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11640" firstSheet="10" activeTab="16"/>
  </bookViews>
  <sheets>
    <sheet name="Chart Constants" sheetId="52" r:id="rId1"/>
    <sheet name="All VID LTMS Data" sheetId="41" r:id="rId2"/>
    <sheet name="ChartY (0)" sheetId="33" r:id="rId3"/>
    <sheet name="Chart Y" sheetId="38" r:id="rId4"/>
    <sheet name="Y VID" sheetId="40" r:id="rId5"/>
    <sheet name="RepAlarms" sheetId="22" r:id="rId6"/>
    <sheet name="RepAlarmsPercentage" sheetId="23" r:id="rId7"/>
    <sheet name="Alarms" sheetId="3" r:id="rId8"/>
    <sheet name="SumAlarms" sheetId="36" r:id="rId9"/>
    <sheet name="SumAlarms1" sheetId="42" r:id="rId10"/>
    <sheet name="SumAlarms2 " sheetId="37" r:id="rId11"/>
    <sheet name="SumAlarms3" sheetId="43" r:id="rId12"/>
    <sheet name="SumAlarms4" sheetId="44" r:id="rId13"/>
    <sheet name="FEI1" sheetId="4" r:id="rId14"/>
    <sheet name="FEI1mse" sheetId="8" r:id="rId15"/>
    <sheet name="FEI2" sheetId="45" r:id="rId16"/>
    <sheet name="FEI2mse" sheetId="46" r:id="rId17"/>
    <sheet name="FEI1 Stand 10B" sheetId="47" r:id="rId18"/>
    <sheet name="FEI2 Stand 10B" sheetId="48" r:id="rId19"/>
    <sheet name="FEI1 Stand 13A" sheetId="49" r:id="rId20"/>
    <sheet name="FEI2 Stand 13A" sheetId="50" r:id="rId21"/>
    <sheet name="Sheet1" sheetId="51" r:id="rId22"/>
  </sheets>
  <definedNames>
    <definedName name="_xlnm.Print_Area" localSheetId="3">'Chart Y'!$A$1:$AL$133</definedName>
    <definedName name="_xlnm.Print_Area" localSheetId="4">'Y VID'!$A$1:$BI$13</definedName>
    <definedName name="_xlnm.Print_Titles" localSheetId="3">'Chart Y'!$1:$1</definedName>
  </definedNames>
  <calcPr calcId="125725"/>
</workbook>
</file>

<file path=xl/calcChain.xml><?xml version="1.0" encoding="utf-8"?>
<calcChain xmlns="http://schemas.openxmlformats.org/spreadsheetml/2006/main">
  <c r="AH350" i="40"/>
  <c r="AH339"/>
  <c r="AH329"/>
  <c r="AH319"/>
  <c r="AH308"/>
  <c r="AH295"/>
  <c r="AH281"/>
  <c r="AH272"/>
  <c r="AH262"/>
  <c r="AH251"/>
  <c r="AH241"/>
  <c r="AH232"/>
  <c r="AH220"/>
  <c r="AH211"/>
  <c r="AH201"/>
  <c r="AH189"/>
  <c r="AH177"/>
  <c r="AH167"/>
  <c r="AH156"/>
  <c r="AH147"/>
  <c r="AH137"/>
  <c r="AH127"/>
  <c r="AH116"/>
  <c r="AH107"/>
  <c r="AH96"/>
  <c r="AH87"/>
  <c r="AH75"/>
  <c r="AH66"/>
  <c r="AH55"/>
  <c r="AH44"/>
  <c r="AH30"/>
  <c r="AH20"/>
  <c r="AH4"/>
  <c r="L350"/>
  <c r="L339"/>
  <c r="L329"/>
  <c r="L319"/>
  <c r="L308"/>
  <c r="L295"/>
  <c r="L281"/>
  <c r="L272"/>
  <c r="L262"/>
  <c r="L251"/>
  <c r="L241"/>
  <c r="L232"/>
  <c r="L220"/>
  <c r="L211"/>
  <c r="L201"/>
  <c r="L189"/>
  <c r="L177"/>
  <c r="L167"/>
  <c r="L156"/>
  <c r="L147"/>
  <c r="L137"/>
  <c r="L127"/>
  <c r="L116"/>
  <c r="L107"/>
  <c r="L96"/>
  <c r="L87"/>
  <c r="L75"/>
  <c r="L66"/>
  <c r="L55"/>
  <c r="L44"/>
  <c r="L30"/>
  <c r="L20"/>
  <c r="L4"/>
  <c r="BK545"/>
  <c r="BK538"/>
  <c r="BK534"/>
  <c r="BK530"/>
  <c r="BK526"/>
  <c r="BK522"/>
  <c r="BK518"/>
  <c r="BK514"/>
  <c r="BK510"/>
  <c r="BK506"/>
  <c r="BK502"/>
  <c r="BK498"/>
  <c r="BK494"/>
  <c r="BK490"/>
  <c r="BK486"/>
  <c r="BK482"/>
  <c r="BK478"/>
  <c r="BK474"/>
  <c r="BK470"/>
  <c r="BK466"/>
  <c r="BK462"/>
  <c r="BK458"/>
  <c r="BK454"/>
  <c r="BK450"/>
  <c r="BK446"/>
  <c r="BK442"/>
  <c r="BK438"/>
  <c r="BK434"/>
  <c r="BK430"/>
  <c r="BK426"/>
  <c r="BK422"/>
  <c r="BK418"/>
  <c r="BK414"/>
  <c r="BK410"/>
  <c r="BE410"/>
  <c r="B355"/>
  <c r="B345"/>
  <c r="B334"/>
  <c r="B324"/>
  <c r="B314"/>
  <c r="B303"/>
  <c r="B290"/>
  <c r="B276"/>
  <c r="B267"/>
  <c r="B257"/>
  <c r="B246"/>
  <c r="B236"/>
  <c r="B227"/>
  <c r="B215"/>
  <c r="B206"/>
  <c r="B196"/>
  <c r="B184"/>
  <c r="B172"/>
  <c r="B162"/>
  <c r="B151"/>
  <c r="B142"/>
  <c r="B132"/>
  <c r="B122"/>
  <c r="B111"/>
  <c r="B102"/>
  <c r="B91"/>
  <c r="B82"/>
  <c r="B70"/>
  <c r="B61"/>
  <c r="B50"/>
  <c r="B39"/>
  <c r="B25"/>
  <c r="B15"/>
  <c r="K403"/>
  <c r="I403"/>
  <c r="H403"/>
  <c r="J403" s="1"/>
  <c r="J404" s="1"/>
  <c r="G403"/>
  <c r="F403"/>
  <c r="E403"/>
  <c r="I567"/>
  <c r="I566"/>
  <c r="E18" i="52"/>
  <c r="E17"/>
  <c r="E16"/>
  <c r="D18"/>
  <c r="D17"/>
  <c r="D16"/>
  <c r="C8"/>
  <c r="AR552" i="40"/>
  <c r="V552"/>
  <c r="AR551"/>
  <c r="V551"/>
  <c r="AP548"/>
  <c r="AK548"/>
  <c r="T548"/>
  <c r="O548"/>
  <c r="AG541" l="1"/>
  <c r="AF541"/>
  <c r="K541"/>
  <c r="J541"/>
  <c r="AG540"/>
  <c r="AF540"/>
  <c r="K540"/>
  <c r="J540"/>
  <c r="AG539"/>
  <c r="AF539"/>
  <c r="K539"/>
  <c r="J539"/>
  <c r="AT538"/>
  <c r="X538"/>
  <c r="AG537"/>
  <c r="AF537"/>
  <c r="K537"/>
  <c r="J537"/>
  <c r="AG536"/>
  <c r="AF536"/>
  <c r="K536"/>
  <c r="J536"/>
  <c r="AG535"/>
  <c r="AF535"/>
  <c r="K535"/>
  <c r="J535"/>
  <c r="AT534"/>
  <c r="X534"/>
  <c r="AG533"/>
  <c r="AF533"/>
  <c r="K533"/>
  <c r="J533"/>
  <c r="AG532"/>
  <c r="AF532"/>
  <c r="K532"/>
  <c r="J532"/>
  <c r="AG531"/>
  <c r="AF531"/>
  <c r="K531"/>
  <c r="J531"/>
  <c r="AT530"/>
  <c r="X530"/>
  <c r="AG529"/>
  <c r="AF529"/>
  <c r="K529"/>
  <c r="J529"/>
  <c r="AG528"/>
  <c r="AF528"/>
  <c r="K528"/>
  <c r="J528"/>
  <c r="AG527"/>
  <c r="AF527"/>
  <c r="K527"/>
  <c r="J527"/>
  <c r="AT526"/>
  <c r="X526"/>
  <c r="AG525"/>
  <c r="AF525"/>
  <c r="K525"/>
  <c r="J525"/>
  <c r="AG524"/>
  <c r="AF524"/>
  <c r="K524"/>
  <c r="J524"/>
  <c r="AG523"/>
  <c r="AF523"/>
  <c r="K523"/>
  <c r="J523"/>
  <c r="AT522"/>
  <c r="X522" l="1"/>
  <c r="AG521"/>
  <c r="AF521"/>
  <c r="K521"/>
  <c r="J521"/>
  <c r="AG520"/>
  <c r="AF520"/>
  <c r="K520"/>
  <c r="J520"/>
  <c r="AG519"/>
  <c r="AF519"/>
  <c r="K519"/>
  <c r="J519"/>
  <c r="AT518"/>
  <c r="X518"/>
  <c r="AG517"/>
  <c r="AF517"/>
  <c r="K517"/>
  <c r="J517"/>
  <c r="AG516"/>
  <c r="AF516"/>
  <c r="K516"/>
  <c r="J516"/>
  <c r="AG515"/>
  <c r="AF515"/>
  <c r="K515"/>
  <c r="J515"/>
  <c r="AT514"/>
  <c r="X514"/>
  <c r="AG513"/>
  <c r="AF513"/>
  <c r="K513"/>
  <c r="J513"/>
  <c r="AG512"/>
  <c r="AF512"/>
  <c r="K512"/>
  <c r="J512"/>
  <c r="AG511"/>
  <c r="AF511"/>
  <c r="K511"/>
  <c r="J511"/>
  <c r="AT510" l="1"/>
  <c r="X510"/>
  <c r="AG509"/>
  <c r="AF509"/>
  <c r="K509"/>
  <c r="J509"/>
  <c r="AG508"/>
  <c r="AF508"/>
  <c r="K508"/>
  <c r="J508"/>
  <c r="AG507"/>
  <c r="AF507"/>
  <c r="K507"/>
  <c r="J507"/>
  <c r="AT506"/>
  <c r="X506"/>
  <c r="AG505"/>
  <c r="AF505"/>
  <c r="K505"/>
  <c r="J505"/>
  <c r="AG504"/>
  <c r="AF504"/>
  <c r="K504"/>
  <c r="J504"/>
  <c r="AG503"/>
  <c r="AF503"/>
  <c r="K503"/>
  <c r="J503"/>
  <c r="AT502"/>
  <c r="X502"/>
  <c r="AG501"/>
  <c r="AF501"/>
  <c r="K501"/>
  <c r="J501"/>
  <c r="AG500"/>
  <c r="AF500"/>
  <c r="K500"/>
  <c r="J500"/>
  <c r="AG499"/>
  <c r="AF499"/>
  <c r="K499"/>
  <c r="J499"/>
  <c r="AT498"/>
  <c r="X498"/>
  <c r="AG497"/>
  <c r="AF497"/>
  <c r="K497"/>
  <c r="J497"/>
  <c r="AG496"/>
  <c r="AF496"/>
  <c r="K496"/>
  <c r="J496"/>
  <c r="AG495"/>
  <c r="AF495"/>
  <c r="K495"/>
  <c r="J495"/>
  <c r="AT494"/>
  <c r="X494"/>
  <c r="AG493"/>
  <c r="AF493"/>
  <c r="K493"/>
  <c r="J493"/>
  <c r="AG492"/>
  <c r="AF492"/>
  <c r="K492"/>
  <c r="J492"/>
  <c r="AG491"/>
  <c r="AF491"/>
  <c r="K491"/>
  <c r="J491"/>
  <c r="AT490" l="1"/>
  <c r="X490" l="1"/>
  <c r="AG489"/>
  <c r="AF489"/>
  <c r="K489"/>
  <c r="J489"/>
  <c r="AG488"/>
  <c r="AF488"/>
  <c r="K488"/>
  <c r="J488"/>
  <c r="AG487"/>
  <c r="AF487"/>
  <c r="K487"/>
  <c r="J487"/>
  <c r="AT486" l="1"/>
  <c r="X486"/>
  <c r="AG485"/>
  <c r="AF485"/>
  <c r="K485"/>
  <c r="J485"/>
  <c r="AG484"/>
  <c r="AF484"/>
  <c r="K484"/>
  <c r="J484"/>
  <c r="AG483"/>
  <c r="AF483"/>
  <c r="K483"/>
  <c r="J483"/>
  <c r="AT482" l="1"/>
  <c r="X482"/>
  <c r="AG481"/>
  <c r="AF481"/>
  <c r="K481"/>
  <c r="J481"/>
  <c r="AG480"/>
  <c r="AF480"/>
  <c r="K480"/>
  <c r="J480"/>
  <c r="AG479"/>
  <c r="AF479"/>
  <c r="K479"/>
  <c r="J479"/>
  <c r="AT478"/>
  <c r="X478"/>
  <c r="AG477"/>
  <c r="AF477"/>
  <c r="K477"/>
  <c r="J477"/>
  <c r="AG476"/>
  <c r="AF476"/>
  <c r="K476"/>
  <c r="J476"/>
  <c r="AG475"/>
  <c r="AF475"/>
  <c r="K475"/>
  <c r="J475"/>
  <c r="AT474" l="1"/>
  <c r="X474"/>
  <c r="AG473"/>
  <c r="AF473"/>
  <c r="K473"/>
  <c r="J473"/>
  <c r="AG472"/>
  <c r="AF472"/>
  <c r="K472"/>
  <c r="J472"/>
  <c r="AG471"/>
  <c r="AF471"/>
  <c r="K471"/>
  <c r="J471"/>
  <c r="AT470"/>
  <c r="X470"/>
  <c r="AG469"/>
  <c r="AF469"/>
  <c r="K469"/>
  <c r="J469"/>
  <c r="AG468"/>
  <c r="AF468"/>
  <c r="K468"/>
  <c r="J468"/>
  <c r="AG467"/>
  <c r="AF467"/>
  <c r="K467"/>
  <c r="J467"/>
  <c r="AT466"/>
  <c r="X466"/>
  <c r="AG465"/>
  <c r="AF465"/>
  <c r="K465"/>
  <c r="J465"/>
  <c r="AG464"/>
  <c r="AF464"/>
  <c r="K464"/>
  <c r="J464"/>
  <c r="AG463"/>
  <c r="AF463"/>
  <c r="K463"/>
  <c r="J463"/>
  <c r="AT462"/>
  <c r="X462"/>
  <c r="AG461"/>
  <c r="AF461"/>
  <c r="K461"/>
  <c r="J461"/>
  <c r="AG460"/>
  <c r="AF460"/>
  <c r="K460"/>
  <c r="J460"/>
  <c r="AG459"/>
  <c r="AF459"/>
  <c r="K459"/>
  <c r="J459"/>
  <c r="AT458" l="1"/>
  <c r="X458"/>
  <c r="AG457"/>
  <c r="AF457"/>
  <c r="K457"/>
  <c r="J457"/>
  <c r="AG456"/>
  <c r="AF456"/>
  <c r="K456"/>
  <c r="J456"/>
  <c r="AG455"/>
  <c r="AF455"/>
  <c r="K455"/>
  <c r="J455"/>
  <c r="AT454"/>
  <c r="X454"/>
  <c r="AG453"/>
  <c r="AF453"/>
  <c r="K453"/>
  <c r="J453"/>
  <c r="AG452"/>
  <c r="AF452"/>
  <c r="K452"/>
  <c r="J452"/>
  <c r="AG451"/>
  <c r="AF451"/>
  <c r="K451"/>
  <c r="J451"/>
  <c r="AT450" l="1"/>
  <c r="X450"/>
  <c r="AG449"/>
  <c r="AF449"/>
  <c r="K449"/>
  <c r="J449"/>
  <c r="AG448"/>
  <c r="AF448"/>
  <c r="K448"/>
  <c r="J448"/>
  <c r="AG447"/>
  <c r="AF447"/>
  <c r="K447"/>
  <c r="J447"/>
  <c r="AT446"/>
  <c r="X446" l="1"/>
  <c r="AG445"/>
  <c r="AF445"/>
  <c r="K445"/>
  <c r="J445"/>
  <c r="AG444"/>
  <c r="AF444"/>
  <c r="K444"/>
  <c r="J444"/>
  <c r="AG443"/>
  <c r="AF443"/>
  <c r="K443"/>
  <c r="J443"/>
  <c r="AT442" l="1"/>
  <c r="X442"/>
  <c r="AG441"/>
  <c r="AF441"/>
  <c r="K441"/>
  <c r="J441"/>
  <c r="AG440"/>
  <c r="AF440"/>
  <c r="K440"/>
  <c r="J440"/>
  <c r="AG439"/>
  <c r="AF439"/>
  <c r="K439"/>
  <c r="J439"/>
  <c r="AT438"/>
  <c r="X438"/>
  <c r="AG437"/>
  <c r="AF437"/>
  <c r="K437"/>
  <c r="J437"/>
  <c r="AG436"/>
  <c r="AF436"/>
  <c r="K436"/>
  <c r="J436"/>
  <c r="AG435"/>
  <c r="AF435"/>
  <c r="K435"/>
  <c r="J435"/>
  <c r="AT434" l="1"/>
  <c r="X434"/>
  <c r="AG433"/>
  <c r="AF433"/>
  <c r="K433"/>
  <c r="J433"/>
  <c r="AG432"/>
  <c r="AF432"/>
  <c r="K432"/>
  <c r="J432"/>
  <c r="AG431"/>
  <c r="AF431"/>
  <c r="K431"/>
  <c r="J431"/>
  <c r="AT430"/>
  <c r="X430"/>
  <c r="AG429"/>
  <c r="AF429"/>
  <c r="K429"/>
  <c r="J429"/>
  <c r="AG428"/>
  <c r="AF428"/>
  <c r="K428"/>
  <c r="J428"/>
  <c r="AG427"/>
  <c r="AF427"/>
  <c r="K427"/>
  <c r="J427"/>
  <c r="AT426"/>
  <c r="X426"/>
  <c r="AG425"/>
  <c r="AF425"/>
  <c r="K425"/>
  <c r="J425"/>
  <c r="AG424"/>
  <c r="AF424"/>
  <c r="K424"/>
  <c r="J424"/>
  <c r="AG423"/>
  <c r="AF423"/>
  <c r="K423"/>
  <c r="J423"/>
  <c r="AG421" l="1"/>
  <c r="AF421"/>
  <c r="K421"/>
  <c r="J421"/>
  <c r="AG420"/>
  <c r="AF420"/>
  <c r="K420"/>
  <c r="J420"/>
  <c r="AG419"/>
  <c r="AF419"/>
  <c r="K419"/>
  <c r="J419"/>
  <c r="AT418"/>
  <c r="X418"/>
  <c r="AG417"/>
  <c r="AF417"/>
  <c r="K417"/>
  <c r="J417"/>
  <c r="AG416"/>
  <c r="AF416"/>
  <c r="K416"/>
  <c r="J416"/>
  <c r="AG415"/>
  <c r="AF415"/>
  <c r="K415"/>
  <c r="J415"/>
  <c r="AT414"/>
  <c r="X414" l="1"/>
  <c r="AG413"/>
  <c r="AF413"/>
  <c r="K413"/>
  <c r="J413"/>
  <c r="AG412"/>
  <c r="AF412"/>
  <c r="K412"/>
  <c r="J412"/>
  <c r="AG411"/>
  <c r="AF411"/>
  <c r="K411"/>
  <c r="J411"/>
  <c r="I404" l="1"/>
  <c r="H404"/>
  <c r="G404"/>
  <c r="F404"/>
  <c r="AZ355"/>
  <c r="AG354"/>
  <c r="AF354"/>
  <c r="K354"/>
  <c r="J354"/>
  <c r="AG353"/>
  <c r="AF353"/>
  <c r="K353"/>
  <c r="J353"/>
  <c r="AG352"/>
  <c r="AF352"/>
  <c r="K352"/>
  <c r="J352"/>
  <c r="AK351"/>
  <c r="AH351"/>
  <c r="AG351"/>
  <c r="AF351"/>
  <c r="O351"/>
  <c r="L351"/>
  <c r="K351"/>
  <c r="BB351" s="1"/>
  <c r="J351"/>
  <c r="BA351" s="1"/>
  <c r="AO350"/>
  <c r="AM350"/>
  <c r="Q350"/>
  <c r="S350" s="1"/>
  <c r="AZ345"/>
  <c r="AH352" l="1"/>
  <c r="AG355"/>
  <c r="AF355" s="1"/>
  <c r="AG344"/>
  <c r="AF344"/>
  <c r="K344"/>
  <c r="J344"/>
  <c r="AG343"/>
  <c r="AF343"/>
  <c r="K343"/>
  <c r="J343"/>
  <c r="AG342"/>
  <c r="AF342"/>
  <c r="K342"/>
  <c r="J342"/>
  <c r="AG341"/>
  <c r="AF341"/>
  <c r="K341"/>
  <c r="J341"/>
  <c r="AK340"/>
  <c r="AH340"/>
  <c r="AG340"/>
  <c r="AF340"/>
  <c r="O340"/>
  <c r="L340"/>
  <c r="L341" s="1"/>
  <c r="K340"/>
  <c r="K345" s="1"/>
  <c r="J345" s="1"/>
  <c r="J340"/>
  <c r="BA340" s="1"/>
  <c r="AM339"/>
  <c r="AR340" s="1"/>
  <c r="Q339"/>
  <c r="S339" s="1"/>
  <c r="AZ334"/>
  <c r="AG333"/>
  <c r="AF333"/>
  <c r="K333"/>
  <c r="J333"/>
  <c r="AG332"/>
  <c r="AF332"/>
  <c r="K332"/>
  <c r="J332"/>
  <c r="AG331"/>
  <c r="AF331"/>
  <c r="K331"/>
  <c r="J331"/>
  <c r="AK330"/>
  <c r="AH330"/>
  <c r="AG330"/>
  <c r="AF330"/>
  <c r="O330"/>
  <c r="L330"/>
  <c r="K330"/>
  <c r="BB330" s="1"/>
  <c r="J330"/>
  <c r="BA330" s="1"/>
  <c r="AM329"/>
  <c r="AO329" s="1"/>
  <c r="Q329"/>
  <c r="S329" s="1"/>
  <c r="AZ324"/>
  <c r="AG323"/>
  <c r="AF323"/>
  <c r="K323"/>
  <c r="J323"/>
  <c r="AG322"/>
  <c r="AF322"/>
  <c r="K322"/>
  <c r="J322"/>
  <c r="AG321"/>
  <c r="AF321"/>
  <c r="K321"/>
  <c r="J321"/>
  <c r="AK320"/>
  <c r="AH320"/>
  <c r="AG320"/>
  <c r="AF320"/>
  <c r="O320"/>
  <c r="L320"/>
  <c r="K320"/>
  <c r="BB320" s="1"/>
  <c r="J320"/>
  <c r="BA320" s="1"/>
  <c r="AM319"/>
  <c r="AO319" s="1"/>
  <c r="Q319"/>
  <c r="S319" s="1"/>
  <c r="AZ314"/>
  <c r="AG313"/>
  <c r="AF313"/>
  <c r="K313"/>
  <c r="J313"/>
  <c r="AG312"/>
  <c r="AF312"/>
  <c r="K312"/>
  <c r="J312"/>
  <c r="AG311"/>
  <c r="AF311"/>
  <c r="K311"/>
  <c r="J311"/>
  <c r="AG310"/>
  <c r="AF310"/>
  <c r="K310"/>
  <c r="J310"/>
  <c r="AK309"/>
  <c r="AH309"/>
  <c r="AG309"/>
  <c r="AF309"/>
  <c r="O309"/>
  <c r="L309"/>
  <c r="L310" s="1"/>
  <c r="L311" s="1"/>
  <c r="K309"/>
  <c r="K314" s="1"/>
  <c r="J314" s="1"/>
  <c r="J309"/>
  <c r="AM308"/>
  <c r="AR309" s="1"/>
  <c r="Q308"/>
  <c r="S308" s="1"/>
  <c r="AZ303"/>
  <c r="AG302"/>
  <c r="AF302"/>
  <c r="K302"/>
  <c r="J302"/>
  <c r="AG301"/>
  <c r="AF301"/>
  <c r="K301"/>
  <c r="J301"/>
  <c r="AG300"/>
  <c r="AF300"/>
  <c r="K300"/>
  <c r="J300"/>
  <c r="AG299"/>
  <c r="AF299"/>
  <c r="K299"/>
  <c r="J299"/>
  <c r="AG298"/>
  <c r="AF298"/>
  <c r="K298"/>
  <c r="J298"/>
  <c r="AG297"/>
  <c r="AF297"/>
  <c r="K297"/>
  <c r="J297"/>
  <c r="AK296"/>
  <c r="AH296"/>
  <c r="AG296"/>
  <c r="AF296"/>
  <c r="O296"/>
  <c r="L296"/>
  <c r="K296"/>
  <c r="BB296" s="1"/>
  <c r="J296"/>
  <c r="BA296" s="1"/>
  <c r="AM295"/>
  <c r="AO295" s="1"/>
  <c r="Q295"/>
  <c r="S295" s="1"/>
  <c r="L312" l="1"/>
  <c r="AY340"/>
  <c r="AX340"/>
  <c r="L342"/>
  <c r="AH353"/>
  <c r="AH297"/>
  <c r="AH321"/>
  <c r="BA309"/>
  <c r="AH331"/>
  <c r="AG303"/>
  <c r="AF303" s="1"/>
  <c r="AZ290"/>
  <c r="AG289"/>
  <c r="AF289"/>
  <c r="K289"/>
  <c r="J289"/>
  <c r="AG288"/>
  <c r="AF288"/>
  <c r="K288"/>
  <c r="J288"/>
  <c r="AG287"/>
  <c r="AF287"/>
  <c r="K287"/>
  <c r="J287"/>
  <c r="AG286"/>
  <c r="AF286"/>
  <c r="K286"/>
  <c r="J286"/>
  <c r="AG285"/>
  <c r="AF285"/>
  <c r="K285"/>
  <c r="J285"/>
  <c r="AG284"/>
  <c r="AF284"/>
  <c r="K284"/>
  <c r="J284"/>
  <c r="AG283"/>
  <c r="AF283"/>
  <c r="K283"/>
  <c r="J283"/>
  <c r="AK282"/>
  <c r="AH282"/>
  <c r="AG282"/>
  <c r="AF282"/>
  <c r="O282"/>
  <c r="L282"/>
  <c r="K282"/>
  <c r="BB282" s="1"/>
  <c r="J282"/>
  <c r="BA282" s="1"/>
  <c r="AM281"/>
  <c r="AO281" s="1"/>
  <c r="Q281"/>
  <c r="S281" s="1"/>
  <c r="AZ276"/>
  <c r="AG275"/>
  <c r="AF275"/>
  <c r="K275"/>
  <c r="J275"/>
  <c r="AG274"/>
  <c r="AF274"/>
  <c r="K274"/>
  <c r="J274"/>
  <c r="AK273"/>
  <c r="AH273"/>
  <c r="AG273"/>
  <c r="AF273"/>
  <c r="O273"/>
  <c r="L273"/>
  <c r="L274" s="1"/>
  <c r="L275" s="1"/>
  <c r="K273"/>
  <c r="K276" s="1"/>
  <c r="J276" s="1"/>
  <c r="J273"/>
  <c r="AM272"/>
  <c r="AR273" s="1"/>
  <c r="Q272"/>
  <c r="S272" s="1"/>
  <c r="AZ267"/>
  <c r="AG266"/>
  <c r="AF266"/>
  <c r="K266"/>
  <c r="J266"/>
  <c r="BA266" s="1"/>
  <c r="AG265"/>
  <c r="AF265"/>
  <c r="K265"/>
  <c r="BB265" s="1"/>
  <c r="BA265" s="1"/>
  <c r="J265"/>
  <c r="AG264"/>
  <c r="AF264"/>
  <c r="K264"/>
  <c r="J264"/>
  <c r="BA264" s="1"/>
  <c r="AK263"/>
  <c r="AH263"/>
  <c r="AG263"/>
  <c r="AF263"/>
  <c r="O263"/>
  <c r="L263"/>
  <c r="K263"/>
  <c r="K267" s="1"/>
  <c r="J267" s="1"/>
  <c r="J263"/>
  <c r="BA263" s="1"/>
  <c r="AO262"/>
  <c r="AM262"/>
  <c r="Q262"/>
  <c r="S262" s="1"/>
  <c r="AZ257"/>
  <c r="AG256"/>
  <c r="AF256"/>
  <c r="K256"/>
  <c r="J256"/>
  <c r="AG255"/>
  <c r="AF255"/>
  <c r="K255"/>
  <c r="J255"/>
  <c r="AG254"/>
  <c r="AF254"/>
  <c r="K254"/>
  <c r="J254"/>
  <c r="AG253"/>
  <c r="AF253"/>
  <c r="K253"/>
  <c r="J253"/>
  <c r="AH298" l="1"/>
  <c r="L343"/>
  <c r="L313"/>
  <c r="BB263"/>
  <c r="AH283"/>
  <c r="AH332"/>
  <c r="AH322"/>
  <c r="AH354"/>
  <c r="AH264"/>
  <c r="BA273"/>
  <c r="AG345"/>
  <c r="AF345" s="1"/>
  <c r="AG334"/>
  <c r="AF334" s="1"/>
  <c r="AG324"/>
  <c r="AF324" s="1"/>
  <c r="AG314"/>
  <c r="AF314" s="1"/>
  <c r="AG290"/>
  <c r="AF290" s="1"/>
  <c r="AK252"/>
  <c r="AH252"/>
  <c r="AG252"/>
  <c r="AF252"/>
  <c r="O252"/>
  <c r="L252"/>
  <c r="L253" s="1"/>
  <c r="L254" s="1"/>
  <c r="K252"/>
  <c r="K257" s="1"/>
  <c r="J252"/>
  <c r="AM251"/>
  <c r="AR252" s="1"/>
  <c r="Q251"/>
  <c r="S251" s="1"/>
  <c r="AZ246"/>
  <c r="AG245"/>
  <c r="AF245"/>
  <c r="K245"/>
  <c r="J245"/>
  <c r="AG244"/>
  <c r="AF244"/>
  <c r="K244"/>
  <c r="J244"/>
  <c r="AG243"/>
  <c r="AF243"/>
  <c r="K243"/>
  <c r="J243"/>
  <c r="AK242"/>
  <c r="AH242"/>
  <c r="AG242"/>
  <c r="AF242"/>
  <c r="O242"/>
  <c r="L242"/>
  <c r="K242"/>
  <c r="BB242" s="1"/>
  <c r="J242"/>
  <c r="BA242" s="1"/>
  <c r="AM241"/>
  <c r="AO241" s="1"/>
  <c r="Q241"/>
  <c r="S241" s="1"/>
  <c r="AZ236"/>
  <c r="AG235"/>
  <c r="AF235"/>
  <c r="K235"/>
  <c r="J235"/>
  <c r="AG234"/>
  <c r="AF234"/>
  <c r="K234"/>
  <c r="J234"/>
  <c r="AK233"/>
  <c r="AH233"/>
  <c r="AG233"/>
  <c r="AF233"/>
  <c r="O233"/>
  <c r="L233"/>
  <c r="L234" s="1"/>
  <c r="K233"/>
  <c r="K236" s="1"/>
  <c r="J236" s="1"/>
  <c r="J233"/>
  <c r="AM232"/>
  <c r="AR233" s="1"/>
  <c r="S232"/>
  <c r="Q232"/>
  <c r="AX252" l="1"/>
  <c r="AY252"/>
  <c r="AX233"/>
  <c r="AY233"/>
  <c r="L235"/>
  <c r="L255"/>
  <c r="AH323"/>
  <c r="AH333"/>
  <c r="AH284"/>
  <c r="L344"/>
  <c r="AH299"/>
  <c r="BA233"/>
  <c r="AH243"/>
  <c r="J257"/>
  <c r="BA252"/>
  <c r="AG276"/>
  <c r="AF276" s="1"/>
  <c r="AG267"/>
  <c r="AF267" s="1"/>
  <c r="AG257"/>
  <c r="AF257" s="1"/>
  <c r="AZ227"/>
  <c r="AG226"/>
  <c r="AF226"/>
  <c r="K226"/>
  <c r="J226"/>
  <c r="AG225"/>
  <c r="AF225"/>
  <c r="K225"/>
  <c r="J225"/>
  <c r="AG224"/>
  <c r="AF224"/>
  <c r="K224"/>
  <c r="J224"/>
  <c r="AG223"/>
  <c r="AF223"/>
  <c r="K223"/>
  <c r="J223"/>
  <c r="AG222"/>
  <c r="AF222"/>
  <c r="K222"/>
  <c r="J222"/>
  <c r="AK221"/>
  <c r="AH221"/>
  <c r="AG221"/>
  <c r="AF221"/>
  <c r="O221"/>
  <c r="L221"/>
  <c r="K221"/>
  <c r="BB221" s="1"/>
  <c r="J221"/>
  <c r="BA221" s="1"/>
  <c r="AO220"/>
  <c r="AM220"/>
  <c r="Q220"/>
  <c r="S220" s="1"/>
  <c r="AZ215"/>
  <c r="AG214"/>
  <c r="AF214"/>
  <c r="K214"/>
  <c r="J214"/>
  <c r="AG213"/>
  <c r="AF213"/>
  <c r="K213"/>
  <c r="J213"/>
  <c r="AK212"/>
  <c r="AH212"/>
  <c r="AG212"/>
  <c r="AF212"/>
  <c r="O212"/>
  <c r="L212"/>
  <c r="L213" s="1"/>
  <c r="L214" s="1"/>
  <c r="K212"/>
  <c r="K215" s="1"/>
  <c r="J215" s="1"/>
  <c r="J212"/>
  <c r="AM211"/>
  <c r="AR212" s="1"/>
  <c r="Q211"/>
  <c r="S211" s="1"/>
  <c r="AZ206"/>
  <c r="AG205"/>
  <c r="AF205"/>
  <c r="K205"/>
  <c r="J205"/>
  <c r="AG204"/>
  <c r="AF204"/>
  <c r="K204"/>
  <c r="J204"/>
  <c r="AG203"/>
  <c r="AF203"/>
  <c r="K203"/>
  <c r="J203"/>
  <c r="AK202"/>
  <c r="AH202"/>
  <c r="AG202"/>
  <c r="AF202"/>
  <c r="O202"/>
  <c r="L202"/>
  <c r="K202"/>
  <c r="BB202" s="1"/>
  <c r="J202"/>
  <c r="BA202" s="1"/>
  <c r="AM201"/>
  <c r="AO201" s="1"/>
  <c r="Q201"/>
  <c r="S201" s="1"/>
  <c r="AX212" l="1"/>
  <c r="AY212"/>
  <c r="AH244"/>
  <c r="AH300"/>
  <c r="AH285"/>
  <c r="AH203"/>
  <c r="AH222"/>
  <c r="L256"/>
  <c r="BA212"/>
  <c r="BB340"/>
  <c r="AG246"/>
  <c r="AF246" s="1"/>
  <c r="AG236"/>
  <c r="AF236" s="1"/>
  <c r="AZ196"/>
  <c r="AG195"/>
  <c r="AF195"/>
  <c r="K195"/>
  <c r="J195"/>
  <c r="AG194"/>
  <c r="AF194"/>
  <c r="K194"/>
  <c r="J194"/>
  <c r="AG193"/>
  <c r="AF193"/>
  <c r="K193"/>
  <c r="J193"/>
  <c r="AG192"/>
  <c r="AF192"/>
  <c r="K192"/>
  <c r="J192"/>
  <c r="AG191"/>
  <c r="AF191"/>
  <c r="K191"/>
  <c r="J191"/>
  <c r="AK190"/>
  <c r="AH190"/>
  <c r="AG190"/>
  <c r="AF190"/>
  <c r="O190"/>
  <c r="L190"/>
  <c r="K190"/>
  <c r="BB190" s="1"/>
  <c r="J190"/>
  <c r="BA190" s="1"/>
  <c r="AM189"/>
  <c r="AO189" s="1"/>
  <c r="Q189"/>
  <c r="S189" s="1"/>
  <c r="AZ184"/>
  <c r="AG183"/>
  <c r="AF183"/>
  <c r="K183"/>
  <c r="J183"/>
  <c r="AG182"/>
  <c r="AF182"/>
  <c r="K182"/>
  <c r="J182"/>
  <c r="AG181"/>
  <c r="AF181"/>
  <c r="K181"/>
  <c r="J181"/>
  <c r="AG180"/>
  <c r="AF180"/>
  <c r="K180"/>
  <c r="J180"/>
  <c r="AG179"/>
  <c r="AF179"/>
  <c r="K179"/>
  <c r="J179"/>
  <c r="AK178"/>
  <c r="AH178"/>
  <c r="AG178"/>
  <c r="AF178"/>
  <c r="O178"/>
  <c r="L178"/>
  <c r="K178"/>
  <c r="BB178" s="1"/>
  <c r="J178"/>
  <c r="BA178" s="1"/>
  <c r="AM177"/>
  <c r="AO177" s="1"/>
  <c r="Q177"/>
  <c r="S177" s="1"/>
  <c r="AH223" l="1"/>
  <c r="AH286"/>
  <c r="AH301"/>
  <c r="AH245"/>
  <c r="AH179"/>
  <c r="AH191"/>
  <c r="AH204"/>
  <c r="AG227"/>
  <c r="AF227" s="1"/>
  <c r="AG215"/>
  <c r="AF215" s="1"/>
  <c r="AG206"/>
  <c r="AF206" s="1"/>
  <c r="AZ172"/>
  <c r="AG171"/>
  <c r="AF171"/>
  <c r="K171"/>
  <c r="J171"/>
  <c r="AG170"/>
  <c r="AF170"/>
  <c r="K170"/>
  <c r="J170"/>
  <c r="AG169"/>
  <c r="AF169"/>
  <c r="K169"/>
  <c r="J169"/>
  <c r="AK168"/>
  <c r="AH168"/>
  <c r="AG168"/>
  <c r="AF168"/>
  <c r="O168"/>
  <c r="L168"/>
  <c r="K168"/>
  <c r="BB168" s="1"/>
  <c r="J168"/>
  <c r="BA168" s="1"/>
  <c r="AM167"/>
  <c r="AO167" s="1"/>
  <c r="Q167"/>
  <c r="S167" s="1"/>
  <c r="AZ162"/>
  <c r="AG161"/>
  <c r="AF161"/>
  <c r="K161"/>
  <c r="J161"/>
  <c r="AG160"/>
  <c r="AF160"/>
  <c r="K160"/>
  <c r="J160"/>
  <c r="AG159"/>
  <c r="AF159"/>
  <c r="K159"/>
  <c r="J159"/>
  <c r="AG158"/>
  <c r="AF158"/>
  <c r="K158"/>
  <c r="J158"/>
  <c r="AK157"/>
  <c r="AH157"/>
  <c r="AG157"/>
  <c r="AF157"/>
  <c r="O157"/>
  <c r="L157"/>
  <c r="L158" s="1"/>
  <c r="L159" s="1"/>
  <c r="K157"/>
  <c r="K162" s="1"/>
  <c r="J162" s="1"/>
  <c r="J157"/>
  <c r="AM156"/>
  <c r="AR157" s="1"/>
  <c r="Q156"/>
  <c r="S156" s="1"/>
  <c r="AZ151"/>
  <c r="AG150"/>
  <c r="AF150"/>
  <c r="K150"/>
  <c r="J150"/>
  <c r="AG149"/>
  <c r="AF149"/>
  <c r="K149"/>
  <c r="J149"/>
  <c r="AK148"/>
  <c r="AH148"/>
  <c r="AG148"/>
  <c r="AF148"/>
  <c r="O148"/>
  <c r="L148"/>
  <c r="L149" s="1"/>
  <c r="L150" s="1"/>
  <c r="K148"/>
  <c r="K151" s="1"/>
  <c r="J151" s="1"/>
  <c r="J148"/>
  <c r="AM147"/>
  <c r="AR148" s="1"/>
  <c r="Q147"/>
  <c r="S147" s="1"/>
  <c r="AZ142"/>
  <c r="AG141"/>
  <c r="AF141"/>
  <c r="K141"/>
  <c r="J141"/>
  <c r="AG140"/>
  <c r="AF140"/>
  <c r="K140"/>
  <c r="J140"/>
  <c r="AG139"/>
  <c r="AF139"/>
  <c r="K139"/>
  <c r="J139"/>
  <c r="AK138"/>
  <c r="AH138"/>
  <c r="AG138"/>
  <c r="AF138"/>
  <c r="O138"/>
  <c r="L138"/>
  <c r="K138"/>
  <c r="BB138" s="1"/>
  <c r="J138"/>
  <c r="BA138" s="1"/>
  <c r="AM137"/>
  <c r="AO137" s="1"/>
  <c r="Q137"/>
  <c r="S137" s="1"/>
  <c r="L160" l="1"/>
  <c r="AX157"/>
  <c r="AY157"/>
  <c r="AH192"/>
  <c r="AH302"/>
  <c r="AH287"/>
  <c r="AH224"/>
  <c r="AH169"/>
  <c r="AH205"/>
  <c r="AH180"/>
  <c r="AH139"/>
  <c r="BA148"/>
  <c r="BA157"/>
  <c r="BB252"/>
  <c r="BB352"/>
  <c r="AG196"/>
  <c r="AF196" s="1"/>
  <c r="AG184"/>
  <c r="AF184" s="1"/>
  <c r="AG142"/>
  <c r="AF142" s="1"/>
  <c r="AZ132"/>
  <c r="AG131"/>
  <c r="AF131"/>
  <c r="K131"/>
  <c r="J131"/>
  <c r="AG130"/>
  <c r="AF130"/>
  <c r="K130"/>
  <c r="J130"/>
  <c r="AH181" l="1"/>
  <c r="BA352"/>
  <c r="AH140"/>
  <c r="AH170"/>
  <c r="AH225"/>
  <c r="AH288"/>
  <c r="AH193"/>
  <c r="L161"/>
  <c r="BB297"/>
  <c r="AG172"/>
  <c r="AF172" s="1"/>
  <c r="AG162"/>
  <c r="AF162" s="1"/>
  <c r="AG151"/>
  <c r="AF151" s="1"/>
  <c r="AG129"/>
  <c r="AF129"/>
  <c r="K129"/>
  <c r="BB129" s="1"/>
  <c r="BA129" s="1"/>
  <c r="J129"/>
  <c r="AK128"/>
  <c r="AH128"/>
  <c r="AG128"/>
  <c r="AF128"/>
  <c r="O128"/>
  <c r="L128"/>
  <c r="K128"/>
  <c r="BB128" s="1"/>
  <c r="J128"/>
  <c r="BA128" s="1"/>
  <c r="AM127"/>
  <c r="AO127" s="1"/>
  <c r="Q127"/>
  <c r="S127" s="1"/>
  <c r="AZ122"/>
  <c r="AG121"/>
  <c r="AF121"/>
  <c r="K121"/>
  <c r="J121"/>
  <c r="AG120"/>
  <c r="AF120"/>
  <c r="K120"/>
  <c r="J120"/>
  <c r="AG119"/>
  <c r="AF119"/>
  <c r="K119"/>
  <c r="J119"/>
  <c r="AG118"/>
  <c r="AF118"/>
  <c r="K118"/>
  <c r="J118"/>
  <c r="AK117"/>
  <c r="AH117"/>
  <c r="AG117"/>
  <c r="AF117"/>
  <c r="O117"/>
  <c r="L117"/>
  <c r="L118" s="1"/>
  <c r="L119" s="1"/>
  <c r="K117"/>
  <c r="K122" s="1"/>
  <c r="J122" s="1"/>
  <c r="J117"/>
  <c r="AM116"/>
  <c r="AR117" s="1"/>
  <c r="Q116"/>
  <c r="S116" s="1"/>
  <c r="AZ111"/>
  <c r="AG110"/>
  <c r="AF110"/>
  <c r="K110"/>
  <c r="J110"/>
  <c r="AG109"/>
  <c r="AF109"/>
  <c r="K109"/>
  <c r="J109"/>
  <c r="AK108"/>
  <c r="AH108"/>
  <c r="AG108"/>
  <c r="AF108"/>
  <c r="O108"/>
  <c r="L108"/>
  <c r="L109" s="1"/>
  <c r="K108"/>
  <c r="K111" s="1"/>
  <c r="J111" s="1"/>
  <c r="J108"/>
  <c r="AM107"/>
  <c r="AR108" s="1"/>
  <c r="Q107"/>
  <c r="S107" s="1"/>
  <c r="AX108" l="1"/>
  <c r="AY108"/>
  <c r="L120"/>
  <c r="L110"/>
  <c r="BA297"/>
  <c r="AH194"/>
  <c r="AH289"/>
  <c r="AH226"/>
  <c r="AH171"/>
  <c r="AH141"/>
  <c r="AH182"/>
  <c r="BA108"/>
  <c r="BA117"/>
  <c r="AH129"/>
  <c r="BB341"/>
  <c r="BB331"/>
  <c r="BB321"/>
  <c r="AZ102"/>
  <c r="AG101"/>
  <c r="AF101"/>
  <c r="K101"/>
  <c r="J101"/>
  <c r="AG100"/>
  <c r="AF100"/>
  <c r="K100"/>
  <c r="J100"/>
  <c r="AG99"/>
  <c r="AF99"/>
  <c r="K99"/>
  <c r="J99"/>
  <c r="AG98"/>
  <c r="AF98"/>
  <c r="K98"/>
  <c r="J98"/>
  <c r="BA341" l="1"/>
  <c r="AH183"/>
  <c r="AH195"/>
  <c r="BA321"/>
  <c r="BA331"/>
  <c r="AH130"/>
  <c r="L121"/>
  <c r="BB243"/>
  <c r="BB283"/>
  <c r="AG132"/>
  <c r="AF132" s="1"/>
  <c r="AG122"/>
  <c r="AF122" s="1"/>
  <c r="AG111"/>
  <c r="AF111" s="1"/>
  <c r="AK97"/>
  <c r="AH97"/>
  <c r="AG97"/>
  <c r="AF97"/>
  <c r="O97"/>
  <c r="L97"/>
  <c r="L98" s="1"/>
  <c r="L99" s="1"/>
  <c r="K97"/>
  <c r="K102" s="1"/>
  <c r="J102" s="1"/>
  <c r="J97"/>
  <c r="AM96"/>
  <c r="AR97" s="1"/>
  <c r="Q96"/>
  <c r="S96" s="1"/>
  <c r="AY97" l="1"/>
  <c r="AX97"/>
  <c r="BA97"/>
  <c r="L100"/>
  <c r="BA283"/>
  <c r="AH131"/>
  <c r="BA243"/>
  <c r="BB253"/>
  <c r="BB353"/>
  <c r="AG102"/>
  <c r="AF102" s="1"/>
  <c r="AZ91"/>
  <c r="AG90"/>
  <c r="AF90"/>
  <c r="K90"/>
  <c r="J90"/>
  <c r="AG89"/>
  <c r="AF89"/>
  <c r="K89"/>
  <c r="J89"/>
  <c r="AK88"/>
  <c r="AH88"/>
  <c r="AG88"/>
  <c r="AF88"/>
  <c r="O88"/>
  <c r="L88"/>
  <c r="L89" s="1"/>
  <c r="L90" s="1"/>
  <c r="K88"/>
  <c r="K91" s="1"/>
  <c r="J91" s="1"/>
  <c r="J88"/>
  <c r="AM87"/>
  <c r="AR88" s="1"/>
  <c r="S87"/>
  <c r="Q87"/>
  <c r="BA253" l="1"/>
  <c r="L101"/>
  <c r="BA353"/>
  <c r="BA88"/>
  <c r="BB179"/>
  <c r="BB191"/>
  <c r="BB117"/>
  <c r="BB108"/>
  <c r="BB298"/>
  <c r="BA179" l="1"/>
  <c r="BA298"/>
  <c r="BA191"/>
  <c r="BB332"/>
  <c r="BB342"/>
  <c r="BB322"/>
  <c r="AG91"/>
  <c r="AF91" s="1"/>
  <c r="AZ82"/>
  <c r="AG81"/>
  <c r="AF81"/>
  <c r="K81"/>
  <c r="J81"/>
  <c r="AG80"/>
  <c r="AF80"/>
  <c r="K80"/>
  <c r="J80"/>
  <c r="AG79"/>
  <c r="AF79"/>
  <c r="K79"/>
  <c r="J79"/>
  <c r="AG78"/>
  <c r="AF78"/>
  <c r="K78"/>
  <c r="J78"/>
  <c r="AG77"/>
  <c r="AF77"/>
  <c r="K77"/>
  <c r="J77"/>
  <c r="AK76"/>
  <c r="AH76"/>
  <c r="AG76"/>
  <c r="AF76"/>
  <c r="O76"/>
  <c r="L76"/>
  <c r="K76"/>
  <c r="BB76" s="1"/>
  <c r="J76"/>
  <c r="BA76" s="1"/>
  <c r="AO75"/>
  <c r="AM75"/>
  <c r="Q75"/>
  <c r="S75" s="1"/>
  <c r="AZ70"/>
  <c r="BA322" l="1"/>
  <c r="BA342"/>
  <c r="BA332"/>
  <c r="AH77"/>
  <c r="BB169"/>
  <c r="BB284"/>
  <c r="BB97"/>
  <c r="BB244"/>
  <c r="AG69"/>
  <c r="AF69"/>
  <c r="K69"/>
  <c r="J69"/>
  <c r="AG68"/>
  <c r="AF68"/>
  <c r="K68"/>
  <c r="J68"/>
  <c r="AK67"/>
  <c r="AH67"/>
  <c r="AG67"/>
  <c r="AF67"/>
  <c r="O67"/>
  <c r="L67"/>
  <c r="L68" s="1"/>
  <c r="L69" s="1"/>
  <c r="K67"/>
  <c r="K70" s="1"/>
  <c r="J70" s="1"/>
  <c r="J67"/>
  <c r="BA67" s="1"/>
  <c r="AM66"/>
  <c r="AR67" s="1"/>
  <c r="Q66"/>
  <c r="S66" s="1"/>
  <c r="BA244" l="1"/>
  <c r="BA169"/>
  <c r="AH78"/>
  <c r="BA284"/>
  <c r="BB254"/>
  <c r="BB354"/>
  <c r="AG82"/>
  <c r="AF82" s="1"/>
  <c r="BA354" l="1"/>
  <c r="BB355"/>
  <c r="BA355" s="1"/>
  <c r="BA254"/>
  <c r="AH79"/>
  <c r="BB109"/>
  <c r="BA109" s="1"/>
  <c r="BB299"/>
  <c r="BB118"/>
  <c r="BB192"/>
  <c r="BB214"/>
  <c r="BA214" s="1"/>
  <c r="BB180"/>
  <c r="AG70"/>
  <c r="AF70" s="1"/>
  <c r="BB69"/>
  <c r="BA69" s="1"/>
  <c r="AZ61"/>
  <c r="AG60"/>
  <c r="AF60"/>
  <c r="K60"/>
  <c r="J60"/>
  <c r="AG59"/>
  <c r="AF59"/>
  <c r="K59"/>
  <c r="J59"/>
  <c r="AG58"/>
  <c r="AF58"/>
  <c r="K58"/>
  <c r="J58"/>
  <c r="AG57"/>
  <c r="AF57"/>
  <c r="K57"/>
  <c r="J57"/>
  <c r="AK56"/>
  <c r="AH56"/>
  <c r="AG56"/>
  <c r="AF56"/>
  <c r="O56"/>
  <c r="L56"/>
  <c r="L57" s="1"/>
  <c r="L58" s="1"/>
  <c r="K56"/>
  <c r="K61" s="1"/>
  <c r="J61" s="1"/>
  <c r="J56"/>
  <c r="AM55"/>
  <c r="AR56" s="1"/>
  <c r="Q55"/>
  <c r="S55" s="1"/>
  <c r="AZ50"/>
  <c r="AG49"/>
  <c r="AF49"/>
  <c r="K49"/>
  <c r="J49"/>
  <c r="AG48"/>
  <c r="AF48"/>
  <c r="K48"/>
  <c r="J48"/>
  <c r="AG47"/>
  <c r="AF47"/>
  <c r="K47"/>
  <c r="J47"/>
  <c r="AG46"/>
  <c r="AF46"/>
  <c r="K46"/>
  <c r="J46"/>
  <c r="AK45"/>
  <c r="AH45"/>
  <c r="AG45"/>
  <c r="AF45"/>
  <c r="O45"/>
  <c r="L45"/>
  <c r="K45"/>
  <c r="BB45" s="1"/>
  <c r="J45"/>
  <c r="BA45" s="1"/>
  <c r="AM44"/>
  <c r="AO44" s="1"/>
  <c r="Q44"/>
  <c r="S44" s="1"/>
  <c r="AZ39"/>
  <c r="AG38"/>
  <c r="AF38"/>
  <c r="K38"/>
  <c r="J38"/>
  <c r="AG37"/>
  <c r="AF37"/>
  <c r="K37"/>
  <c r="J37"/>
  <c r="AG36"/>
  <c r="AF36"/>
  <c r="K36"/>
  <c r="J36"/>
  <c r="AG35"/>
  <c r="AF35"/>
  <c r="K35"/>
  <c r="J35"/>
  <c r="AG34"/>
  <c r="AF34"/>
  <c r="K34"/>
  <c r="J34"/>
  <c r="AG33"/>
  <c r="AF33"/>
  <c r="K33"/>
  <c r="J33"/>
  <c r="AG32"/>
  <c r="AF32"/>
  <c r="K32"/>
  <c r="J32"/>
  <c r="AK31"/>
  <c r="AH31"/>
  <c r="AG31"/>
  <c r="AF31"/>
  <c r="O31"/>
  <c r="L31"/>
  <c r="K31"/>
  <c r="BB31" s="1"/>
  <c r="J31"/>
  <c r="BA31" s="1"/>
  <c r="AM30"/>
  <c r="AO30" s="1"/>
  <c r="Q30"/>
  <c r="S30" s="1"/>
  <c r="AZ25"/>
  <c r="AG24"/>
  <c r="AF24"/>
  <c r="K24"/>
  <c r="J24"/>
  <c r="AG23"/>
  <c r="AF23"/>
  <c r="K23"/>
  <c r="J23"/>
  <c r="AG22"/>
  <c r="AF22"/>
  <c r="K22"/>
  <c r="J22"/>
  <c r="AK21"/>
  <c r="AH21"/>
  <c r="AG21"/>
  <c r="AF21"/>
  <c r="O21"/>
  <c r="L21"/>
  <c r="K21"/>
  <c r="BB21" s="1"/>
  <c r="J21"/>
  <c r="BA21" s="1"/>
  <c r="AM20"/>
  <c r="AO20" s="1"/>
  <c r="Q20"/>
  <c r="S20" s="1"/>
  <c r="AX56" l="1"/>
  <c r="AY56"/>
  <c r="L59"/>
  <c r="AH22"/>
  <c r="BA180"/>
  <c r="BA192"/>
  <c r="BA118"/>
  <c r="BA299"/>
  <c r="AH80"/>
  <c r="AH32"/>
  <c r="AH46"/>
  <c r="BA56"/>
  <c r="BB343"/>
  <c r="BB323"/>
  <c r="BB333"/>
  <c r="BB266"/>
  <c r="AG39"/>
  <c r="AF39" s="1"/>
  <c r="AZ15"/>
  <c r="BA333" l="1"/>
  <c r="BB334"/>
  <c r="BA323"/>
  <c r="BB324"/>
  <c r="BA343"/>
  <c r="AH33"/>
  <c r="L60"/>
  <c r="AH47"/>
  <c r="AH81"/>
  <c r="AH23"/>
  <c r="BB285"/>
  <c r="BB170"/>
  <c r="BB98"/>
  <c r="BB245"/>
  <c r="AG61"/>
  <c r="AF61" s="1"/>
  <c r="AG50"/>
  <c r="AF50" s="1"/>
  <c r="AG25"/>
  <c r="AF25" s="1"/>
  <c r="AG14"/>
  <c r="AF14"/>
  <c r="K14"/>
  <c r="J14"/>
  <c r="AG13"/>
  <c r="AF13"/>
  <c r="K13"/>
  <c r="J13"/>
  <c r="AG12"/>
  <c r="AF12"/>
  <c r="K12"/>
  <c r="J12"/>
  <c r="AG11"/>
  <c r="AF11"/>
  <c r="K11"/>
  <c r="J11"/>
  <c r="AG10"/>
  <c r="AF10"/>
  <c r="K10"/>
  <c r="J10"/>
  <c r="AG9"/>
  <c r="AF9"/>
  <c r="K9"/>
  <c r="J9"/>
  <c r="AG8"/>
  <c r="AF8"/>
  <c r="K8"/>
  <c r="J8"/>
  <c r="AG7"/>
  <c r="AF7"/>
  <c r="K7"/>
  <c r="J7"/>
  <c r="AG6"/>
  <c r="AF6"/>
  <c r="BA6" s="1"/>
  <c r="K6"/>
  <c r="BB6" s="1"/>
  <c r="J6"/>
  <c r="AK5"/>
  <c r="AH5"/>
  <c r="AG5"/>
  <c r="AG15" s="1"/>
  <c r="AF5"/>
  <c r="AF15" s="1"/>
  <c r="O5"/>
  <c r="L5"/>
  <c r="L6" s="1"/>
  <c r="K5"/>
  <c r="BB5" s="1"/>
  <c r="J5"/>
  <c r="BA5" s="1"/>
  <c r="AM4"/>
  <c r="AO4" s="1"/>
  <c r="Q4"/>
  <c r="S4" s="1"/>
  <c r="AT3"/>
  <c r="X3"/>
  <c r="AM2"/>
  <c r="AI2"/>
  <c r="AI14" s="1"/>
  <c r="Q2"/>
  <c r="M2"/>
  <c r="M14" s="1"/>
  <c r="AZ446"/>
  <c r="AZ462"/>
  <c r="AZ486"/>
  <c r="W354" l="1"/>
  <c r="W351"/>
  <c r="V351" s="1"/>
  <c r="W353"/>
  <c r="W352"/>
  <c r="W343"/>
  <c r="W340"/>
  <c r="V340" s="1"/>
  <c r="W333"/>
  <c r="W322"/>
  <c r="W321"/>
  <c r="W320"/>
  <c r="V320" s="1"/>
  <c r="W313"/>
  <c r="W311"/>
  <c r="W301"/>
  <c r="W299"/>
  <c r="W297"/>
  <c r="W296"/>
  <c r="V296" s="1"/>
  <c r="W344"/>
  <c r="W342"/>
  <c r="W341"/>
  <c r="W332"/>
  <c r="W331"/>
  <c r="W330"/>
  <c r="V330" s="1"/>
  <c r="W323"/>
  <c r="W312"/>
  <c r="W310"/>
  <c r="W309"/>
  <c r="V309" s="1"/>
  <c r="W302"/>
  <c r="W300"/>
  <c r="W298"/>
  <c r="W289"/>
  <c r="W287"/>
  <c r="W285"/>
  <c r="W283"/>
  <c r="W282"/>
  <c r="V282" s="1"/>
  <c r="W275"/>
  <c r="W274"/>
  <c r="W273"/>
  <c r="V273" s="1"/>
  <c r="W263"/>
  <c r="V263" s="1"/>
  <c r="W256"/>
  <c r="W254"/>
  <c r="W253"/>
  <c r="W288"/>
  <c r="W286"/>
  <c r="W284"/>
  <c r="W266"/>
  <c r="W265"/>
  <c r="W264"/>
  <c r="W255"/>
  <c r="W244"/>
  <c r="W252"/>
  <c r="V252" s="1"/>
  <c r="W245"/>
  <c r="W243"/>
  <c r="W242"/>
  <c r="V242" s="1"/>
  <c r="W235"/>
  <c r="W234"/>
  <c r="W233"/>
  <c r="V233" s="1"/>
  <c r="W226"/>
  <c r="W224"/>
  <c r="W222"/>
  <c r="W221"/>
  <c r="V221" s="1"/>
  <c r="W213"/>
  <c r="W203"/>
  <c r="W202"/>
  <c r="V202" s="1"/>
  <c r="W225"/>
  <c r="W223"/>
  <c r="W214"/>
  <c r="W212"/>
  <c r="V212" s="1"/>
  <c r="W205"/>
  <c r="W204"/>
  <c r="W194"/>
  <c r="W192"/>
  <c r="W191"/>
  <c r="W190"/>
  <c r="V190" s="1"/>
  <c r="W182"/>
  <c r="W180"/>
  <c r="W179"/>
  <c r="W178"/>
  <c r="V178" s="1"/>
  <c r="W195"/>
  <c r="W193"/>
  <c r="W183"/>
  <c r="W181"/>
  <c r="W171"/>
  <c r="W170"/>
  <c r="W169"/>
  <c r="W168"/>
  <c r="V168" s="1"/>
  <c r="W161"/>
  <c r="W158"/>
  <c r="W157"/>
  <c r="V157" s="1"/>
  <c r="W150"/>
  <c r="W149"/>
  <c r="W160"/>
  <c r="W159"/>
  <c r="W148"/>
  <c r="V148" s="1"/>
  <c r="W141"/>
  <c r="W140"/>
  <c r="W139"/>
  <c r="W138"/>
  <c r="V138" s="1"/>
  <c r="W131"/>
  <c r="W130"/>
  <c r="W121"/>
  <c r="W118"/>
  <c r="W110"/>
  <c r="W129"/>
  <c r="W128"/>
  <c r="V128" s="1"/>
  <c r="W120"/>
  <c r="W119"/>
  <c r="W117"/>
  <c r="V117" s="1"/>
  <c r="W109"/>
  <c r="W108"/>
  <c r="V108" s="1"/>
  <c r="W101"/>
  <c r="W100"/>
  <c r="W99"/>
  <c r="W98"/>
  <c r="W97"/>
  <c r="V97" s="1"/>
  <c r="W90"/>
  <c r="W88"/>
  <c r="V88" s="1"/>
  <c r="W89"/>
  <c r="W81"/>
  <c r="W79"/>
  <c r="W80"/>
  <c r="W78"/>
  <c r="W77"/>
  <c r="W76"/>
  <c r="V76" s="1"/>
  <c r="W68"/>
  <c r="W67"/>
  <c r="V67" s="1"/>
  <c r="W69"/>
  <c r="W59"/>
  <c r="W58"/>
  <c r="W48"/>
  <c r="W38"/>
  <c r="W36"/>
  <c r="W34"/>
  <c r="W24"/>
  <c r="W60"/>
  <c r="W57"/>
  <c r="W56"/>
  <c r="V56" s="1"/>
  <c r="W49"/>
  <c r="W47"/>
  <c r="W46"/>
  <c r="W45"/>
  <c r="V45" s="1"/>
  <c r="W37"/>
  <c r="W35"/>
  <c r="W33"/>
  <c r="W32"/>
  <c r="W31"/>
  <c r="V31" s="1"/>
  <c r="W23"/>
  <c r="W21"/>
  <c r="V21" s="1"/>
  <c r="W22"/>
  <c r="AS354"/>
  <c r="AS353"/>
  <c r="AS352"/>
  <c r="AS351"/>
  <c r="AR351" s="1"/>
  <c r="AS342"/>
  <c r="AS333"/>
  <c r="AS332"/>
  <c r="AS331"/>
  <c r="AS330"/>
  <c r="AR330" s="1"/>
  <c r="AS313"/>
  <c r="AS312"/>
  <c r="AS310"/>
  <c r="AS302"/>
  <c r="AS300"/>
  <c r="AS298"/>
  <c r="AS344"/>
  <c r="AS343"/>
  <c r="AS341"/>
  <c r="AS340"/>
  <c r="AS323"/>
  <c r="AS322"/>
  <c r="AS321"/>
  <c r="AS320"/>
  <c r="AR320" s="1"/>
  <c r="AS311"/>
  <c r="AS309"/>
  <c r="AS301"/>
  <c r="AS299"/>
  <c r="AS297"/>
  <c r="AS296"/>
  <c r="AR296" s="1"/>
  <c r="AS289"/>
  <c r="AS288"/>
  <c r="AS286"/>
  <c r="AS284"/>
  <c r="AS275"/>
  <c r="AS273"/>
  <c r="AS266"/>
  <c r="AS256"/>
  <c r="AS255"/>
  <c r="AS253"/>
  <c r="AS287"/>
  <c r="AS285"/>
  <c r="AS283"/>
  <c r="AS282"/>
  <c r="AR282" s="1"/>
  <c r="AS274"/>
  <c r="AS265"/>
  <c r="AS264"/>
  <c r="AS263"/>
  <c r="AR263" s="1"/>
  <c r="AS254"/>
  <c r="AS252"/>
  <c r="AS243"/>
  <c r="AS242"/>
  <c r="AR242" s="1"/>
  <c r="AS235"/>
  <c r="AS234"/>
  <c r="AS233"/>
  <c r="AS245"/>
  <c r="AS244"/>
  <c r="AS226"/>
  <c r="AS225"/>
  <c r="AS223"/>
  <c r="AS212"/>
  <c r="AS204"/>
  <c r="AS224"/>
  <c r="AS222"/>
  <c r="AS221"/>
  <c r="AR221" s="1"/>
  <c r="AS214"/>
  <c r="AS213"/>
  <c r="AS205"/>
  <c r="AS203"/>
  <c r="AS202"/>
  <c r="AR202" s="1"/>
  <c r="AS193"/>
  <c r="AS181"/>
  <c r="AS195"/>
  <c r="AS194"/>
  <c r="AS192"/>
  <c r="AS191"/>
  <c r="AS190"/>
  <c r="AR190" s="1"/>
  <c r="AS183"/>
  <c r="AS182"/>
  <c r="AS180"/>
  <c r="AS179"/>
  <c r="AS178"/>
  <c r="AR178" s="1"/>
  <c r="AS171"/>
  <c r="AS161"/>
  <c r="AS160"/>
  <c r="AS157"/>
  <c r="AS150"/>
  <c r="AS149"/>
  <c r="AS148"/>
  <c r="AS140"/>
  <c r="AS139"/>
  <c r="AS138"/>
  <c r="AR138" s="1"/>
  <c r="AS170"/>
  <c r="AS169"/>
  <c r="AS168"/>
  <c r="AR168" s="1"/>
  <c r="AS159"/>
  <c r="AS158"/>
  <c r="AS141"/>
  <c r="AS131"/>
  <c r="AS130"/>
  <c r="AS129"/>
  <c r="AS128"/>
  <c r="AR128" s="1"/>
  <c r="AS121"/>
  <c r="AS120"/>
  <c r="AS117"/>
  <c r="AS109"/>
  <c r="AS108"/>
  <c r="AS119"/>
  <c r="AS118"/>
  <c r="AS110"/>
  <c r="AS101"/>
  <c r="AS100"/>
  <c r="AS99"/>
  <c r="AS98"/>
  <c r="AS97"/>
  <c r="AS90"/>
  <c r="AS89"/>
  <c r="AS88"/>
  <c r="AS80"/>
  <c r="AS78"/>
  <c r="AS77"/>
  <c r="AS76"/>
  <c r="AR76" s="1"/>
  <c r="AS81"/>
  <c r="AS79"/>
  <c r="AS69"/>
  <c r="AS68"/>
  <c r="AS67"/>
  <c r="AS58"/>
  <c r="AS57"/>
  <c r="AS56"/>
  <c r="AS49"/>
  <c r="AS47"/>
  <c r="AS46"/>
  <c r="AS45"/>
  <c r="AR45" s="1"/>
  <c r="AS37"/>
  <c r="AS35"/>
  <c r="AS33"/>
  <c r="AS32"/>
  <c r="AS31"/>
  <c r="AR31" s="1"/>
  <c r="AS60"/>
  <c r="AS59"/>
  <c r="AS48"/>
  <c r="AS38"/>
  <c r="AS36"/>
  <c r="AS34"/>
  <c r="AS24"/>
  <c r="AS23"/>
  <c r="AS22"/>
  <c r="AS21"/>
  <c r="AR21" s="1"/>
  <c r="BA245"/>
  <c r="BB246"/>
  <c r="BA246" s="1"/>
  <c r="BM4"/>
  <c r="BO4"/>
  <c r="M5"/>
  <c r="AS5"/>
  <c r="AR5" s="1"/>
  <c r="W6"/>
  <c r="AS6"/>
  <c r="W7"/>
  <c r="AI7"/>
  <c r="M8"/>
  <c r="AS8"/>
  <c r="W9"/>
  <c r="AI9"/>
  <c r="M10"/>
  <c r="AS10"/>
  <c r="W11"/>
  <c r="AI11"/>
  <c r="M12"/>
  <c r="AS12"/>
  <c r="W13"/>
  <c r="AI13"/>
  <c r="W14"/>
  <c r="AS14"/>
  <c r="K15"/>
  <c r="M354"/>
  <c r="M353"/>
  <c r="M352"/>
  <c r="L352" s="1"/>
  <c r="L353" s="1"/>
  <c r="L354" s="1"/>
  <c r="M351"/>
  <c r="N351" s="1"/>
  <c r="M343"/>
  <c r="N343" s="1"/>
  <c r="M333"/>
  <c r="M332"/>
  <c r="M330"/>
  <c r="N330" s="1"/>
  <c r="P330" s="1"/>
  <c r="M321"/>
  <c r="L321" s="1"/>
  <c r="L322" s="1"/>
  <c r="L323" s="1"/>
  <c r="M313"/>
  <c r="M311"/>
  <c r="N311" s="1"/>
  <c r="M310"/>
  <c r="M309"/>
  <c r="N309" s="1"/>
  <c r="M301"/>
  <c r="M299"/>
  <c r="M297"/>
  <c r="L297" s="1"/>
  <c r="L298" s="1"/>
  <c r="L299" s="1"/>
  <c r="M344"/>
  <c r="M342"/>
  <c r="N342" s="1"/>
  <c r="M341"/>
  <c r="N341" s="1"/>
  <c r="M340"/>
  <c r="N340" s="1"/>
  <c r="M331"/>
  <c r="L331" s="1"/>
  <c r="L332" s="1"/>
  <c r="L333" s="1"/>
  <c r="M323"/>
  <c r="M322"/>
  <c r="M320"/>
  <c r="N320" s="1"/>
  <c r="P320" s="1"/>
  <c r="M312"/>
  <c r="N312" s="1"/>
  <c r="M302"/>
  <c r="M300"/>
  <c r="M298"/>
  <c r="M296"/>
  <c r="N296" s="1"/>
  <c r="P296" s="1"/>
  <c r="M289"/>
  <c r="M287"/>
  <c r="M285"/>
  <c r="M283"/>
  <c r="L283" s="1"/>
  <c r="L284" s="1"/>
  <c r="L285" s="1"/>
  <c r="M266"/>
  <c r="M265"/>
  <c r="M263"/>
  <c r="N263" s="1"/>
  <c r="M256"/>
  <c r="M254"/>
  <c r="N254" s="1"/>
  <c r="M288"/>
  <c r="M286"/>
  <c r="M284"/>
  <c r="M282"/>
  <c r="N282" s="1"/>
  <c r="P282" s="1"/>
  <c r="M275"/>
  <c r="N275" s="1"/>
  <c r="M274"/>
  <c r="M273"/>
  <c r="N273" s="1"/>
  <c r="M264"/>
  <c r="L264" s="1"/>
  <c r="L265" s="1"/>
  <c r="L266" s="1"/>
  <c r="N266" s="1"/>
  <c r="P266" s="1"/>
  <c r="M255"/>
  <c r="N255" s="1"/>
  <c r="M253"/>
  <c r="M252"/>
  <c r="N252" s="1"/>
  <c r="M244"/>
  <c r="M235"/>
  <c r="N235" s="1"/>
  <c r="M233"/>
  <c r="N233" s="1"/>
  <c r="M245"/>
  <c r="M243"/>
  <c r="L243" s="1"/>
  <c r="L244" s="1"/>
  <c r="M242"/>
  <c r="N242" s="1"/>
  <c r="M234"/>
  <c r="N234" s="1"/>
  <c r="M226"/>
  <c r="M224"/>
  <c r="M222"/>
  <c r="L222" s="1"/>
  <c r="L223" s="1"/>
  <c r="L224" s="1"/>
  <c r="M221"/>
  <c r="N221" s="1"/>
  <c r="P221" s="1"/>
  <c r="M212"/>
  <c r="N212" s="1"/>
  <c r="M205"/>
  <c r="M203"/>
  <c r="L203" s="1"/>
  <c r="L204" s="1"/>
  <c r="L205" s="1"/>
  <c r="N205" s="1"/>
  <c r="P205" s="1"/>
  <c r="M225"/>
  <c r="M223"/>
  <c r="M214"/>
  <c r="M213"/>
  <c r="M204"/>
  <c r="M202"/>
  <c r="N202" s="1"/>
  <c r="P202" s="1"/>
  <c r="M194"/>
  <c r="M191"/>
  <c r="L191" s="1"/>
  <c r="L192" s="1"/>
  <c r="M182"/>
  <c r="M179"/>
  <c r="L179" s="1"/>
  <c r="L180" s="1"/>
  <c r="M178"/>
  <c r="N178" s="1"/>
  <c r="P178" s="1"/>
  <c r="M195"/>
  <c r="M193"/>
  <c r="M192"/>
  <c r="M190"/>
  <c r="N190" s="1"/>
  <c r="P190" s="1"/>
  <c r="M183"/>
  <c r="M181"/>
  <c r="M180"/>
  <c r="M169"/>
  <c r="L169" s="1"/>
  <c r="L170" s="1"/>
  <c r="M161"/>
  <c r="M150"/>
  <c r="M148"/>
  <c r="N148" s="1"/>
  <c r="M141"/>
  <c r="M140"/>
  <c r="M138"/>
  <c r="N138" s="1"/>
  <c r="P138" s="1"/>
  <c r="M171"/>
  <c r="M170"/>
  <c r="M168"/>
  <c r="N168" s="1"/>
  <c r="P168" s="1"/>
  <c r="M160"/>
  <c r="N160" s="1"/>
  <c r="M159"/>
  <c r="N159" s="1"/>
  <c r="M158"/>
  <c r="M157"/>
  <c r="N157" s="1"/>
  <c r="M149"/>
  <c r="M139"/>
  <c r="L139" s="1"/>
  <c r="L140" s="1"/>
  <c r="M130"/>
  <c r="M131"/>
  <c r="M128"/>
  <c r="N128" s="1"/>
  <c r="P128" s="1"/>
  <c r="M121"/>
  <c r="M117"/>
  <c r="N117" s="1"/>
  <c r="M110"/>
  <c r="M108"/>
  <c r="N108" s="1"/>
  <c r="M129"/>
  <c r="L129" s="1"/>
  <c r="L130" s="1"/>
  <c r="L131" s="1"/>
  <c r="N131" s="1"/>
  <c r="M120"/>
  <c r="N120" s="1"/>
  <c r="M119"/>
  <c r="N119" s="1"/>
  <c r="M118"/>
  <c r="M109"/>
  <c r="N109" s="1"/>
  <c r="M101"/>
  <c r="M98"/>
  <c r="M100"/>
  <c r="N100" s="1"/>
  <c r="M99"/>
  <c r="N99" s="1"/>
  <c r="M97"/>
  <c r="N97" s="1"/>
  <c r="M90"/>
  <c r="M89"/>
  <c r="M88"/>
  <c r="N88" s="1"/>
  <c r="M81"/>
  <c r="M79"/>
  <c r="M78"/>
  <c r="M80"/>
  <c r="M77"/>
  <c r="L77" s="1"/>
  <c r="L78" s="1"/>
  <c r="L79" s="1"/>
  <c r="M76"/>
  <c r="N76" s="1"/>
  <c r="M69"/>
  <c r="N69" s="1"/>
  <c r="P69" s="1"/>
  <c r="M68"/>
  <c r="M67"/>
  <c r="N67" s="1"/>
  <c r="M59"/>
  <c r="N59" s="1"/>
  <c r="M58"/>
  <c r="N58" s="1"/>
  <c r="M57"/>
  <c r="M56"/>
  <c r="N56" s="1"/>
  <c r="M48"/>
  <c r="M47"/>
  <c r="M38"/>
  <c r="M36"/>
  <c r="M34"/>
  <c r="M33"/>
  <c r="M24"/>
  <c r="M60"/>
  <c r="M49"/>
  <c r="M46"/>
  <c r="L46" s="1"/>
  <c r="L47" s="1"/>
  <c r="L48" s="1"/>
  <c r="M45"/>
  <c r="N45" s="1"/>
  <c r="M37"/>
  <c r="M35"/>
  <c r="M32"/>
  <c r="L32" s="1"/>
  <c r="L33" s="1"/>
  <c r="L34" s="1"/>
  <c r="M31"/>
  <c r="N31" s="1"/>
  <c r="M23"/>
  <c r="M22"/>
  <c r="L22" s="1"/>
  <c r="L23" s="1"/>
  <c r="L24" s="1"/>
  <c r="N24" s="1"/>
  <c r="P24" s="1"/>
  <c r="M21"/>
  <c r="N21" s="1"/>
  <c r="P21" s="1"/>
  <c r="AI354"/>
  <c r="AJ354" s="1"/>
  <c r="AL354" s="1"/>
  <c r="AI351"/>
  <c r="AJ351" s="1"/>
  <c r="AI353"/>
  <c r="AJ353" s="1"/>
  <c r="AI352"/>
  <c r="AJ352" s="1"/>
  <c r="AI343"/>
  <c r="AI341"/>
  <c r="AH341" s="1"/>
  <c r="AI340"/>
  <c r="AJ340" s="1"/>
  <c r="AI333"/>
  <c r="AJ333" s="1"/>
  <c r="AI322"/>
  <c r="AJ322" s="1"/>
  <c r="AI321"/>
  <c r="AJ321" s="1"/>
  <c r="AI320"/>
  <c r="AJ320" s="1"/>
  <c r="AI313"/>
  <c r="AI311"/>
  <c r="AI310"/>
  <c r="AH310" s="1"/>
  <c r="AI309"/>
  <c r="AJ309" s="1"/>
  <c r="AI301"/>
  <c r="AJ301" s="1"/>
  <c r="AI299"/>
  <c r="AJ299" s="1"/>
  <c r="AI297"/>
  <c r="AJ297" s="1"/>
  <c r="AI296"/>
  <c r="AJ296" s="1"/>
  <c r="AI344"/>
  <c r="AI342"/>
  <c r="AI332"/>
  <c r="AJ332" s="1"/>
  <c r="AI331"/>
  <c r="AJ331" s="1"/>
  <c r="AI330"/>
  <c r="AJ330" s="1"/>
  <c r="AI323"/>
  <c r="AJ323" s="1"/>
  <c r="AL323" s="1"/>
  <c r="AI312"/>
  <c r="AI302"/>
  <c r="AJ302" s="1"/>
  <c r="AL302" s="1"/>
  <c r="AI300"/>
  <c r="AJ300" s="1"/>
  <c r="AI298"/>
  <c r="AJ298" s="1"/>
  <c r="AI289"/>
  <c r="AJ289" s="1"/>
  <c r="AI287"/>
  <c r="AJ287" s="1"/>
  <c r="AI285"/>
  <c r="AJ285" s="1"/>
  <c r="AI283"/>
  <c r="AJ283" s="1"/>
  <c r="AI282"/>
  <c r="AJ282" s="1"/>
  <c r="AI275"/>
  <c r="AI265"/>
  <c r="AH265" s="1"/>
  <c r="AI263"/>
  <c r="AJ263" s="1"/>
  <c r="AI256"/>
  <c r="AI254"/>
  <c r="AI288"/>
  <c r="AJ288" s="1"/>
  <c r="AI286"/>
  <c r="AJ286" s="1"/>
  <c r="AI284"/>
  <c r="AJ284" s="1"/>
  <c r="AI274"/>
  <c r="AH274" s="1"/>
  <c r="AI273"/>
  <c r="AJ273" s="1"/>
  <c r="AI266"/>
  <c r="AI264"/>
  <c r="AJ264" s="1"/>
  <c r="AI255"/>
  <c r="AI253"/>
  <c r="AH253" s="1"/>
  <c r="AI252"/>
  <c r="AJ252" s="1"/>
  <c r="AL252" s="1"/>
  <c r="AI244"/>
  <c r="AJ244" s="1"/>
  <c r="AI234"/>
  <c r="AH234" s="1"/>
  <c r="AI233"/>
  <c r="AJ233" s="1"/>
  <c r="AL233" s="1"/>
  <c r="AI245"/>
  <c r="AJ245" s="1"/>
  <c r="AI243"/>
  <c r="AJ243" s="1"/>
  <c r="AI242"/>
  <c r="AJ242" s="1"/>
  <c r="AI235"/>
  <c r="AI226"/>
  <c r="AJ226" s="1"/>
  <c r="AI224"/>
  <c r="AJ224" s="1"/>
  <c r="AI222"/>
  <c r="AJ222" s="1"/>
  <c r="AI221"/>
  <c r="AJ221" s="1"/>
  <c r="AI203"/>
  <c r="AJ203" s="1"/>
  <c r="AI202"/>
  <c r="AJ202" s="1"/>
  <c r="AI225"/>
  <c r="AJ225" s="1"/>
  <c r="AI223"/>
  <c r="AJ223" s="1"/>
  <c r="AI214"/>
  <c r="AI213"/>
  <c r="AH213" s="1"/>
  <c r="AI212"/>
  <c r="AJ212" s="1"/>
  <c r="AI205"/>
  <c r="AJ205" s="1"/>
  <c r="AL205" s="1"/>
  <c r="AI204"/>
  <c r="AJ204" s="1"/>
  <c r="AI194"/>
  <c r="AJ194" s="1"/>
  <c r="AI192"/>
  <c r="AJ192" s="1"/>
  <c r="AI191"/>
  <c r="AJ191" s="1"/>
  <c r="AI190"/>
  <c r="AJ190" s="1"/>
  <c r="AI182"/>
  <c r="AJ182" s="1"/>
  <c r="AI180"/>
  <c r="AJ180" s="1"/>
  <c r="AI179"/>
  <c r="AJ179" s="1"/>
  <c r="AI178"/>
  <c r="AJ178" s="1"/>
  <c r="AI195"/>
  <c r="AJ195" s="1"/>
  <c r="AI193"/>
  <c r="AJ193" s="1"/>
  <c r="AI183"/>
  <c r="AJ183" s="1"/>
  <c r="AI181"/>
  <c r="AJ181" s="1"/>
  <c r="AI171"/>
  <c r="AJ171" s="1"/>
  <c r="AI170"/>
  <c r="AJ170" s="1"/>
  <c r="AI169"/>
  <c r="AJ169" s="1"/>
  <c r="AI168"/>
  <c r="AJ168" s="1"/>
  <c r="AI161"/>
  <c r="AI157"/>
  <c r="AJ157" s="1"/>
  <c r="AL157" s="1"/>
  <c r="AI150"/>
  <c r="AI148"/>
  <c r="AJ148" s="1"/>
  <c r="AL148" s="1"/>
  <c r="AI160"/>
  <c r="AI159"/>
  <c r="AI158"/>
  <c r="AH158" s="1"/>
  <c r="AI149"/>
  <c r="AH149" s="1"/>
  <c r="AI141"/>
  <c r="AJ141" s="1"/>
  <c r="AI140"/>
  <c r="AJ140" s="1"/>
  <c r="AI139"/>
  <c r="AJ139" s="1"/>
  <c r="AI138"/>
  <c r="AJ138" s="1"/>
  <c r="AI131"/>
  <c r="AJ131" s="1"/>
  <c r="AI130"/>
  <c r="AJ130" s="1"/>
  <c r="AI121"/>
  <c r="AI117"/>
  <c r="AJ117" s="1"/>
  <c r="AL117" s="1"/>
  <c r="AI110"/>
  <c r="AI109"/>
  <c r="AH109" s="1"/>
  <c r="AI108"/>
  <c r="AJ108" s="1"/>
  <c r="AL108" s="1"/>
  <c r="AI129"/>
  <c r="AJ129" s="1"/>
  <c r="AI128"/>
  <c r="AJ128" s="1"/>
  <c r="AI120"/>
  <c r="AI119"/>
  <c r="AI118"/>
  <c r="AH118" s="1"/>
  <c r="AI101"/>
  <c r="AI98"/>
  <c r="AH98" s="1"/>
  <c r="AI100"/>
  <c r="AI99"/>
  <c r="AI97"/>
  <c r="AJ97" s="1"/>
  <c r="AI90"/>
  <c r="AI89"/>
  <c r="AH89" s="1"/>
  <c r="AI88"/>
  <c r="AJ88" s="1"/>
  <c r="AI81"/>
  <c r="AI79"/>
  <c r="AJ79" s="1"/>
  <c r="AI80"/>
  <c r="AJ80" s="1"/>
  <c r="AI78"/>
  <c r="AJ78" s="1"/>
  <c r="AI77"/>
  <c r="AJ77" s="1"/>
  <c r="AI76"/>
  <c r="AJ76" s="1"/>
  <c r="AI69"/>
  <c r="AI68"/>
  <c r="AH68" s="1"/>
  <c r="AI67"/>
  <c r="AJ67" s="1"/>
  <c r="AL67" s="1"/>
  <c r="AI59"/>
  <c r="AI58"/>
  <c r="AI57"/>
  <c r="AH57" s="1"/>
  <c r="AI56"/>
  <c r="AJ56" s="1"/>
  <c r="AL56" s="1"/>
  <c r="AI48"/>
  <c r="AI38"/>
  <c r="AI36"/>
  <c r="AI34"/>
  <c r="AI24"/>
  <c r="AI60"/>
  <c r="AI49"/>
  <c r="AI47"/>
  <c r="AI46"/>
  <c r="AJ46" s="1"/>
  <c r="AI45"/>
  <c r="AJ45" s="1"/>
  <c r="AI37"/>
  <c r="AI35"/>
  <c r="AI33"/>
  <c r="AI32"/>
  <c r="AJ32" s="1"/>
  <c r="AI31"/>
  <c r="AJ31" s="1"/>
  <c r="AI23"/>
  <c r="AI21"/>
  <c r="AJ21" s="1"/>
  <c r="AI22"/>
  <c r="AJ22" s="1"/>
  <c r="N5"/>
  <c r="BA98"/>
  <c r="BA170"/>
  <c r="BA285"/>
  <c r="AJ23"/>
  <c r="AH24"/>
  <c r="AJ24" s="1"/>
  <c r="AL24" s="1"/>
  <c r="AJ47"/>
  <c r="AH48"/>
  <c r="AJ33"/>
  <c r="AH34"/>
  <c r="BL4"/>
  <c r="BN4"/>
  <c r="W5"/>
  <c r="V5" s="1"/>
  <c r="AI5"/>
  <c r="AJ5" s="1"/>
  <c r="AL5" s="1"/>
  <c r="M6"/>
  <c r="AI6"/>
  <c r="AH6" s="1"/>
  <c r="M7"/>
  <c r="L7" s="1"/>
  <c r="AS7"/>
  <c r="W8"/>
  <c r="AI8"/>
  <c r="M9"/>
  <c r="AS9"/>
  <c r="W10"/>
  <c r="AI10"/>
  <c r="M11"/>
  <c r="AS11"/>
  <c r="W12"/>
  <c r="AI12"/>
  <c r="M13"/>
  <c r="AS13"/>
  <c r="J15"/>
  <c r="AJ81"/>
  <c r="AL81" s="1"/>
  <c r="BA324"/>
  <c r="BA334"/>
  <c r="AL171"/>
  <c r="AA5"/>
  <c r="BB255"/>
  <c r="BB130"/>
  <c r="BA130" l="1"/>
  <c r="AB5"/>
  <c r="Y5"/>
  <c r="AC5"/>
  <c r="Z5"/>
  <c r="X5"/>
  <c r="BN351"/>
  <c r="BN354"/>
  <c r="BN353"/>
  <c r="BN352"/>
  <c r="BN344"/>
  <c r="BN343"/>
  <c r="BN341"/>
  <c r="BN340"/>
  <c r="BN323"/>
  <c r="BN322"/>
  <c r="BN321"/>
  <c r="BN320"/>
  <c r="BN311"/>
  <c r="BN301"/>
  <c r="BN299"/>
  <c r="BN297"/>
  <c r="BN296"/>
  <c r="BN342"/>
  <c r="BN333"/>
  <c r="BN332"/>
  <c r="BN331"/>
  <c r="BN330"/>
  <c r="BN313"/>
  <c r="BN312"/>
  <c r="BN310"/>
  <c r="BN309"/>
  <c r="BN302"/>
  <c r="BN300"/>
  <c r="BN298"/>
  <c r="BN287"/>
  <c r="BN285"/>
  <c r="BN283"/>
  <c r="BN282"/>
  <c r="BN274"/>
  <c r="BN273"/>
  <c r="BN266"/>
  <c r="BN254"/>
  <c r="BN252"/>
  <c r="BN289"/>
  <c r="BN288"/>
  <c r="BN286"/>
  <c r="BN284"/>
  <c r="BN275"/>
  <c r="BN265"/>
  <c r="BN264"/>
  <c r="BN263"/>
  <c r="BN256"/>
  <c r="BN255"/>
  <c r="BN253"/>
  <c r="BN245"/>
  <c r="BN244"/>
  <c r="BN233"/>
  <c r="BN243"/>
  <c r="BN242"/>
  <c r="BN235"/>
  <c r="BN234"/>
  <c r="BN224"/>
  <c r="BN222"/>
  <c r="BN221"/>
  <c r="BN214"/>
  <c r="BN213"/>
  <c r="BN212"/>
  <c r="BN205"/>
  <c r="BN203"/>
  <c r="BN202"/>
  <c r="BN226"/>
  <c r="BN225"/>
  <c r="BN223"/>
  <c r="BN204"/>
  <c r="BN195"/>
  <c r="BN194"/>
  <c r="BN192"/>
  <c r="BN191"/>
  <c r="BN190"/>
  <c r="BN183"/>
  <c r="BN182"/>
  <c r="BN180"/>
  <c r="BN179"/>
  <c r="BN178"/>
  <c r="BN193"/>
  <c r="BN181"/>
  <c r="BN170"/>
  <c r="BN169"/>
  <c r="BN168"/>
  <c r="BN159"/>
  <c r="BN158"/>
  <c r="BN157"/>
  <c r="BN148"/>
  <c r="BN141"/>
  <c r="BN171"/>
  <c r="BN161"/>
  <c r="BN160"/>
  <c r="BN150"/>
  <c r="BN149"/>
  <c r="BN140"/>
  <c r="BN139"/>
  <c r="BN138"/>
  <c r="BN130"/>
  <c r="BN131"/>
  <c r="BN129"/>
  <c r="BN119"/>
  <c r="BN118"/>
  <c r="BN117"/>
  <c r="BN110"/>
  <c r="BN108"/>
  <c r="BN128"/>
  <c r="BN121"/>
  <c r="BN120"/>
  <c r="BN109"/>
  <c r="BN99"/>
  <c r="BN98"/>
  <c r="BN101"/>
  <c r="BN100"/>
  <c r="BN97"/>
  <c r="BN90"/>
  <c r="BN89"/>
  <c r="BN88"/>
  <c r="BN81"/>
  <c r="BN79"/>
  <c r="BN80"/>
  <c r="BN78"/>
  <c r="BN77"/>
  <c r="BN76"/>
  <c r="BN69"/>
  <c r="BN68"/>
  <c r="BN67"/>
  <c r="BN60"/>
  <c r="BN59"/>
  <c r="BN48"/>
  <c r="BN38"/>
  <c r="BN36"/>
  <c r="BN34"/>
  <c r="BN24"/>
  <c r="BN58"/>
  <c r="BN57"/>
  <c r="BN56"/>
  <c r="BN49"/>
  <c r="BN47"/>
  <c r="BN46"/>
  <c r="BN45"/>
  <c r="BN37"/>
  <c r="BN35"/>
  <c r="BN33"/>
  <c r="BN32"/>
  <c r="BN31"/>
  <c r="BN23"/>
  <c r="BN22"/>
  <c r="BN21"/>
  <c r="BN14"/>
  <c r="BN12"/>
  <c r="BN10"/>
  <c r="BN8"/>
  <c r="BN6"/>
  <c r="BN13"/>
  <c r="BN11"/>
  <c r="BN9"/>
  <c r="BN7"/>
  <c r="BN5"/>
  <c r="AJ34"/>
  <c r="AH35"/>
  <c r="AJ48"/>
  <c r="AH49"/>
  <c r="AJ49" s="1"/>
  <c r="AL49" s="1"/>
  <c r="AK23"/>
  <c r="AL22"/>
  <c r="AK33"/>
  <c r="AL32"/>
  <c r="AK46"/>
  <c r="AL45"/>
  <c r="AK78"/>
  <c r="AL77"/>
  <c r="AK81"/>
  <c r="AL80"/>
  <c r="AJ89"/>
  <c r="AH90"/>
  <c r="AJ90" s="1"/>
  <c r="AL90" s="1"/>
  <c r="AK98"/>
  <c r="AL97"/>
  <c r="AK129"/>
  <c r="AL128"/>
  <c r="AK140"/>
  <c r="AL139"/>
  <c r="AJ158"/>
  <c r="AL158" s="1"/>
  <c r="AK158" s="1"/>
  <c r="AH159"/>
  <c r="AL169"/>
  <c r="AK170"/>
  <c r="AL179"/>
  <c r="AK180"/>
  <c r="AK183"/>
  <c r="AL182"/>
  <c r="AL191"/>
  <c r="AK192"/>
  <c r="AK195"/>
  <c r="AL194"/>
  <c r="AJ213"/>
  <c r="AH214"/>
  <c r="AJ214" s="1"/>
  <c r="AL214" s="1"/>
  <c r="AK224"/>
  <c r="AL223"/>
  <c r="AL202"/>
  <c r="AK203"/>
  <c r="AL221"/>
  <c r="AK222"/>
  <c r="AK225"/>
  <c r="AL224"/>
  <c r="AK244"/>
  <c r="AL243"/>
  <c r="AK245"/>
  <c r="AL244"/>
  <c r="AJ253"/>
  <c r="AH254"/>
  <c r="AK265"/>
  <c r="AL264"/>
  <c r="AK274"/>
  <c r="AL273"/>
  <c r="AK285"/>
  <c r="AL284"/>
  <c r="AK289"/>
  <c r="AL288"/>
  <c r="AJ265"/>
  <c r="AL265" s="1"/>
  <c r="AH266"/>
  <c r="AJ266" s="1"/>
  <c r="AL266" s="1"/>
  <c r="AK266" s="1"/>
  <c r="AL282"/>
  <c r="AK283"/>
  <c r="AK286"/>
  <c r="AL285"/>
  <c r="AK301"/>
  <c r="AL300"/>
  <c r="AK331"/>
  <c r="AL330"/>
  <c r="AK333"/>
  <c r="AL332"/>
  <c r="AK298"/>
  <c r="AL297"/>
  <c r="AK302"/>
  <c r="AL301"/>
  <c r="AJ310"/>
  <c r="AH311"/>
  <c r="AL321"/>
  <c r="AK322"/>
  <c r="AJ341"/>
  <c r="AH342"/>
  <c r="AK353"/>
  <c r="AL352"/>
  <c r="AK352"/>
  <c r="AL351"/>
  <c r="L35"/>
  <c r="N34"/>
  <c r="L49"/>
  <c r="N49" s="1"/>
  <c r="P49" s="1"/>
  <c r="N48"/>
  <c r="P56"/>
  <c r="O57"/>
  <c r="O59"/>
  <c r="P58"/>
  <c r="O68"/>
  <c r="P67"/>
  <c r="L80"/>
  <c r="N79"/>
  <c r="O98"/>
  <c r="P97"/>
  <c r="P100"/>
  <c r="O101"/>
  <c r="N101" s="1"/>
  <c r="P120"/>
  <c r="O121"/>
  <c r="N121" s="1"/>
  <c r="P108"/>
  <c r="O109"/>
  <c r="O118"/>
  <c r="P117"/>
  <c r="P160"/>
  <c r="O161"/>
  <c r="N161" s="1"/>
  <c r="L171"/>
  <c r="N171" s="1"/>
  <c r="N170"/>
  <c r="O235"/>
  <c r="P234"/>
  <c r="L245"/>
  <c r="N244"/>
  <c r="P233"/>
  <c r="O234"/>
  <c r="O255"/>
  <c r="P254"/>
  <c r="O264"/>
  <c r="P263"/>
  <c r="O341"/>
  <c r="P340"/>
  <c r="O343"/>
  <c r="P342"/>
  <c r="L300"/>
  <c r="N299"/>
  <c r="O352"/>
  <c r="P351"/>
  <c r="AW5"/>
  <c r="AV5" s="1"/>
  <c r="AT5"/>
  <c r="AD5" s="1"/>
  <c r="AU5"/>
  <c r="BM354"/>
  <c r="BM353"/>
  <c r="BM352"/>
  <c r="BM344"/>
  <c r="BM351"/>
  <c r="BM342"/>
  <c r="BM333"/>
  <c r="BM332"/>
  <c r="BM331"/>
  <c r="BM330"/>
  <c r="BM313"/>
  <c r="BM312"/>
  <c r="BM310"/>
  <c r="BM309"/>
  <c r="BM302"/>
  <c r="BM300"/>
  <c r="BM298"/>
  <c r="BM343"/>
  <c r="BM341"/>
  <c r="BM340"/>
  <c r="BM323"/>
  <c r="BM322"/>
  <c r="BM321"/>
  <c r="BM320"/>
  <c r="BM311"/>
  <c r="BM301"/>
  <c r="BM299"/>
  <c r="BM297"/>
  <c r="BM296"/>
  <c r="BM289"/>
  <c r="BM288"/>
  <c r="BM286"/>
  <c r="BM284"/>
  <c r="BM275"/>
  <c r="BM265"/>
  <c r="BM264"/>
  <c r="BM263"/>
  <c r="BM256"/>
  <c r="BM255"/>
  <c r="BM253"/>
  <c r="BM287"/>
  <c r="BM285"/>
  <c r="BM283"/>
  <c r="BM282"/>
  <c r="BM274"/>
  <c r="BM273"/>
  <c r="BM266"/>
  <c r="BM254"/>
  <c r="BM252"/>
  <c r="BM243"/>
  <c r="BM242"/>
  <c r="BM235"/>
  <c r="BM234"/>
  <c r="BM245"/>
  <c r="BM244"/>
  <c r="BM233"/>
  <c r="BM226"/>
  <c r="BM225"/>
  <c r="BM223"/>
  <c r="BM204"/>
  <c r="BM224"/>
  <c r="BM222"/>
  <c r="BM221"/>
  <c r="BM214"/>
  <c r="BM213"/>
  <c r="BM212"/>
  <c r="BM205"/>
  <c r="BM203"/>
  <c r="BM202"/>
  <c r="BM193"/>
  <c r="BM181"/>
  <c r="BM195"/>
  <c r="BM194"/>
  <c r="BM192"/>
  <c r="BM191"/>
  <c r="BM190"/>
  <c r="BM183"/>
  <c r="BM182"/>
  <c r="BM180"/>
  <c r="BM179"/>
  <c r="BM178"/>
  <c r="BM171"/>
  <c r="BM161"/>
  <c r="BM160"/>
  <c r="BM150"/>
  <c r="BM149"/>
  <c r="BM140"/>
  <c r="BM139"/>
  <c r="BM138"/>
  <c r="BM170"/>
  <c r="BM169"/>
  <c r="BM168"/>
  <c r="BM159"/>
  <c r="BM158"/>
  <c r="BM157"/>
  <c r="BM148"/>
  <c r="BM141"/>
  <c r="BM131"/>
  <c r="BM130"/>
  <c r="BM129"/>
  <c r="BM128"/>
  <c r="BM121"/>
  <c r="BM120"/>
  <c r="BM109"/>
  <c r="BM119"/>
  <c r="BM118"/>
  <c r="BM117"/>
  <c r="BM110"/>
  <c r="BM108"/>
  <c r="BM101"/>
  <c r="BM100"/>
  <c r="BM97"/>
  <c r="BM99"/>
  <c r="BM98"/>
  <c r="BM90"/>
  <c r="BM89"/>
  <c r="BM88"/>
  <c r="BM80"/>
  <c r="BM78"/>
  <c r="BM77"/>
  <c r="BM76"/>
  <c r="BM69"/>
  <c r="BM81"/>
  <c r="BM79"/>
  <c r="BM68"/>
  <c r="BM67"/>
  <c r="BM58"/>
  <c r="BM57"/>
  <c r="BM56"/>
  <c r="BM49"/>
  <c r="BM47"/>
  <c r="BM46"/>
  <c r="BM45"/>
  <c r="BM37"/>
  <c r="BM35"/>
  <c r="BM33"/>
  <c r="BM32"/>
  <c r="BM31"/>
  <c r="BM23"/>
  <c r="BM60"/>
  <c r="BM59"/>
  <c r="BM48"/>
  <c r="BM38"/>
  <c r="BM36"/>
  <c r="BM34"/>
  <c r="BM24"/>
  <c r="BM22"/>
  <c r="BM21"/>
  <c r="BM13"/>
  <c r="BM11"/>
  <c r="BM9"/>
  <c r="BM7"/>
  <c r="BM5"/>
  <c r="BM14"/>
  <c r="BM12"/>
  <c r="BM10"/>
  <c r="BM8"/>
  <c r="BM6"/>
  <c r="AY21"/>
  <c r="AW21"/>
  <c r="AV21" s="1"/>
  <c r="AT21"/>
  <c r="AD21" s="1"/>
  <c r="AX21"/>
  <c r="AU21"/>
  <c r="AV31"/>
  <c r="AW31"/>
  <c r="AU31"/>
  <c r="AT31" s="1"/>
  <c r="AD31" s="1"/>
  <c r="AV88"/>
  <c r="AU88" s="1"/>
  <c r="AT88"/>
  <c r="AW88"/>
  <c r="AU108"/>
  <c r="AV108"/>
  <c r="AT108"/>
  <c r="AW108"/>
  <c r="AU117"/>
  <c r="AT117"/>
  <c r="AD117" s="1"/>
  <c r="AV117"/>
  <c r="AW138"/>
  <c r="AU138"/>
  <c r="AV138"/>
  <c r="AT138"/>
  <c r="AD138" s="1"/>
  <c r="AP138" s="1"/>
  <c r="AU157"/>
  <c r="AV157"/>
  <c r="AT157"/>
  <c r="AD157" s="1"/>
  <c r="AW157"/>
  <c r="AV178"/>
  <c r="AT178"/>
  <c r="AD178" s="1"/>
  <c r="AM178" s="1"/>
  <c r="AW178"/>
  <c r="AU178"/>
  <c r="AX178"/>
  <c r="AY178"/>
  <c r="AV202"/>
  <c r="AT202"/>
  <c r="AW202"/>
  <c r="AU202"/>
  <c r="AV233"/>
  <c r="AU233" s="1"/>
  <c r="AW233"/>
  <c r="AT233"/>
  <c r="AV351"/>
  <c r="AT351"/>
  <c r="AW351"/>
  <c r="AU351"/>
  <c r="AB45"/>
  <c r="Z45"/>
  <c r="X45"/>
  <c r="AC45"/>
  <c r="AA45"/>
  <c r="Y45"/>
  <c r="AB56"/>
  <c r="BH56" s="1"/>
  <c r="Z56"/>
  <c r="X56"/>
  <c r="AC56"/>
  <c r="BI56" s="1"/>
  <c r="AA56"/>
  <c r="Y56"/>
  <c r="AB76"/>
  <c r="Z76"/>
  <c r="X76"/>
  <c r="AC76"/>
  <c r="AA76"/>
  <c r="Y76"/>
  <c r="AB128"/>
  <c r="Z128"/>
  <c r="X128"/>
  <c r="AC128"/>
  <c r="AA128"/>
  <c r="Y128"/>
  <c r="AB138"/>
  <c r="Z138"/>
  <c r="X138"/>
  <c r="AC138"/>
  <c r="AA138"/>
  <c r="Y138"/>
  <c r="AB148"/>
  <c r="Z148"/>
  <c r="X148"/>
  <c r="AC148"/>
  <c r="AA148"/>
  <c r="Y148"/>
  <c r="AC168"/>
  <c r="AA168"/>
  <c r="Y168"/>
  <c r="AB168"/>
  <c r="Z168"/>
  <c r="X168"/>
  <c r="AA202"/>
  <c r="Y202"/>
  <c r="Z202"/>
  <c r="X202"/>
  <c r="Z242"/>
  <c r="X242"/>
  <c r="AA242"/>
  <c r="Y242"/>
  <c r="AA273"/>
  <c r="Y273"/>
  <c r="Z273"/>
  <c r="X273"/>
  <c r="Z309"/>
  <c r="X309"/>
  <c r="AA309"/>
  <c r="Y309"/>
  <c r="AB330"/>
  <c r="Z330"/>
  <c r="X330"/>
  <c r="AC330"/>
  <c r="AA330"/>
  <c r="Y330"/>
  <c r="AA296"/>
  <c r="Y296"/>
  <c r="Z296"/>
  <c r="X296"/>
  <c r="AA320"/>
  <c r="Y320"/>
  <c r="Z320"/>
  <c r="X320"/>
  <c r="AC340"/>
  <c r="AA340"/>
  <c r="Y340"/>
  <c r="AB340"/>
  <c r="Z340"/>
  <c r="X340"/>
  <c r="AA351"/>
  <c r="Y351"/>
  <c r="Z351"/>
  <c r="X351"/>
  <c r="BA255"/>
  <c r="AJ6"/>
  <c r="AK7" s="1"/>
  <c r="AH7"/>
  <c r="BL351"/>
  <c r="BL344"/>
  <c r="BL354"/>
  <c r="BL353"/>
  <c r="BL352"/>
  <c r="BL343"/>
  <c r="BL341"/>
  <c r="BL340"/>
  <c r="BL323"/>
  <c r="BL322"/>
  <c r="BL321"/>
  <c r="BL320"/>
  <c r="BL311"/>
  <c r="BL301"/>
  <c r="BL299"/>
  <c r="BL297"/>
  <c r="BL296"/>
  <c r="BL342"/>
  <c r="BL333"/>
  <c r="BL332"/>
  <c r="BL331"/>
  <c r="BL330"/>
  <c r="BL313"/>
  <c r="BL312"/>
  <c r="BL310"/>
  <c r="BL309"/>
  <c r="BL302"/>
  <c r="BL300"/>
  <c r="BL298"/>
  <c r="BL287"/>
  <c r="BL285"/>
  <c r="BL283"/>
  <c r="BL282"/>
  <c r="BL274"/>
  <c r="BL273"/>
  <c r="BL266"/>
  <c r="BL254"/>
  <c r="BL252"/>
  <c r="BL289"/>
  <c r="BL288"/>
  <c r="BL286"/>
  <c r="BL284"/>
  <c r="BL275"/>
  <c r="BL265"/>
  <c r="BL264"/>
  <c r="BL263"/>
  <c r="BL256"/>
  <c r="BL255"/>
  <c r="BL253"/>
  <c r="BL245"/>
  <c r="BL244"/>
  <c r="BL233"/>
  <c r="BL243"/>
  <c r="BL242"/>
  <c r="BL235"/>
  <c r="BL234"/>
  <c r="BL224"/>
  <c r="BL222"/>
  <c r="BL221"/>
  <c r="BL214"/>
  <c r="BL213"/>
  <c r="BL212"/>
  <c r="BL205"/>
  <c r="BL203"/>
  <c r="BL202"/>
  <c r="BL226"/>
  <c r="BL225"/>
  <c r="BL223"/>
  <c r="BL204"/>
  <c r="BL195"/>
  <c r="BL194"/>
  <c r="BL192"/>
  <c r="BL191"/>
  <c r="BL190"/>
  <c r="BL183"/>
  <c r="BL182"/>
  <c r="BL180"/>
  <c r="BL179"/>
  <c r="BL178"/>
  <c r="BL193"/>
  <c r="BL181"/>
  <c r="BL170"/>
  <c r="BL169"/>
  <c r="BL168"/>
  <c r="BL159"/>
  <c r="BL158"/>
  <c r="BL157"/>
  <c r="BL148"/>
  <c r="BL141"/>
  <c r="BL171"/>
  <c r="BL161"/>
  <c r="BL160"/>
  <c r="BL150"/>
  <c r="BL149"/>
  <c r="BL140"/>
  <c r="BL139"/>
  <c r="BL138"/>
  <c r="BL130"/>
  <c r="BL131"/>
  <c r="BL129"/>
  <c r="BL119"/>
  <c r="BL118"/>
  <c r="BL117"/>
  <c r="BL110"/>
  <c r="BL108"/>
  <c r="BL128"/>
  <c r="BL121"/>
  <c r="BL120"/>
  <c r="BL109"/>
  <c r="BL99"/>
  <c r="BL98"/>
  <c r="BL101"/>
  <c r="BL100"/>
  <c r="BL97"/>
  <c r="BL90"/>
  <c r="BL89"/>
  <c r="BL88"/>
  <c r="BL81"/>
  <c r="BL79"/>
  <c r="BL69"/>
  <c r="BL80"/>
  <c r="BL78"/>
  <c r="BL77"/>
  <c r="BL76"/>
  <c r="BL68"/>
  <c r="BL67"/>
  <c r="BL60"/>
  <c r="BL59"/>
  <c r="BL48"/>
  <c r="BL38"/>
  <c r="BL36"/>
  <c r="BL34"/>
  <c r="BL24"/>
  <c r="BL58"/>
  <c r="BL57"/>
  <c r="BL56"/>
  <c r="BL49"/>
  <c r="BL47"/>
  <c r="BL46"/>
  <c r="BL45"/>
  <c r="BL37"/>
  <c r="BL35"/>
  <c r="BL33"/>
  <c r="BL32"/>
  <c r="BL31"/>
  <c r="BL23"/>
  <c r="BL22"/>
  <c r="BL21"/>
  <c r="BL14"/>
  <c r="BL12"/>
  <c r="BL10"/>
  <c r="BL8"/>
  <c r="BL6"/>
  <c r="BL13"/>
  <c r="BL11"/>
  <c r="BL9"/>
  <c r="BL7"/>
  <c r="BL5"/>
  <c r="AK34"/>
  <c r="AL33"/>
  <c r="AK48"/>
  <c r="AL47"/>
  <c r="AK24"/>
  <c r="AL23"/>
  <c r="O6"/>
  <c r="P5"/>
  <c r="AK22"/>
  <c r="AL21"/>
  <c r="AL25" s="1"/>
  <c r="AK32"/>
  <c r="AL31"/>
  <c r="AK47"/>
  <c r="AL46"/>
  <c r="AJ57"/>
  <c r="AL57" s="1"/>
  <c r="AK57" s="1"/>
  <c r="AH58"/>
  <c r="AJ68"/>
  <c r="AL68" s="1"/>
  <c r="AK68" s="1"/>
  <c r="AH69"/>
  <c r="AJ69" s="1"/>
  <c r="AL69" s="1"/>
  <c r="AK69" s="1"/>
  <c r="AK77"/>
  <c r="AL76"/>
  <c r="AK79"/>
  <c r="AL78"/>
  <c r="AK80"/>
  <c r="AL79"/>
  <c r="AK89"/>
  <c r="AL88"/>
  <c r="AJ98"/>
  <c r="AL98" s="1"/>
  <c r="AH99"/>
  <c r="AJ118"/>
  <c r="AL118" s="1"/>
  <c r="AK118" s="1"/>
  <c r="AH119"/>
  <c r="AK130"/>
  <c r="AL129"/>
  <c r="AJ109"/>
  <c r="AL109" s="1"/>
  <c r="AK109" s="1"/>
  <c r="AH110"/>
  <c r="AJ110" s="1"/>
  <c r="AL110" s="1"/>
  <c r="AK110" s="1"/>
  <c r="AK111" s="1"/>
  <c r="AL130"/>
  <c r="AK131"/>
  <c r="AK139"/>
  <c r="AL138"/>
  <c r="AK141"/>
  <c r="AL140"/>
  <c r="AJ149"/>
  <c r="AH150"/>
  <c r="AJ150" s="1"/>
  <c r="AL150" s="1"/>
  <c r="AL168"/>
  <c r="AK169"/>
  <c r="AL170"/>
  <c r="AK171"/>
  <c r="AK182"/>
  <c r="AL181"/>
  <c r="AK194"/>
  <c r="AL193"/>
  <c r="AL178"/>
  <c r="AK179"/>
  <c r="AK186" s="1"/>
  <c r="AK181"/>
  <c r="AL180"/>
  <c r="AL190"/>
  <c r="AK191"/>
  <c r="AK198" s="1"/>
  <c r="AK193"/>
  <c r="AL192"/>
  <c r="AK205"/>
  <c r="AL204"/>
  <c r="AK213"/>
  <c r="AL212"/>
  <c r="AK226"/>
  <c r="AL225"/>
  <c r="AK204"/>
  <c r="AL203"/>
  <c r="AK223"/>
  <c r="AL222"/>
  <c r="AK243"/>
  <c r="AK248" s="1"/>
  <c r="AL242"/>
  <c r="AJ234"/>
  <c r="AL234" s="1"/>
  <c r="AK234" s="1"/>
  <c r="AH235"/>
  <c r="AJ235" s="1"/>
  <c r="AL235" s="1"/>
  <c r="AK235" s="1"/>
  <c r="AK236" s="1"/>
  <c r="AJ274"/>
  <c r="AH275"/>
  <c r="AJ275" s="1"/>
  <c r="AL275" s="1"/>
  <c r="AK287"/>
  <c r="AL286"/>
  <c r="AK264"/>
  <c r="AL263"/>
  <c r="AL267" s="1"/>
  <c r="AK284"/>
  <c r="AL283"/>
  <c r="AK288"/>
  <c r="AL287"/>
  <c r="AK299"/>
  <c r="AL298"/>
  <c r="AK332"/>
  <c r="AL331"/>
  <c r="AL296"/>
  <c r="AK297"/>
  <c r="AK300"/>
  <c r="AL299"/>
  <c r="AK310"/>
  <c r="AL309"/>
  <c r="AL320"/>
  <c r="AK321"/>
  <c r="AK326" s="1"/>
  <c r="AK323"/>
  <c r="AL322"/>
  <c r="AK341"/>
  <c r="AL340"/>
  <c r="AK354"/>
  <c r="AL353"/>
  <c r="O32"/>
  <c r="P31"/>
  <c r="O46"/>
  <c r="P45"/>
  <c r="O60"/>
  <c r="N60" s="1"/>
  <c r="P59"/>
  <c r="O77"/>
  <c r="P76"/>
  <c r="O89"/>
  <c r="P88"/>
  <c r="P99"/>
  <c r="O100"/>
  <c r="P109"/>
  <c r="O110"/>
  <c r="N110" s="1"/>
  <c r="P110" s="1"/>
  <c r="P119"/>
  <c r="O120"/>
  <c r="L141"/>
  <c r="N141" s="1"/>
  <c r="P141" s="1"/>
  <c r="N140"/>
  <c r="O158"/>
  <c r="P157"/>
  <c r="P159"/>
  <c r="O160"/>
  <c r="O149"/>
  <c r="P148"/>
  <c r="L181"/>
  <c r="N180"/>
  <c r="L193"/>
  <c r="N192"/>
  <c r="O213"/>
  <c r="P212"/>
  <c r="L225"/>
  <c r="N224"/>
  <c r="O243"/>
  <c r="P242"/>
  <c r="O253"/>
  <c r="P252"/>
  <c r="P255"/>
  <c r="O256"/>
  <c r="N256" s="1"/>
  <c r="O274"/>
  <c r="P273"/>
  <c r="L286"/>
  <c r="N285"/>
  <c r="P312"/>
  <c r="O313"/>
  <c r="N313" s="1"/>
  <c r="P313" s="1"/>
  <c r="P341"/>
  <c r="O342"/>
  <c r="P309"/>
  <c r="O310"/>
  <c r="O312"/>
  <c r="P311"/>
  <c r="O344"/>
  <c r="N344" s="1"/>
  <c r="P344" s="1"/>
  <c r="P343"/>
  <c r="BO354"/>
  <c r="BO353"/>
  <c r="BO352"/>
  <c r="BO344"/>
  <c r="BO351"/>
  <c r="BO342"/>
  <c r="BO333"/>
  <c r="BO332"/>
  <c r="BO331"/>
  <c r="BO330"/>
  <c r="BO313"/>
  <c r="BO312"/>
  <c r="BO310"/>
  <c r="BO309"/>
  <c r="BO302"/>
  <c r="BO300"/>
  <c r="BO298"/>
  <c r="BO343"/>
  <c r="BO341"/>
  <c r="BO340"/>
  <c r="BO323"/>
  <c r="BO322"/>
  <c r="BO321"/>
  <c r="BO320"/>
  <c r="BO311"/>
  <c r="BO301"/>
  <c r="BO299"/>
  <c r="BO297"/>
  <c r="BO296"/>
  <c r="BO289"/>
  <c r="BO288"/>
  <c r="BO286"/>
  <c r="BO284"/>
  <c r="BO275"/>
  <c r="BO265"/>
  <c r="BO264"/>
  <c r="BO263"/>
  <c r="BO256"/>
  <c r="BO255"/>
  <c r="BO253"/>
  <c r="BO287"/>
  <c r="BO285"/>
  <c r="BO283"/>
  <c r="BO282"/>
  <c r="BO274"/>
  <c r="BO273"/>
  <c r="BO266"/>
  <c r="BO254"/>
  <c r="BO252"/>
  <c r="BO243"/>
  <c r="BO242"/>
  <c r="BO235"/>
  <c r="BO234"/>
  <c r="BO245"/>
  <c r="BO244"/>
  <c r="BO233"/>
  <c r="BO226"/>
  <c r="BO225"/>
  <c r="BO223"/>
  <c r="BO204"/>
  <c r="BO224"/>
  <c r="BO222"/>
  <c r="BO221"/>
  <c r="BO214"/>
  <c r="BO213"/>
  <c r="BO212"/>
  <c r="BO205"/>
  <c r="BO203"/>
  <c r="BO202"/>
  <c r="BO193"/>
  <c r="BO181"/>
  <c r="BO195"/>
  <c r="BO194"/>
  <c r="BO192"/>
  <c r="BO191"/>
  <c r="BO190"/>
  <c r="BO183"/>
  <c r="BO182"/>
  <c r="BO180"/>
  <c r="BO179"/>
  <c r="BO178"/>
  <c r="BO171"/>
  <c r="BO161"/>
  <c r="BO160"/>
  <c r="BO150"/>
  <c r="BO149"/>
  <c r="BO140"/>
  <c r="BO139"/>
  <c r="BO138"/>
  <c r="BO170"/>
  <c r="BO169"/>
  <c r="BO168"/>
  <c r="BO159"/>
  <c r="BO158"/>
  <c r="BO157"/>
  <c r="BO148"/>
  <c r="BO141"/>
  <c r="BO131"/>
  <c r="BO129"/>
  <c r="BO130"/>
  <c r="BO128"/>
  <c r="BO121"/>
  <c r="BO120"/>
  <c r="BO109"/>
  <c r="BO119"/>
  <c r="BO118"/>
  <c r="BO117"/>
  <c r="BO110"/>
  <c r="BO108"/>
  <c r="BO101"/>
  <c r="BO100"/>
  <c r="BO97"/>
  <c r="BO99"/>
  <c r="BO98"/>
  <c r="BO90"/>
  <c r="BO89"/>
  <c r="BO88"/>
  <c r="BO80"/>
  <c r="BO78"/>
  <c r="BO77"/>
  <c r="BO76"/>
  <c r="BO69"/>
  <c r="BO81"/>
  <c r="BO79"/>
  <c r="BO68"/>
  <c r="BO67"/>
  <c r="BO58"/>
  <c r="BO57"/>
  <c r="BO56"/>
  <c r="BO49"/>
  <c r="BO47"/>
  <c r="BO46"/>
  <c r="BO45"/>
  <c r="BO37"/>
  <c r="BO35"/>
  <c r="BO33"/>
  <c r="BO32"/>
  <c r="BO31"/>
  <c r="BO23"/>
  <c r="BO60"/>
  <c r="BO59"/>
  <c r="BO48"/>
  <c r="BO38"/>
  <c r="BO36"/>
  <c r="BO34"/>
  <c r="BO24"/>
  <c r="BO22"/>
  <c r="BO21"/>
  <c r="BO13"/>
  <c r="BO11"/>
  <c r="BO9"/>
  <c r="BO7"/>
  <c r="BO5"/>
  <c r="BO14"/>
  <c r="BO12"/>
  <c r="BO10"/>
  <c r="BO8"/>
  <c r="BO6"/>
  <c r="AW45"/>
  <c r="AU45"/>
  <c r="AV45"/>
  <c r="AT45"/>
  <c r="AD45" s="1"/>
  <c r="AP45" s="1"/>
  <c r="AV56"/>
  <c r="AU56" s="1"/>
  <c r="AW56"/>
  <c r="AT56"/>
  <c r="AD56" s="1"/>
  <c r="AW67"/>
  <c r="AV67"/>
  <c r="AU67" s="1"/>
  <c r="AT67"/>
  <c r="AD67" s="1"/>
  <c r="AW76"/>
  <c r="AU76"/>
  <c r="AV76"/>
  <c r="AT76"/>
  <c r="AD76" s="1"/>
  <c r="AP76" s="1"/>
  <c r="AU97"/>
  <c r="AT97"/>
  <c r="AD97" s="1"/>
  <c r="AV97"/>
  <c r="AW97"/>
  <c r="AW128"/>
  <c r="AU128"/>
  <c r="AV128"/>
  <c r="AT128"/>
  <c r="AV168"/>
  <c r="AT168"/>
  <c r="AW168"/>
  <c r="AU168"/>
  <c r="AV148"/>
  <c r="AU148"/>
  <c r="AT148"/>
  <c r="AX190"/>
  <c r="AV190"/>
  <c r="AT190"/>
  <c r="AD190" s="1"/>
  <c r="AM190" s="1"/>
  <c r="AY190"/>
  <c r="AW190"/>
  <c r="AU190"/>
  <c r="AX221"/>
  <c r="AV221"/>
  <c r="AT221"/>
  <c r="AD221" s="1"/>
  <c r="AM221" s="1"/>
  <c r="AY221"/>
  <c r="AW221"/>
  <c r="AU221"/>
  <c r="AV212"/>
  <c r="AU212" s="1"/>
  <c r="AW212"/>
  <c r="AT212"/>
  <c r="AW242"/>
  <c r="AU242"/>
  <c r="AV242"/>
  <c r="AT242"/>
  <c r="AD242" s="1"/>
  <c r="AP242" s="1"/>
  <c r="AU252"/>
  <c r="AV252"/>
  <c r="AT252"/>
  <c r="AW252"/>
  <c r="AV263"/>
  <c r="AT263"/>
  <c r="AW263"/>
  <c r="AU263"/>
  <c r="AV282"/>
  <c r="AT282"/>
  <c r="AD282" s="1"/>
  <c r="AM282" s="1"/>
  <c r="AX282" s="1"/>
  <c r="AW282"/>
  <c r="AU282"/>
  <c r="AY282"/>
  <c r="AW273"/>
  <c r="AV273"/>
  <c r="AU273" s="1"/>
  <c r="AT273"/>
  <c r="AX296"/>
  <c r="AV296"/>
  <c r="AT296"/>
  <c r="AD296" s="1"/>
  <c r="AP296" s="1"/>
  <c r="AY296"/>
  <c r="AW296"/>
  <c r="AU296"/>
  <c r="AT309"/>
  <c r="AU309"/>
  <c r="AV309"/>
  <c r="AW309"/>
  <c r="AV320"/>
  <c r="AT320"/>
  <c r="AW320"/>
  <c r="AU320"/>
  <c r="AV340"/>
  <c r="AT340"/>
  <c r="AU340"/>
  <c r="AW340"/>
  <c r="AW330"/>
  <c r="AU330"/>
  <c r="AV330"/>
  <c r="AT330"/>
  <c r="AD330" s="1"/>
  <c r="AP330" s="1"/>
  <c r="Y21"/>
  <c r="BE21" s="1"/>
  <c r="Z21"/>
  <c r="X21"/>
  <c r="AA21"/>
  <c r="BG21" s="1"/>
  <c r="BF21" s="1"/>
  <c r="AC31"/>
  <c r="AA31"/>
  <c r="BG31" s="1"/>
  <c r="X31"/>
  <c r="AB31"/>
  <c r="Z31"/>
  <c r="AA67"/>
  <c r="BG67" s="1"/>
  <c r="Y67"/>
  <c r="Z67"/>
  <c r="X67"/>
  <c r="AC88"/>
  <c r="AA88"/>
  <c r="Y88"/>
  <c r="AB88"/>
  <c r="Z88"/>
  <c r="X88"/>
  <c r="AB97"/>
  <c r="BH97" s="1"/>
  <c r="Z97"/>
  <c r="X97"/>
  <c r="AC97"/>
  <c r="BI97" s="1"/>
  <c r="AA97"/>
  <c r="Y97"/>
  <c r="AB108"/>
  <c r="Z108"/>
  <c r="X108"/>
  <c r="AC108"/>
  <c r="AA108"/>
  <c r="Y108"/>
  <c r="Z117"/>
  <c r="X117"/>
  <c r="AA117"/>
  <c r="Y117"/>
  <c r="AA157"/>
  <c r="BG157" s="1"/>
  <c r="Y157"/>
  <c r="BE157" s="1"/>
  <c r="Z157"/>
  <c r="X157"/>
  <c r="AA178"/>
  <c r="Y178"/>
  <c r="Z178"/>
  <c r="BF178" s="1"/>
  <c r="X178"/>
  <c r="AC190"/>
  <c r="BI190" s="1"/>
  <c r="AA190"/>
  <c r="Y190"/>
  <c r="AB190"/>
  <c r="BH190" s="1"/>
  <c r="BG190" s="1"/>
  <c r="Z190"/>
  <c r="BF190" s="1"/>
  <c r="BE190" s="1"/>
  <c r="X190"/>
  <c r="AB212"/>
  <c r="Z212"/>
  <c r="X212"/>
  <c r="AC212"/>
  <c r="AA212"/>
  <c r="Y212"/>
  <c r="AA221"/>
  <c r="Y221"/>
  <c r="Z221"/>
  <c r="BF221" s="1"/>
  <c r="X221"/>
  <c r="AB233"/>
  <c r="BH233" s="1"/>
  <c r="Z233"/>
  <c r="X233"/>
  <c r="AC233"/>
  <c r="BI233" s="1"/>
  <c r="AA233"/>
  <c r="Y233"/>
  <c r="Z252"/>
  <c r="X252"/>
  <c r="AA252"/>
  <c r="Y252"/>
  <c r="AA263"/>
  <c r="Y263"/>
  <c r="Z263"/>
  <c r="X263"/>
  <c r="AC282"/>
  <c r="BI282" s="1"/>
  <c r="AA282"/>
  <c r="BG282" s="1"/>
  <c r="Y282"/>
  <c r="AB282"/>
  <c r="Z282"/>
  <c r="BF282" s="1"/>
  <c r="X282"/>
  <c r="L8"/>
  <c r="L9" s="1"/>
  <c r="L10" s="1"/>
  <c r="L11" s="1"/>
  <c r="L12" s="1"/>
  <c r="L13" s="1"/>
  <c r="L14" s="1"/>
  <c r="BB181"/>
  <c r="BB119"/>
  <c r="BB56"/>
  <c r="BB300"/>
  <c r="BB193"/>
  <c r="P171"/>
  <c r="BB110"/>
  <c r="BA110" s="1"/>
  <c r="BA193" l="1"/>
  <c r="BA119"/>
  <c r="BA181"/>
  <c r="AC283"/>
  <c r="AB283"/>
  <c r="BE282"/>
  <c r="BF252"/>
  <c r="BE252" s="1"/>
  <c r="BD233"/>
  <c r="H233"/>
  <c r="BD212"/>
  <c r="H212"/>
  <c r="BH212"/>
  <c r="BG212" s="1"/>
  <c r="BD108"/>
  <c r="H108"/>
  <c r="BH108"/>
  <c r="BG108" s="1"/>
  <c r="BF108" s="1"/>
  <c r="BE108" s="1"/>
  <c r="BD97"/>
  <c r="H97"/>
  <c r="AD340"/>
  <c r="AD320"/>
  <c r="AM320" s="1"/>
  <c r="AD273"/>
  <c r="AD252"/>
  <c r="AD148"/>
  <c r="AM56"/>
  <c r="N286"/>
  <c r="L287"/>
  <c r="N274"/>
  <c r="N253"/>
  <c r="N243"/>
  <c r="N225"/>
  <c r="L226"/>
  <c r="N213"/>
  <c r="N193"/>
  <c r="L194"/>
  <c r="N181"/>
  <c r="L182"/>
  <c r="N149"/>
  <c r="N158"/>
  <c r="N89"/>
  <c r="N77"/>
  <c r="N46"/>
  <c r="O47" s="1"/>
  <c r="N47" s="1"/>
  <c r="N32"/>
  <c r="O33" s="1"/>
  <c r="N33" s="1"/>
  <c r="AK267"/>
  <c r="AK269"/>
  <c r="AK275"/>
  <c r="AL274"/>
  <c r="AK500"/>
  <c r="AK150"/>
  <c r="AL149"/>
  <c r="AK149" s="1"/>
  <c r="AK142"/>
  <c r="AK144"/>
  <c r="AK84"/>
  <c r="AK82"/>
  <c r="AK72"/>
  <c r="AK70"/>
  <c r="AK27"/>
  <c r="AK25"/>
  <c r="N6"/>
  <c r="BF351"/>
  <c r="BG351"/>
  <c r="BI340"/>
  <c r="BF320"/>
  <c r="BG320"/>
  <c r="BG330"/>
  <c r="H330"/>
  <c r="BD330"/>
  <c r="BG309"/>
  <c r="BF309"/>
  <c r="BF242"/>
  <c r="BE242" s="1"/>
  <c r="BF202"/>
  <c r="BE202" s="1"/>
  <c r="BF168"/>
  <c r="BE168" s="1"/>
  <c r="BD148"/>
  <c r="H148"/>
  <c r="H138"/>
  <c r="BD138"/>
  <c r="BG128"/>
  <c r="H128"/>
  <c r="BD128"/>
  <c r="BD76"/>
  <c r="H76"/>
  <c r="BD56"/>
  <c r="H56"/>
  <c r="BD45"/>
  <c r="H45"/>
  <c r="AD202"/>
  <c r="AM202" s="1"/>
  <c r="AR179"/>
  <c r="AO178"/>
  <c r="AQ178" s="1"/>
  <c r="AP178" s="1"/>
  <c r="AN178"/>
  <c r="AD108"/>
  <c r="AD88"/>
  <c r="AP31"/>
  <c r="AM31"/>
  <c r="N352"/>
  <c r="N300"/>
  <c r="L301"/>
  <c r="O345"/>
  <c r="O347"/>
  <c r="O348" s="1"/>
  <c r="N264"/>
  <c r="N118"/>
  <c r="N98"/>
  <c r="N80"/>
  <c r="L81"/>
  <c r="N81" s="1"/>
  <c r="P81" s="1"/>
  <c r="N68"/>
  <c r="N35"/>
  <c r="L36"/>
  <c r="AK355"/>
  <c r="AK357"/>
  <c r="AK342"/>
  <c r="AL341"/>
  <c r="AK311"/>
  <c r="AL310"/>
  <c r="AK278"/>
  <c r="AK276"/>
  <c r="AK254"/>
  <c r="AL253"/>
  <c r="AK214"/>
  <c r="AK215" s="1"/>
  <c r="AL213"/>
  <c r="AK134"/>
  <c r="AK132"/>
  <c r="AK90"/>
  <c r="AK91" s="1"/>
  <c r="AL89"/>
  <c r="AK50"/>
  <c r="AK49"/>
  <c r="AK52" s="1"/>
  <c r="AK424" s="1"/>
  <c r="AL48"/>
  <c r="AK35"/>
  <c r="AL34"/>
  <c r="BG233"/>
  <c r="BF233" s="1"/>
  <c r="BE233" s="1"/>
  <c r="BE221"/>
  <c r="BE178"/>
  <c r="BF157"/>
  <c r="BG97"/>
  <c r="BF97" s="1"/>
  <c r="BE97" s="1"/>
  <c r="BF67"/>
  <c r="BE67" s="1"/>
  <c r="AL324"/>
  <c r="AK324" s="1"/>
  <c r="AL303"/>
  <c r="AK238"/>
  <c r="AL172"/>
  <c r="AK172" s="1"/>
  <c r="AK113"/>
  <c r="AK114" s="1"/>
  <c r="AL236"/>
  <c r="AL70"/>
  <c r="BF296"/>
  <c r="BG296"/>
  <c r="BF273"/>
  <c r="BE273" s="1"/>
  <c r="BG273"/>
  <c r="BG76"/>
  <c r="BG56"/>
  <c r="BF56" s="1"/>
  <c r="BE56" s="1"/>
  <c r="BG45"/>
  <c r="P111"/>
  <c r="AK336"/>
  <c r="AL206"/>
  <c r="AK206" s="1"/>
  <c r="BE5"/>
  <c r="BA300"/>
  <c r="BD282"/>
  <c r="H282"/>
  <c r="BD263"/>
  <c r="H263"/>
  <c r="BD252"/>
  <c r="H252"/>
  <c r="BD221"/>
  <c r="H221"/>
  <c r="BI212"/>
  <c r="BD190"/>
  <c r="H190"/>
  <c r="BD178"/>
  <c r="H178"/>
  <c r="BD157"/>
  <c r="H157"/>
  <c r="BE117"/>
  <c r="BD117"/>
  <c r="H117"/>
  <c r="BI108"/>
  <c r="BD88"/>
  <c r="H88"/>
  <c r="BG88"/>
  <c r="BF88" s="1"/>
  <c r="BD67"/>
  <c r="H67"/>
  <c r="Y31"/>
  <c r="BF31"/>
  <c r="BD31"/>
  <c r="H31"/>
  <c r="BD21"/>
  <c r="H21"/>
  <c r="AD309"/>
  <c r="AN282"/>
  <c r="AR283"/>
  <c r="AO282"/>
  <c r="AQ282" s="1"/>
  <c r="AP282" s="1"/>
  <c r="AD263"/>
  <c r="AM263" s="1"/>
  <c r="AD212"/>
  <c r="AN221"/>
  <c r="AO221"/>
  <c r="AQ221" s="1"/>
  <c r="AP221" s="1"/>
  <c r="AR222"/>
  <c r="AY222" s="1"/>
  <c r="AN190"/>
  <c r="AO190"/>
  <c r="AQ190" s="1"/>
  <c r="AP190" s="1"/>
  <c r="AR191"/>
  <c r="AD168"/>
  <c r="AM168" s="1"/>
  <c r="AD128"/>
  <c r="AM128" s="1"/>
  <c r="AM97"/>
  <c r="AM67"/>
  <c r="N310"/>
  <c r="O286"/>
  <c r="P285"/>
  <c r="O225"/>
  <c r="P224"/>
  <c r="O193"/>
  <c r="P192"/>
  <c r="O181"/>
  <c r="P180"/>
  <c r="O141"/>
  <c r="P140"/>
  <c r="AK528"/>
  <c r="AK327"/>
  <c r="AK529" s="1"/>
  <c r="AK303"/>
  <c r="AK305"/>
  <c r="AK494"/>
  <c r="AK237"/>
  <c r="AK480"/>
  <c r="AK476"/>
  <c r="AK112"/>
  <c r="AK446"/>
  <c r="AJ119"/>
  <c r="AH120"/>
  <c r="AJ99"/>
  <c r="AH100"/>
  <c r="AJ58"/>
  <c r="AH59"/>
  <c r="AJ7"/>
  <c r="AH8"/>
  <c r="BD351"/>
  <c r="H351"/>
  <c r="BE351"/>
  <c r="BD340"/>
  <c r="H340"/>
  <c r="BH340"/>
  <c r="BG340"/>
  <c r="BF340" s="1"/>
  <c r="BE340" s="1"/>
  <c r="BD320"/>
  <c r="H320"/>
  <c r="BE320"/>
  <c r="BD296"/>
  <c r="H296"/>
  <c r="BE296"/>
  <c r="BE330"/>
  <c r="BF330"/>
  <c r="BE309"/>
  <c r="BD309"/>
  <c r="H309"/>
  <c r="BD273"/>
  <c r="H273"/>
  <c r="BD242"/>
  <c r="H242"/>
  <c r="BD202"/>
  <c r="H202"/>
  <c r="BD168"/>
  <c r="H168"/>
  <c r="BF138"/>
  <c r="BE138" s="1"/>
  <c r="BE128"/>
  <c r="BF128"/>
  <c r="BE76"/>
  <c r="BE45"/>
  <c r="AD351"/>
  <c r="AM351" s="1"/>
  <c r="AD233"/>
  <c r="AM157"/>
  <c r="AM117"/>
  <c r="AP21"/>
  <c r="AM21"/>
  <c r="AM5"/>
  <c r="AP5"/>
  <c r="O300"/>
  <c r="P299"/>
  <c r="O238"/>
  <c r="O236"/>
  <c r="O245"/>
  <c r="N245" s="1"/>
  <c r="P245" s="1"/>
  <c r="P244"/>
  <c r="O171"/>
  <c r="P170"/>
  <c r="O111"/>
  <c r="O113"/>
  <c r="O80"/>
  <c r="P79"/>
  <c r="N57"/>
  <c r="O49"/>
  <c r="P48"/>
  <c r="O35"/>
  <c r="P34"/>
  <c r="AJ342"/>
  <c r="AH343"/>
  <c r="AJ311"/>
  <c r="AH312"/>
  <c r="AK290"/>
  <c r="AK292"/>
  <c r="AJ254"/>
  <c r="AH255"/>
  <c r="AJ159"/>
  <c r="AH160"/>
  <c r="AJ35"/>
  <c r="AH36"/>
  <c r="BD5"/>
  <c r="H5"/>
  <c r="BH282"/>
  <c r="AL276"/>
  <c r="AK174"/>
  <c r="AL151"/>
  <c r="AL82"/>
  <c r="AL111"/>
  <c r="BF76"/>
  <c r="BF45"/>
  <c r="P345"/>
  <c r="AL355"/>
  <c r="AK229"/>
  <c r="AK208"/>
  <c r="AL215"/>
  <c r="AL91"/>
  <c r="AL50"/>
  <c r="AL131"/>
  <c r="AL132" s="1"/>
  <c r="BB111"/>
  <c r="P256"/>
  <c r="BB313"/>
  <c r="BA313" s="1"/>
  <c r="P131"/>
  <c r="BB141"/>
  <c r="BA141" s="1"/>
  <c r="BG5"/>
  <c r="BF5" s="1"/>
  <c r="BB344"/>
  <c r="BB77"/>
  <c r="AK438" l="1"/>
  <c r="AK92"/>
  <c r="AK216"/>
  <c r="AK486"/>
  <c r="BA77"/>
  <c r="BA344"/>
  <c r="BB345"/>
  <c r="BA345" s="1"/>
  <c r="BA111"/>
  <c r="BA446" s="1"/>
  <c r="BB446"/>
  <c r="BJ446" s="1"/>
  <c r="AK484"/>
  <c r="AK209"/>
  <c r="AK485" s="1"/>
  <c r="Q5"/>
  <c r="T5"/>
  <c r="AJ36"/>
  <c r="AH37"/>
  <c r="AJ160"/>
  <c r="AH161"/>
  <c r="AJ161" s="1"/>
  <c r="AJ255"/>
  <c r="AH256"/>
  <c r="AJ256" s="1"/>
  <c r="AL256" s="1"/>
  <c r="AK516"/>
  <c r="AK293"/>
  <c r="AK517" s="1"/>
  <c r="AJ312"/>
  <c r="AH313"/>
  <c r="AJ313" s="1"/>
  <c r="AL313" s="1"/>
  <c r="AJ343"/>
  <c r="AH344"/>
  <c r="AJ344" s="1"/>
  <c r="AL344" s="1"/>
  <c r="O58"/>
  <c r="P57"/>
  <c r="O446"/>
  <c r="O112"/>
  <c r="O447" s="1"/>
  <c r="AO5"/>
  <c r="AQ5" s="1"/>
  <c r="AY5"/>
  <c r="BI5" s="1"/>
  <c r="AX5"/>
  <c r="BH5" s="1"/>
  <c r="AN5"/>
  <c r="AR6"/>
  <c r="AX117"/>
  <c r="AW117" s="1"/>
  <c r="BG117" s="1"/>
  <c r="BF117" s="1"/>
  <c r="AY117"/>
  <c r="AR118"/>
  <c r="AN117"/>
  <c r="AO117"/>
  <c r="AQ117" s="1"/>
  <c r="AM233"/>
  <c r="AR352"/>
  <c r="AN351"/>
  <c r="AO351"/>
  <c r="AQ351" s="1"/>
  <c r="AP351" s="1"/>
  <c r="AX351"/>
  <c r="AY351"/>
  <c r="T168"/>
  <c r="Q168"/>
  <c r="Q202"/>
  <c r="T202"/>
  <c r="AO272"/>
  <c r="T273"/>
  <c r="Q296"/>
  <c r="T296"/>
  <c r="AO339"/>
  <c r="T340"/>
  <c r="Q340"/>
  <c r="AK8"/>
  <c r="AL7"/>
  <c r="AK59"/>
  <c r="AL58"/>
  <c r="AK100"/>
  <c r="AL99"/>
  <c r="AK120"/>
  <c r="AL119"/>
  <c r="AK518"/>
  <c r="AK304"/>
  <c r="AK519" s="1"/>
  <c r="AN97"/>
  <c r="AR98"/>
  <c r="AO97"/>
  <c r="AQ97" s="1"/>
  <c r="AW191"/>
  <c r="AT191"/>
  <c r="AD191" s="1"/>
  <c r="AU191"/>
  <c r="AV191"/>
  <c r="AM212"/>
  <c r="AR264"/>
  <c r="AO263"/>
  <c r="AQ263" s="1"/>
  <c r="AP263" s="1"/>
  <c r="AN263"/>
  <c r="AY263"/>
  <c r="AX263"/>
  <c r="BE88"/>
  <c r="AO87"/>
  <c r="T88"/>
  <c r="Q88"/>
  <c r="AO156"/>
  <c r="AP157" s="1"/>
  <c r="T157"/>
  <c r="Q178"/>
  <c r="T178"/>
  <c r="Q190"/>
  <c r="T190"/>
  <c r="AO251"/>
  <c r="T252"/>
  <c r="Q252"/>
  <c r="AK482"/>
  <c r="AK207"/>
  <c r="AK483" s="1"/>
  <c r="AK496"/>
  <c r="AK239"/>
  <c r="AK526"/>
  <c r="AK325"/>
  <c r="AK527" s="1"/>
  <c r="AK53"/>
  <c r="AK425" s="1"/>
  <c r="AK51"/>
  <c r="AK423" s="1"/>
  <c r="AK422"/>
  <c r="AK133"/>
  <c r="AK455" s="1"/>
  <c r="AK454"/>
  <c r="AK253"/>
  <c r="AK277"/>
  <c r="AK510"/>
  <c r="AK540"/>
  <c r="AK358"/>
  <c r="AK541" s="1"/>
  <c r="L37"/>
  <c r="N36"/>
  <c r="O69"/>
  <c r="P68"/>
  <c r="P70" s="1"/>
  <c r="O81"/>
  <c r="P80"/>
  <c r="P98"/>
  <c r="O99"/>
  <c r="O102" s="1"/>
  <c r="O119"/>
  <c r="O122" s="1"/>
  <c r="P118"/>
  <c r="L302"/>
  <c r="N302" s="1"/>
  <c r="P302" s="1"/>
  <c r="N301"/>
  <c r="P352"/>
  <c r="O353"/>
  <c r="AP88"/>
  <c r="AM88"/>
  <c r="AV179"/>
  <c r="AU179"/>
  <c r="AT179"/>
  <c r="AD179" s="1"/>
  <c r="AW179"/>
  <c r="AR203"/>
  <c r="AO202"/>
  <c r="AQ202" s="1"/>
  <c r="AP202" s="1"/>
  <c r="AN202"/>
  <c r="AX202"/>
  <c r="AY202"/>
  <c r="T45"/>
  <c r="Q45"/>
  <c r="AO55"/>
  <c r="AP56" s="1"/>
  <c r="Q56"/>
  <c r="T56"/>
  <c r="T76"/>
  <c r="Q76"/>
  <c r="T128"/>
  <c r="Q128"/>
  <c r="AO147"/>
  <c r="T148"/>
  <c r="AK414"/>
  <c r="AK26"/>
  <c r="AK415" s="1"/>
  <c r="AK430"/>
  <c r="AK71"/>
  <c r="AK431" s="1"/>
  <c r="AK83"/>
  <c r="AK435" s="1"/>
  <c r="AK434"/>
  <c r="AK460"/>
  <c r="AK145"/>
  <c r="AK461" s="1"/>
  <c r="AK153"/>
  <c r="AK154" s="1"/>
  <c r="AK151"/>
  <c r="AK508"/>
  <c r="AK270"/>
  <c r="AK509" s="1"/>
  <c r="O34"/>
  <c r="P33"/>
  <c r="O78"/>
  <c r="P77"/>
  <c r="O159"/>
  <c r="P158"/>
  <c r="L183"/>
  <c r="N182"/>
  <c r="L195"/>
  <c r="N194"/>
  <c r="O214"/>
  <c r="P213"/>
  <c r="P225"/>
  <c r="O226"/>
  <c r="N226" s="1"/>
  <c r="O275"/>
  <c r="P274"/>
  <c r="O287"/>
  <c r="P286"/>
  <c r="AM148"/>
  <c r="AP148"/>
  <c r="AM252"/>
  <c r="AP252"/>
  <c r="AP273"/>
  <c r="AM273"/>
  <c r="AP340"/>
  <c r="AM340"/>
  <c r="AO96"/>
  <c r="AP97" s="1"/>
  <c r="T97"/>
  <c r="Q97"/>
  <c r="BF212"/>
  <c r="BE212" s="1"/>
  <c r="AO211"/>
  <c r="AP212" s="1"/>
  <c r="T212"/>
  <c r="Q212"/>
  <c r="AO232"/>
  <c r="AP233" s="1"/>
  <c r="T233"/>
  <c r="O239"/>
  <c r="AY179"/>
  <c r="AK93"/>
  <c r="AK94" s="1"/>
  <c r="AK217"/>
  <c r="AK218" s="1"/>
  <c r="AX191"/>
  <c r="AK492"/>
  <c r="AK472"/>
  <c r="AK175"/>
  <c r="AK473" s="1"/>
  <c r="AK36"/>
  <c r="AL35"/>
  <c r="AK160"/>
  <c r="AL159"/>
  <c r="AK255"/>
  <c r="AL254"/>
  <c r="AK291"/>
  <c r="AK515" s="1"/>
  <c r="AK514"/>
  <c r="AK312"/>
  <c r="AL311"/>
  <c r="AK343"/>
  <c r="AL342"/>
  <c r="O448"/>
  <c r="O114"/>
  <c r="O494"/>
  <c r="O237"/>
  <c r="O495" s="1"/>
  <c r="AN21"/>
  <c r="AO21"/>
  <c r="AQ21" s="1"/>
  <c r="AR22"/>
  <c r="AO157"/>
  <c r="AQ157" s="1"/>
  <c r="AN157"/>
  <c r="AR158"/>
  <c r="Q242"/>
  <c r="T242"/>
  <c r="AO308"/>
  <c r="T309"/>
  <c r="Q309"/>
  <c r="T320"/>
  <c r="Q320"/>
  <c r="Q351"/>
  <c r="T351"/>
  <c r="AJ8"/>
  <c r="AH9"/>
  <c r="AJ59"/>
  <c r="AH60"/>
  <c r="AJ60" s="1"/>
  <c r="AJ100"/>
  <c r="AH101"/>
  <c r="AJ101" s="1"/>
  <c r="AJ120"/>
  <c r="AH121"/>
  <c r="AJ121" s="1"/>
  <c r="AK520"/>
  <c r="AK306"/>
  <c r="AK521" s="1"/>
  <c r="O311"/>
  <c r="P310"/>
  <c r="P314" s="1"/>
  <c r="AR68"/>
  <c r="AO67"/>
  <c r="AQ67" s="1"/>
  <c r="AN67"/>
  <c r="AY67"/>
  <c r="AX67"/>
  <c r="AR129"/>
  <c r="AO128"/>
  <c r="AQ128" s="1"/>
  <c r="AP128" s="1"/>
  <c r="AN128"/>
  <c r="AY128"/>
  <c r="BI128" s="1"/>
  <c r="AX128"/>
  <c r="BH128" s="1"/>
  <c r="AN168"/>
  <c r="AR169"/>
  <c r="AO168"/>
  <c r="AQ168" s="1"/>
  <c r="AP168" s="1"/>
  <c r="AY168"/>
  <c r="BI168" s="1"/>
  <c r="AX168"/>
  <c r="AU222"/>
  <c r="AV222"/>
  <c r="AW222"/>
  <c r="AT222"/>
  <c r="AD222" s="1"/>
  <c r="AU283"/>
  <c r="AT283"/>
  <c r="AD283" s="1"/>
  <c r="AW283"/>
  <c r="AV283"/>
  <c r="AP309"/>
  <c r="AM309"/>
  <c r="Q21"/>
  <c r="T21"/>
  <c r="T31"/>
  <c r="Q31"/>
  <c r="AO66"/>
  <c r="AP67" s="1"/>
  <c r="T67"/>
  <c r="Q67"/>
  <c r="AO116"/>
  <c r="AP117" s="1"/>
  <c r="T117"/>
  <c r="Q117"/>
  <c r="T221"/>
  <c r="Q221"/>
  <c r="Q263"/>
  <c r="T263"/>
  <c r="T282"/>
  <c r="Q282"/>
  <c r="AK532"/>
  <c r="AK173"/>
  <c r="AK471" s="1"/>
  <c r="AK470"/>
  <c r="AK456"/>
  <c r="AK135"/>
  <c r="AK457" s="1"/>
  <c r="AK512"/>
  <c r="AK279"/>
  <c r="AK356"/>
  <c r="AK539" s="1"/>
  <c r="AK538"/>
  <c r="O36"/>
  <c r="P35"/>
  <c r="O265"/>
  <c r="P264"/>
  <c r="O534"/>
  <c r="O346"/>
  <c r="O535" s="1"/>
  <c r="O301"/>
  <c r="P300"/>
  <c r="AR32"/>
  <c r="AN31"/>
  <c r="AO31"/>
  <c r="AQ31" s="1"/>
  <c r="AY31"/>
  <c r="BI31" s="1"/>
  <c r="AX31"/>
  <c r="BH31" s="1"/>
  <c r="AM108"/>
  <c r="Q138"/>
  <c r="T138"/>
  <c r="T330"/>
  <c r="Q330"/>
  <c r="P6"/>
  <c r="O7"/>
  <c r="AK416"/>
  <c r="AK28"/>
  <c r="AK417" s="1"/>
  <c r="AK432"/>
  <c r="AK73"/>
  <c r="AK85"/>
  <c r="AK437" s="1"/>
  <c r="AK436"/>
  <c r="AK458"/>
  <c r="AK143"/>
  <c r="AK459" s="1"/>
  <c r="AK506"/>
  <c r="AK268"/>
  <c r="AK507" s="1"/>
  <c r="O48"/>
  <c r="O52" s="1"/>
  <c r="P47"/>
  <c r="P89"/>
  <c r="O90"/>
  <c r="O150"/>
  <c r="P149"/>
  <c r="O182"/>
  <c r="P181"/>
  <c r="O194"/>
  <c r="P193"/>
  <c r="O244"/>
  <c r="P243"/>
  <c r="P246" s="1"/>
  <c r="O254"/>
  <c r="O257" s="1"/>
  <c r="P253"/>
  <c r="P257" s="1"/>
  <c r="L288"/>
  <c r="N287"/>
  <c r="AN56"/>
  <c r="AO56"/>
  <c r="AQ56" s="1"/>
  <c r="AR57"/>
  <c r="AR321"/>
  <c r="AO320"/>
  <c r="AQ320" s="1"/>
  <c r="AP320" s="1"/>
  <c r="AN320"/>
  <c r="AX320"/>
  <c r="AY320"/>
  <c r="AO107"/>
  <c r="AP108" s="1"/>
  <c r="T108"/>
  <c r="Q108"/>
  <c r="BE31"/>
  <c r="AX179"/>
  <c r="AY191"/>
  <c r="AX222"/>
  <c r="O259"/>
  <c r="O260" s="1"/>
  <c r="P32"/>
  <c r="BB171"/>
  <c r="P46"/>
  <c r="P50" s="1"/>
  <c r="BB99"/>
  <c r="R108" l="1"/>
  <c r="V109"/>
  <c r="S108"/>
  <c r="U108" s="1"/>
  <c r="AW57"/>
  <c r="AT57"/>
  <c r="AD57" s="1"/>
  <c r="AU57"/>
  <c r="AV57"/>
  <c r="AY57"/>
  <c r="AX57"/>
  <c r="N288"/>
  <c r="L289"/>
  <c r="O502"/>
  <c r="O258"/>
  <c r="O503" s="1"/>
  <c r="O248"/>
  <c r="O249" s="1"/>
  <c r="O246"/>
  <c r="N150"/>
  <c r="O151"/>
  <c r="O153"/>
  <c r="S138"/>
  <c r="U138" s="1"/>
  <c r="V139"/>
  <c r="R138"/>
  <c r="R282"/>
  <c r="BC282" s="1"/>
  <c r="S282"/>
  <c r="U282" s="1"/>
  <c r="V283"/>
  <c r="V222"/>
  <c r="R221"/>
  <c r="BC221" s="1"/>
  <c r="S221"/>
  <c r="U221" s="1"/>
  <c r="AC221"/>
  <c r="AB221"/>
  <c r="V118"/>
  <c r="R117"/>
  <c r="BC117" s="1"/>
  <c r="S117"/>
  <c r="U117" s="1"/>
  <c r="AB117"/>
  <c r="BH117" s="1"/>
  <c r="AC117"/>
  <c r="BI117" s="1"/>
  <c r="R31"/>
  <c r="BC31" s="1"/>
  <c r="V32"/>
  <c r="S31"/>
  <c r="U31" s="1"/>
  <c r="AY309"/>
  <c r="AX309"/>
  <c r="AR310"/>
  <c r="AN309"/>
  <c r="AO309"/>
  <c r="AQ309" s="1"/>
  <c r="AP283"/>
  <c r="AM283"/>
  <c r="AP222"/>
  <c r="AM222"/>
  <c r="BH168"/>
  <c r="AT68"/>
  <c r="AU68"/>
  <c r="AV68"/>
  <c r="AW68"/>
  <c r="O314"/>
  <c r="O316"/>
  <c r="O317" s="1"/>
  <c r="AK121"/>
  <c r="AL120"/>
  <c r="AK101"/>
  <c r="AL100"/>
  <c r="AK60"/>
  <c r="AL59"/>
  <c r="AK9"/>
  <c r="AL8"/>
  <c r="V352"/>
  <c r="R351"/>
  <c r="S351"/>
  <c r="U351" s="1"/>
  <c r="AB351"/>
  <c r="AC351"/>
  <c r="AW158"/>
  <c r="AT158"/>
  <c r="AU158"/>
  <c r="AV158"/>
  <c r="AX158"/>
  <c r="AY158"/>
  <c r="AK159"/>
  <c r="V98"/>
  <c r="R97"/>
  <c r="BC97" s="1"/>
  <c r="S97"/>
  <c r="U97" s="1"/>
  <c r="AO252"/>
  <c r="AQ252" s="1"/>
  <c r="AR253"/>
  <c r="AN252"/>
  <c r="AR149"/>
  <c r="AO148"/>
  <c r="AQ148" s="1"/>
  <c r="AN148"/>
  <c r="AY148"/>
  <c r="BI148" s="1"/>
  <c r="AX148"/>
  <c r="AW148" s="1"/>
  <c r="O278"/>
  <c r="O276"/>
  <c r="N214"/>
  <c r="P214" s="1"/>
  <c r="O217"/>
  <c r="O215"/>
  <c r="O164"/>
  <c r="O165" s="1"/>
  <c r="O162"/>
  <c r="N78"/>
  <c r="V57"/>
  <c r="S56"/>
  <c r="U56" s="1"/>
  <c r="R56"/>
  <c r="BC56" s="1"/>
  <c r="V46"/>
  <c r="R45"/>
  <c r="S45"/>
  <c r="U45" s="1"/>
  <c r="AV203"/>
  <c r="AW203"/>
  <c r="AT203"/>
  <c r="AU203"/>
  <c r="AP179"/>
  <c r="AM179"/>
  <c r="O450"/>
  <c r="O123"/>
  <c r="O451" s="1"/>
  <c r="O70"/>
  <c r="O72"/>
  <c r="N37"/>
  <c r="L38"/>
  <c r="N38" s="1"/>
  <c r="P38" s="1"/>
  <c r="V253"/>
  <c r="S252"/>
  <c r="U252" s="1"/>
  <c r="R252"/>
  <c r="AC252"/>
  <c r="AB252"/>
  <c r="V191"/>
  <c r="R190"/>
  <c r="BC190" s="1"/>
  <c r="S190"/>
  <c r="U190" s="1"/>
  <c r="V179"/>
  <c r="S178"/>
  <c r="U178" s="1"/>
  <c r="R178"/>
  <c r="BC178" s="1"/>
  <c r="AB178"/>
  <c r="AC178"/>
  <c r="BI178" s="1"/>
  <c r="AV264"/>
  <c r="AW264"/>
  <c r="AT264"/>
  <c r="AU264"/>
  <c r="AU98"/>
  <c r="AV98"/>
  <c r="AW98"/>
  <c r="AT98"/>
  <c r="AD98" s="1"/>
  <c r="AX98"/>
  <c r="AY98"/>
  <c r="AK119"/>
  <c r="AK99"/>
  <c r="AK58"/>
  <c r="V341"/>
  <c r="R340"/>
  <c r="S340"/>
  <c r="U340" s="1"/>
  <c r="V297"/>
  <c r="S296"/>
  <c r="U296" s="1"/>
  <c r="R296"/>
  <c r="AB296"/>
  <c r="BH296" s="1"/>
  <c r="AC296"/>
  <c r="BI296" s="1"/>
  <c r="V203"/>
  <c r="S202"/>
  <c r="U202" s="1"/>
  <c r="R202"/>
  <c r="AB202"/>
  <c r="AC202"/>
  <c r="AR234"/>
  <c r="AN233"/>
  <c r="AO233"/>
  <c r="AQ233" s="1"/>
  <c r="AT118"/>
  <c r="AD118" s="1"/>
  <c r="AW118"/>
  <c r="AV118"/>
  <c r="AU118"/>
  <c r="AX118"/>
  <c r="AY118"/>
  <c r="AJ37"/>
  <c r="AH38"/>
  <c r="AJ38" s="1"/>
  <c r="AL38" s="1"/>
  <c r="O50"/>
  <c r="BA171"/>
  <c r="BB172"/>
  <c r="BA99"/>
  <c r="AV321"/>
  <c r="AW321"/>
  <c r="AT321"/>
  <c r="AU321"/>
  <c r="O288"/>
  <c r="P287"/>
  <c r="N90"/>
  <c r="P90" s="1"/>
  <c r="P91" s="1"/>
  <c r="O93"/>
  <c r="O91"/>
  <c r="N7"/>
  <c r="V331"/>
  <c r="R330"/>
  <c r="S330"/>
  <c r="U330" s="1"/>
  <c r="AN108"/>
  <c r="AO108"/>
  <c r="AQ108" s="1"/>
  <c r="AR109"/>
  <c r="AT32"/>
  <c r="AD32" s="1"/>
  <c r="AU32"/>
  <c r="AV32"/>
  <c r="AW32"/>
  <c r="N265"/>
  <c r="S263"/>
  <c r="U263" s="1"/>
  <c r="V264"/>
  <c r="R263"/>
  <c r="AC263"/>
  <c r="AB263"/>
  <c r="V68"/>
  <c r="R67"/>
  <c r="BC67" s="1"/>
  <c r="BB67" s="1"/>
  <c r="S67"/>
  <c r="U67" s="1"/>
  <c r="AC67"/>
  <c r="BI67" s="1"/>
  <c r="BH67" s="1"/>
  <c r="AB67"/>
  <c r="V22"/>
  <c r="R21"/>
  <c r="BC21" s="1"/>
  <c r="S21"/>
  <c r="U21" s="1"/>
  <c r="AC21"/>
  <c r="BI21" s="1"/>
  <c r="AB21"/>
  <c r="BH21" s="1"/>
  <c r="AU169"/>
  <c r="AT169"/>
  <c r="AW169"/>
  <c r="AV169"/>
  <c r="AV129"/>
  <c r="AW129"/>
  <c r="AT129"/>
  <c r="AU129"/>
  <c r="AJ9"/>
  <c r="AH10"/>
  <c r="V321"/>
  <c r="S320"/>
  <c r="U320" s="1"/>
  <c r="R320"/>
  <c r="AC320"/>
  <c r="AB320"/>
  <c r="V310"/>
  <c r="S309"/>
  <c r="U309" s="1"/>
  <c r="R309"/>
  <c r="AB309"/>
  <c r="AC309"/>
  <c r="V243"/>
  <c r="S242"/>
  <c r="U242" s="1"/>
  <c r="R242"/>
  <c r="AB242"/>
  <c r="AC242"/>
  <c r="AW22"/>
  <c r="AT22"/>
  <c r="AD22" s="1"/>
  <c r="AU22"/>
  <c r="AV22"/>
  <c r="AY22"/>
  <c r="AX22"/>
  <c r="R212"/>
  <c r="V213"/>
  <c r="S212"/>
  <c r="U212" s="1"/>
  <c r="AN340"/>
  <c r="AO340"/>
  <c r="AQ340" s="1"/>
  <c r="AR341"/>
  <c r="AX273"/>
  <c r="AY273"/>
  <c r="AR274"/>
  <c r="AN273"/>
  <c r="AO273"/>
  <c r="AQ273" s="1"/>
  <c r="O195"/>
  <c r="N195" s="1"/>
  <c r="P194"/>
  <c r="O183"/>
  <c r="N183" s="1"/>
  <c r="P182"/>
  <c r="AK462"/>
  <c r="AK152"/>
  <c r="AK463" s="1"/>
  <c r="R128"/>
  <c r="S128"/>
  <c r="U128" s="1"/>
  <c r="V129"/>
  <c r="R76"/>
  <c r="S76"/>
  <c r="U76" s="1"/>
  <c r="V77"/>
  <c r="AN88"/>
  <c r="AO88"/>
  <c r="AQ88" s="1"/>
  <c r="AX88"/>
  <c r="AR89"/>
  <c r="AY88"/>
  <c r="N353"/>
  <c r="O302"/>
  <c r="P301"/>
  <c r="O442"/>
  <c r="O103"/>
  <c r="O443" s="1"/>
  <c r="O37"/>
  <c r="P36"/>
  <c r="V89"/>
  <c r="R88"/>
  <c r="S88"/>
  <c r="U88" s="1"/>
  <c r="AR213"/>
  <c r="AO212"/>
  <c r="AQ212" s="1"/>
  <c r="AN212"/>
  <c r="AP191"/>
  <c r="AM191"/>
  <c r="R168"/>
  <c r="S168"/>
  <c r="U168" s="1"/>
  <c r="V169"/>
  <c r="AT352"/>
  <c r="AU352"/>
  <c r="AV352"/>
  <c r="AW352"/>
  <c r="AY6"/>
  <c r="AU6"/>
  <c r="AV6"/>
  <c r="AW6"/>
  <c r="AX6"/>
  <c r="AT6"/>
  <c r="AD6" s="1"/>
  <c r="O61"/>
  <c r="O63"/>
  <c r="O64" s="1"/>
  <c r="AK344"/>
  <c r="AK347" s="1"/>
  <c r="AL343"/>
  <c r="AL345" s="1"/>
  <c r="AK313"/>
  <c r="AK314" s="1"/>
  <c r="AL312"/>
  <c r="AL314" s="1"/>
  <c r="AK256"/>
  <c r="AK259" s="1"/>
  <c r="AL255"/>
  <c r="AL257" s="1"/>
  <c r="AK161"/>
  <c r="AL160"/>
  <c r="AK37"/>
  <c r="AL36"/>
  <c r="V6"/>
  <c r="R5"/>
  <c r="BC5" s="1"/>
  <c r="S5"/>
  <c r="U5" s="1"/>
  <c r="AK345"/>
  <c r="P215"/>
  <c r="AL6"/>
  <c r="AL161"/>
  <c r="BB57"/>
  <c r="BB301"/>
  <c r="BB22"/>
  <c r="BB256"/>
  <c r="BB131"/>
  <c r="AL162" l="1"/>
  <c r="O218"/>
  <c r="AK504"/>
  <c r="AK536"/>
  <c r="AK348"/>
  <c r="AK537" s="1"/>
  <c r="BA256"/>
  <c r="BB257"/>
  <c r="BA257" s="1"/>
  <c r="BA22"/>
  <c r="AK346"/>
  <c r="AK535" s="1"/>
  <c r="AK534"/>
  <c r="X6"/>
  <c r="Z6"/>
  <c r="BF6" s="1"/>
  <c r="AA6"/>
  <c r="AC6"/>
  <c r="BI6" s="1"/>
  <c r="AB6"/>
  <c r="BH6" s="1"/>
  <c r="BG6" s="1"/>
  <c r="Y6"/>
  <c r="BE6" s="1"/>
  <c r="AK522"/>
  <c r="AK315"/>
  <c r="AK523" s="1"/>
  <c r="O426"/>
  <c r="O62"/>
  <c r="O427" s="1"/>
  <c r="AD352"/>
  <c r="AR192"/>
  <c r="AN191"/>
  <c r="AO191"/>
  <c r="AQ191" s="1"/>
  <c r="AV213"/>
  <c r="AU213"/>
  <c r="AT213"/>
  <c r="AW213"/>
  <c r="AX213"/>
  <c r="AY213"/>
  <c r="BC88"/>
  <c r="P353"/>
  <c r="O354"/>
  <c r="AU89"/>
  <c r="AT89"/>
  <c r="AW89"/>
  <c r="AV89"/>
  <c r="Y77"/>
  <c r="Z77"/>
  <c r="AA77"/>
  <c r="X77"/>
  <c r="H77" s="1"/>
  <c r="AB77"/>
  <c r="AC77"/>
  <c r="AV274"/>
  <c r="AU274"/>
  <c r="AT274"/>
  <c r="AW274"/>
  <c r="AY274"/>
  <c r="AX274"/>
  <c r="BC212"/>
  <c r="BI309"/>
  <c r="BC309"/>
  <c r="X310"/>
  <c r="Y310"/>
  <c r="Z310"/>
  <c r="AA310"/>
  <c r="BI320"/>
  <c r="AJ10"/>
  <c r="AH11"/>
  <c r="AD169"/>
  <c r="AA22"/>
  <c r="BG22" s="1"/>
  <c r="Z22"/>
  <c r="BF22" s="1"/>
  <c r="Y22"/>
  <c r="BE22" s="1"/>
  <c r="X22"/>
  <c r="BC263"/>
  <c r="AU109"/>
  <c r="AV109"/>
  <c r="AW109"/>
  <c r="AT109"/>
  <c r="AY109"/>
  <c r="AX109"/>
  <c r="O8"/>
  <c r="P7"/>
  <c r="O440"/>
  <c r="O94"/>
  <c r="K50"/>
  <c r="J50" s="1"/>
  <c r="O51"/>
  <c r="O423" s="1"/>
  <c r="AW234"/>
  <c r="AT234"/>
  <c r="AU234"/>
  <c r="AV234"/>
  <c r="AY234"/>
  <c r="AX234"/>
  <c r="X297"/>
  <c r="H297" s="1"/>
  <c r="AA297"/>
  <c r="Z297"/>
  <c r="Y297"/>
  <c r="AC297"/>
  <c r="AB297"/>
  <c r="BC340"/>
  <c r="AP98"/>
  <c r="AM98"/>
  <c r="X179"/>
  <c r="AA179"/>
  <c r="BG179" s="1"/>
  <c r="BF179" s="1"/>
  <c r="Z179"/>
  <c r="Y179"/>
  <c r="AB179"/>
  <c r="BH179" s="1"/>
  <c r="AC179"/>
  <c r="BI179" s="1"/>
  <c r="BH252"/>
  <c r="BC252"/>
  <c r="X253"/>
  <c r="Y253"/>
  <c r="Z253"/>
  <c r="AA253"/>
  <c r="O38"/>
  <c r="O41" s="1"/>
  <c r="P37"/>
  <c r="P39" s="1"/>
  <c r="O430"/>
  <c r="O71"/>
  <c r="O431" s="1"/>
  <c r="AD203"/>
  <c r="Y57"/>
  <c r="BE57" s="1"/>
  <c r="Z57"/>
  <c r="BF57" s="1"/>
  <c r="AA57"/>
  <c r="X57"/>
  <c r="AB57"/>
  <c r="BH57" s="1"/>
  <c r="BG57" s="1"/>
  <c r="AC57"/>
  <c r="BI57" s="1"/>
  <c r="O466"/>
  <c r="O163"/>
  <c r="O467" s="1"/>
  <c r="O486"/>
  <c r="O216"/>
  <c r="O487" s="1"/>
  <c r="O512"/>
  <c r="O279"/>
  <c r="AD158"/>
  <c r="BI351"/>
  <c r="BH351" s="1"/>
  <c r="Y352"/>
  <c r="X352"/>
  <c r="AA352"/>
  <c r="Z352"/>
  <c r="O522"/>
  <c r="O315"/>
  <c r="O523" s="1"/>
  <c r="AD68"/>
  <c r="BH221"/>
  <c r="BG221" s="1"/>
  <c r="Z222"/>
  <c r="Y222"/>
  <c r="X222"/>
  <c r="AA222"/>
  <c r="AB222"/>
  <c r="AC222"/>
  <c r="BI222" s="1"/>
  <c r="BH222" s="1"/>
  <c r="BG222" s="1"/>
  <c r="BF222" s="1"/>
  <c r="BE222" s="1"/>
  <c r="O462"/>
  <c r="O152"/>
  <c r="O463" s="1"/>
  <c r="K246"/>
  <c r="J246" s="1"/>
  <c r="O247"/>
  <c r="O499" s="1"/>
  <c r="AP57"/>
  <c r="AM57"/>
  <c r="BC108"/>
  <c r="BA172"/>
  <c r="O53"/>
  <c r="BH178"/>
  <c r="BG178" s="1"/>
  <c r="AK257"/>
  <c r="O39"/>
  <c r="BH148"/>
  <c r="BG148" s="1"/>
  <c r="BF148" s="1"/>
  <c r="BE148" s="1"/>
  <c r="AK316"/>
  <c r="BA131"/>
  <c r="BB132"/>
  <c r="BA132" s="1"/>
  <c r="BA301"/>
  <c r="BA57"/>
  <c r="AK6"/>
  <c r="AM6"/>
  <c r="AP6"/>
  <c r="Y169"/>
  <c r="Z169"/>
  <c r="AA169"/>
  <c r="X169"/>
  <c r="AB169"/>
  <c r="AC169"/>
  <c r="BC168"/>
  <c r="X89"/>
  <c r="Y89"/>
  <c r="Z89"/>
  <c r="AA89"/>
  <c r="BI88"/>
  <c r="BH88" s="1"/>
  <c r="Y129"/>
  <c r="Z129"/>
  <c r="AA129"/>
  <c r="X129"/>
  <c r="AB129"/>
  <c r="AC129"/>
  <c r="BC128"/>
  <c r="AW341"/>
  <c r="AV341"/>
  <c r="AU341"/>
  <c r="AT341"/>
  <c r="X213"/>
  <c r="AA213"/>
  <c r="Z213"/>
  <c r="Y213"/>
  <c r="AC213"/>
  <c r="AB213"/>
  <c r="AP22"/>
  <c r="AM22"/>
  <c r="X243"/>
  <c r="Y243"/>
  <c r="Z243"/>
  <c r="AA243"/>
  <c r="BH309"/>
  <c r="BH320"/>
  <c r="BC320"/>
  <c r="AA321"/>
  <c r="X321"/>
  <c r="Y321"/>
  <c r="Z321"/>
  <c r="AC321"/>
  <c r="AB321"/>
  <c r="AK10"/>
  <c r="AL9"/>
  <c r="AD129"/>
  <c r="X68"/>
  <c r="Y68"/>
  <c r="BE68" s="1"/>
  <c r="Z68"/>
  <c r="AA68"/>
  <c r="BI263"/>
  <c r="BH263" s="1"/>
  <c r="Y264"/>
  <c r="Z264"/>
  <c r="AA264"/>
  <c r="X264"/>
  <c r="AC264"/>
  <c r="AB264"/>
  <c r="O266"/>
  <c r="P265"/>
  <c r="P267" s="1"/>
  <c r="AM32"/>
  <c r="AP32"/>
  <c r="AA331"/>
  <c r="X331"/>
  <c r="Y331"/>
  <c r="Z331"/>
  <c r="AB331"/>
  <c r="AC331"/>
  <c r="O438"/>
  <c r="O92"/>
  <c r="O439" s="1"/>
  <c r="AD321"/>
  <c r="AK38"/>
  <c r="AK39" s="1"/>
  <c r="AL37"/>
  <c r="AL39" s="1"/>
  <c r="AP118"/>
  <c r="AM118"/>
  <c r="BI202"/>
  <c r="BH202" s="1"/>
  <c r="BC202"/>
  <c r="X203"/>
  <c r="Y203"/>
  <c r="Z203"/>
  <c r="AA203"/>
  <c r="Z341"/>
  <c r="AA341"/>
  <c r="X341"/>
  <c r="Y341"/>
  <c r="AK63"/>
  <c r="AK61"/>
  <c r="AK102"/>
  <c r="AK104"/>
  <c r="AK122"/>
  <c r="AK124"/>
  <c r="AD264"/>
  <c r="Z191"/>
  <c r="Y191"/>
  <c r="X191"/>
  <c r="AA191"/>
  <c r="AB191"/>
  <c r="BH191" s="1"/>
  <c r="AC191"/>
  <c r="BI191" s="1"/>
  <c r="BI252"/>
  <c r="O432"/>
  <c r="O73"/>
  <c r="AR180"/>
  <c r="AN179"/>
  <c r="AO179"/>
  <c r="AQ179" s="1"/>
  <c r="Y46"/>
  <c r="Z46"/>
  <c r="AA46"/>
  <c r="X46"/>
  <c r="H46" s="1"/>
  <c r="AC46"/>
  <c r="AB46"/>
  <c r="O79"/>
  <c r="P78"/>
  <c r="P82" s="1"/>
  <c r="O510"/>
  <c r="O277"/>
  <c r="O511" s="1"/>
  <c r="AV149"/>
  <c r="AW149"/>
  <c r="AT149"/>
  <c r="AU149"/>
  <c r="AT253"/>
  <c r="AW253"/>
  <c r="AV253"/>
  <c r="AU253"/>
  <c r="AY253"/>
  <c r="AX253"/>
  <c r="Y98"/>
  <c r="Z98"/>
  <c r="AA98"/>
  <c r="X98"/>
  <c r="AC98"/>
  <c r="BI98" s="1"/>
  <c r="AB98"/>
  <c r="BH98" s="1"/>
  <c r="BG98" s="1"/>
  <c r="BF98" s="1"/>
  <c r="AK162"/>
  <c r="AK164"/>
  <c r="BC351"/>
  <c r="BG168"/>
  <c r="AR223"/>
  <c r="AO222"/>
  <c r="AQ222" s="1"/>
  <c r="AN222"/>
  <c r="AR284"/>
  <c r="AO283"/>
  <c r="AQ283" s="1"/>
  <c r="AN283"/>
  <c r="AY283"/>
  <c r="BI283" s="1"/>
  <c r="AX283"/>
  <c r="BH283" s="1"/>
  <c r="AT310"/>
  <c r="AU310"/>
  <c r="AV310"/>
  <c r="AW310"/>
  <c r="X32"/>
  <c r="AA32"/>
  <c r="BG32" s="1"/>
  <c r="Z32"/>
  <c r="BF32" s="1"/>
  <c r="Y32"/>
  <c r="BE32" s="1"/>
  <c r="AB32"/>
  <c r="AC32"/>
  <c r="X118"/>
  <c r="Y118"/>
  <c r="Z118"/>
  <c r="AA118"/>
  <c r="BI221"/>
  <c r="Y283"/>
  <c r="X283"/>
  <c r="AA283"/>
  <c r="BG283" s="1"/>
  <c r="BF283" s="1"/>
  <c r="BE283" s="1"/>
  <c r="Z283"/>
  <c r="X139"/>
  <c r="AA139"/>
  <c r="Z139"/>
  <c r="Y139"/>
  <c r="AC139"/>
  <c r="AB139"/>
  <c r="O464"/>
  <c r="O154"/>
  <c r="P288"/>
  <c r="O289"/>
  <c r="N289" s="1"/>
  <c r="Y109"/>
  <c r="X109"/>
  <c r="AA109"/>
  <c r="Z109"/>
  <c r="BB32"/>
  <c r="BB182"/>
  <c r="BB46"/>
  <c r="P226"/>
  <c r="BB194"/>
  <c r="BB120"/>
  <c r="O420" l="1"/>
  <c r="O42"/>
  <c r="AK418"/>
  <c r="AK40"/>
  <c r="AK419" s="1"/>
  <c r="BA120"/>
  <c r="BA194"/>
  <c r="BA46"/>
  <c r="BA32"/>
  <c r="BF109"/>
  <c r="H109"/>
  <c r="H283"/>
  <c r="BD283"/>
  <c r="BE118"/>
  <c r="AT284"/>
  <c r="AD284" s="1"/>
  <c r="AU284"/>
  <c r="AV284"/>
  <c r="AW284"/>
  <c r="AX284"/>
  <c r="AY284"/>
  <c r="AK163"/>
  <c r="AK467" s="1"/>
  <c r="AK466"/>
  <c r="BE98"/>
  <c r="AD253"/>
  <c r="AD149"/>
  <c r="O82"/>
  <c r="O84"/>
  <c r="O85" s="1"/>
  <c r="AV180"/>
  <c r="AW180"/>
  <c r="AT180"/>
  <c r="AU180"/>
  <c r="H191"/>
  <c r="BD191"/>
  <c r="AP264"/>
  <c r="AM264"/>
  <c r="AK450"/>
  <c r="AK123"/>
  <c r="AK451" s="1"/>
  <c r="AK442"/>
  <c r="AK103"/>
  <c r="AK443" s="1"/>
  <c r="AK428"/>
  <c r="AK64"/>
  <c r="AK429" s="1"/>
  <c r="H341"/>
  <c r="BD341"/>
  <c r="BF341"/>
  <c r="BD203"/>
  <c r="H203"/>
  <c r="BG202"/>
  <c r="AP321"/>
  <c r="AM321"/>
  <c r="AB332"/>
  <c r="AC332"/>
  <c r="AR33"/>
  <c r="AN32"/>
  <c r="AY32"/>
  <c r="AO32"/>
  <c r="AQ32" s="1"/>
  <c r="AX32"/>
  <c r="O269"/>
  <c r="O267"/>
  <c r="BG263"/>
  <c r="BF263" s="1"/>
  <c r="BE263" s="1"/>
  <c r="BF68"/>
  <c r="H68"/>
  <c r="BD68"/>
  <c r="BF321"/>
  <c r="BE321" s="1"/>
  <c r="BD321"/>
  <c r="H321"/>
  <c r="AR23"/>
  <c r="AO22"/>
  <c r="AQ22" s="1"/>
  <c r="AN22"/>
  <c r="BH213"/>
  <c r="BG213" s="1"/>
  <c r="BE213"/>
  <c r="AD341"/>
  <c r="H129"/>
  <c r="BD129"/>
  <c r="BG89"/>
  <c r="BE89"/>
  <c r="BD169"/>
  <c r="H169"/>
  <c r="AN6"/>
  <c r="AO6"/>
  <c r="AQ6" s="1"/>
  <c r="AR7"/>
  <c r="BD222"/>
  <c r="H222"/>
  <c r="AP68"/>
  <c r="AM68"/>
  <c r="BE352"/>
  <c r="AP158"/>
  <c r="AM158"/>
  <c r="AP203"/>
  <c r="AM203"/>
  <c r="BF253"/>
  <c r="H253"/>
  <c r="BG252"/>
  <c r="H179"/>
  <c r="BD179"/>
  <c r="AR99"/>
  <c r="AN98"/>
  <c r="AO98"/>
  <c r="AQ98" s="1"/>
  <c r="AD234"/>
  <c r="N8"/>
  <c r="AP169"/>
  <c r="AM169"/>
  <c r="AJ11"/>
  <c r="AH12"/>
  <c r="BG310"/>
  <c r="BE310"/>
  <c r="T77"/>
  <c r="Q77"/>
  <c r="AD89"/>
  <c r="N354"/>
  <c r="P354" s="1"/>
  <c r="O355"/>
  <c r="O357"/>
  <c r="O358" s="1"/>
  <c r="AW192"/>
  <c r="AV192"/>
  <c r="AU192"/>
  <c r="AT192"/>
  <c r="AX192"/>
  <c r="AY192"/>
  <c r="AP352"/>
  <c r="AM352"/>
  <c r="BD6"/>
  <c r="H6"/>
  <c r="T6" s="1"/>
  <c r="BI32"/>
  <c r="BG191"/>
  <c r="BF191" s="1"/>
  <c r="BE191" s="1"/>
  <c r="AK41"/>
  <c r="BA182"/>
  <c r="BG109"/>
  <c r="BE109"/>
  <c r="BD109" s="1"/>
  <c r="H139"/>
  <c r="H118"/>
  <c r="BD118"/>
  <c r="H32"/>
  <c r="BD32"/>
  <c r="AD310"/>
  <c r="AV223"/>
  <c r="AW223"/>
  <c r="AT223"/>
  <c r="AU223"/>
  <c r="AK468"/>
  <c r="AK165"/>
  <c r="AK469" s="1"/>
  <c r="H98"/>
  <c r="BD98"/>
  <c r="T46"/>
  <c r="Q46"/>
  <c r="AK452"/>
  <c r="AK125"/>
  <c r="AK453" s="1"/>
  <c r="AK444"/>
  <c r="AK105"/>
  <c r="AK445" s="1"/>
  <c r="AK426"/>
  <c r="AK62"/>
  <c r="AK427" s="1"/>
  <c r="BE341"/>
  <c r="AR119"/>
  <c r="AN118"/>
  <c r="AO118"/>
  <c r="AQ118" s="1"/>
  <c r="H331"/>
  <c r="H264"/>
  <c r="BD264"/>
  <c r="BF264"/>
  <c r="BE264" s="1"/>
  <c r="AP129"/>
  <c r="AM129"/>
  <c r="H243"/>
  <c r="BI213"/>
  <c r="BF213"/>
  <c r="BD213"/>
  <c r="H213"/>
  <c r="BF89"/>
  <c r="H89"/>
  <c r="AK317"/>
  <c r="AK525" s="1"/>
  <c r="AK524"/>
  <c r="K39"/>
  <c r="J39" s="1"/>
  <c r="O418"/>
  <c r="O40"/>
  <c r="O419" s="1"/>
  <c r="AK258"/>
  <c r="AK503" s="1"/>
  <c r="AK502"/>
  <c r="AN57"/>
  <c r="AO57"/>
  <c r="AQ57" s="1"/>
  <c r="AR58"/>
  <c r="BD352"/>
  <c r="H352"/>
  <c r="H57"/>
  <c r="BD57"/>
  <c r="BG253"/>
  <c r="BE253"/>
  <c r="BD253" s="1"/>
  <c r="T297"/>
  <c r="Q297"/>
  <c r="AD109"/>
  <c r="H22"/>
  <c r="BD22"/>
  <c r="AK11"/>
  <c r="AL10"/>
  <c r="BF310"/>
  <c r="H310"/>
  <c r="BB309"/>
  <c r="BB212"/>
  <c r="AD274"/>
  <c r="BB88"/>
  <c r="AD213"/>
  <c r="BH32"/>
  <c r="BE179"/>
  <c r="P355"/>
  <c r="AK260"/>
  <c r="AK505" s="1"/>
  <c r="AL226"/>
  <c r="AL227" s="1"/>
  <c r="AK227" s="1"/>
  <c r="BB78"/>
  <c r="BA78" l="1"/>
  <c r="AP274"/>
  <c r="AM274"/>
  <c r="T310"/>
  <c r="Q310"/>
  <c r="Q22"/>
  <c r="T22"/>
  <c r="AP109"/>
  <c r="AM109"/>
  <c r="S297"/>
  <c r="U297" s="1"/>
  <c r="V298"/>
  <c r="R297"/>
  <c r="AW58"/>
  <c r="AV58"/>
  <c r="AX58"/>
  <c r="AU58"/>
  <c r="AT58"/>
  <c r="AD58" s="1"/>
  <c r="AY58"/>
  <c r="T89"/>
  <c r="Q89"/>
  <c r="T213"/>
  <c r="Q213"/>
  <c r="AV119"/>
  <c r="AW119"/>
  <c r="AT119"/>
  <c r="AU119"/>
  <c r="AX119"/>
  <c r="AY119"/>
  <c r="V47"/>
  <c r="S46"/>
  <c r="U46" s="1"/>
  <c r="R46"/>
  <c r="AK42"/>
  <c r="AK421" s="1"/>
  <c r="AK420"/>
  <c r="AO352"/>
  <c r="AQ352" s="1"/>
  <c r="AR353"/>
  <c r="AN352"/>
  <c r="AY352"/>
  <c r="AX352"/>
  <c r="AD192"/>
  <c r="K355"/>
  <c r="J355" s="1"/>
  <c r="O538"/>
  <c r="O356"/>
  <c r="O539" s="1"/>
  <c r="V78"/>
  <c r="S77"/>
  <c r="U77" s="1"/>
  <c r="R77"/>
  <c r="BD310"/>
  <c r="AK12"/>
  <c r="AL11"/>
  <c r="O9"/>
  <c r="P8"/>
  <c r="AP234"/>
  <c r="AM234"/>
  <c r="AO203"/>
  <c r="AQ203" s="1"/>
  <c r="AN203"/>
  <c r="AR204"/>
  <c r="AX203"/>
  <c r="AY203"/>
  <c r="AN158"/>
  <c r="AO158"/>
  <c r="AQ158" s="1"/>
  <c r="AR159"/>
  <c r="AR69"/>
  <c r="AO68"/>
  <c r="AQ68" s="1"/>
  <c r="AN68"/>
  <c r="AX68"/>
  <c r="AY68"/>
  <c r="BD89"/>
  <c r="AV23"/>
  <c r="AW23"/>
  <c r="AT23"/>
  <c r="AD23" s="1"/>
  <c r="AU23"/>
  <c r="T203"/>
  <c r="Q203"/>
  <c r="T341"/>
  <c r="Q341"/>
  <c r="T191"/>
  <c r="Q191"/>
  <c r="AD180"/>
  <c r="K82"/>
  <c r="J82" s="1"/>
  <c r="O434"/>
  <c r="O83"/>
  <c r="O435" s="1"/>
  <c r="AP149"/>
  <c r="AM149"/>
  <c r="AP253"/>
  <c r="AM253"/>
  <c r="T109"/>
  <c r="Q109"/>
  <c r="O270"/>
  <c r="AK490"/>
  <c r="AK228"/>
  <c r="AK491" s="1"/>
  <c r="AK230"/>
  <c r="AK493" s="1"/>
  <c r="AP213"/>
  <c r="AM213"/>
  <c r="T57"/>
  <c r="Q57"/>
  <c r="T352"/>
  <c r="Q352"/>
  <c r="T243"/>
  <c r="Q243"/>
  <c r="AR130"/>
  <c r="AN129"/>
  <c r="AO129"/>
  <c r="AQ129" s="1"/>
  <c r="AX129"/>
  <c r="BH129" s="1"/>
  <c r="AY129"/>
  <c r="BI129" s="1"/>
  <c r="T264"/>
  <c r="Q264"/>
  <c r="T331"/>
  <c r="Q331"/>
  <c r="T98"/>
  <c r="Q98"/>
  <c r="AD223"/>
  <c r="AP310"/>
  <c r="AM310"/>
  <c r="Q32"/>
  <c r="T32"/>
  <c r="T118"/>
  <c r="Q118"/>
  <c r="T139"/>
  <c r="Q139"/>
  <c r="AP89"/>
  <c r="AM89"/>
  <c r="AJ12"/>
  <c r="AH13"/>
  <c r="AR170"/>
  <c r="AN169"/>
  <c r="AO169"/>
  <c r="AQ169" s="1"/>
  <c r="AY169"/>
  <c r="BI169" s="1"/>
  <c r="AX169"/>
  <c r="AW99"/>
  <c r="AV99"/>
  <c r="AU99"/>
  <c r="AT99"/>
  <c r="AY99"/>
  <c r="AX99"/>
  <c r="T179"/>
  <c r="Q179"/>
  <c r="T253"/>
  <c r="Q253"/>
  <c r="T222"/>
  <c r="Q222"/>
  <c r="AW7"/>
  <c r="AT7"/>
  <c r="AD7" s="1"/>
  <c r="AX7"/>
  <c r="AU7"/>
  <c r="AV7"/>
  <c r="AY7"/>
  <c r="T169"/>
  <c r="Q169"/>
  <c r="T129"/>
  <c r="Q129"/>
  <c r="AP341"/>
  <c r="AM341"/>
  <c r="T321"/>
  <c r="Q321"/>
  <c r="T68"/>
  <c r="Q68"/>
  <c r="O506"/>
  <c r="O268"/>
  <c r="O507" s="1"/>
  <c r="AV33"/>
  <c r="AW33"/>
  <c r="AX33"/>
  <c r="AT33"/>
  <c r="AD33" s="1"/>
  <c r="AU33"/>
  <c r="AY33"/>
  <c r="AR322"/>
  <c r="AN321"/>
  <c r="AO321"/>
  <c r="AQ321" s="1"/>
  <c r="AX321"/>
  <c r="AY321"/>
  <c r="BI321" s="1"/>
  <c r="AR265"/>
  <c r="AN264"/>
  <c r="AO264"/>
  <c r="AQ264" s="1"/>
  <c r="AY264"/>
  <c r="BI264" s="1"/>
  <c r="AX264"/>
  <c r="AP284"/>
  <c r="AM284"/>
  <c r="T283"/>
  <c r="Q283"/>
  <c r="AL183"/>
  <c r="AL184" s="1"/>
  <c r="AK184" s="1"/>
  <c r="AL195"/>
  <c r="AL196" s="1"/>
  <c r="AK196" s="1"/>
  <c r="AP7"/>
  <c r="AM7"/>
  <c r="AL121"/>
  <c r="AL122" s="1"/>
  <c r="P121"/>
  <c r="P122" s="1"/>
  <c r="P183"/>
  <c r="P195"/>
  <c r="BB100"/>
  <c r="AK185" l="1"/>
  <c r="AK475" s="1"/>
  <c r="AK474"/>
  <c r="AK187"/>
  <c r="AK477" s="1"/>
  <c r="V284"/>
  <c r="R283"/>
  <c r="BC283" s="1"/>
  <c r="S283"/>
  <c r="U283" s="1"/>
  <c r="AO284"/>
  <c r="AQ284" s="1"/>
  <c r="AN284"/>
  <c r="AR285"/>
  <c r="BH264"/>
  <c r="AV265"/>
  <c r="AW265"/>
  <c r="AT265"/>
  <c r="AU265"/>
  <c r="BH321"/>
  <c r="AM33"/>
  <c r="AP33"/>
  <c r="R68"/>
  <c r="S68"/>
  <c r="U68" s="1"/>
  <c r="V69"/>
  <c r="AC68"/>
  <c r="AB68"/>
  <c r="V322"/>
  <c r="S321"/>
  <c r="U321" s="1"/>
  <c r="R321"/>
  <c r="AN341"/>
  <c r="AR342"/>
  <c r="AO341"/>
  <c r="AQ341" s="1"/>
  <c r="AY341"/>
  <c r="AX341"/>
  <c r="V130"/>
  <c r="S129"/>
  <c r="U129" s="1"/>
  <c r="R129"/>
  <c r="R169"/>
  <c r="V170"/>
  <c r="S169"/>
  <c r="U169" s="1"/>
  <c r="S222"/>
  <c r="U222" s="1"/>
  <c r="V223"/>
  <c r="R222"/>
  <c r="V254"/>
  <c r="S253"/>
  <c r="U253" s="1"/>
  <c r="R253"/>
  <c r="AB253"/>
  <c r="AC253"/>
  <c r="S179"/>
  <c r="U179" s="1"/>
  <c r="R179"/>
  <c r="BC179" s="1"/>
  <c r="V180"/>
  <c r="AD99"/>
  <c r="BH169"/>
  <c r="AU170"/>
  <c r="AT170"/>
  <c r="AW170"/>
  <c r="AV170"/>
  <c r="AY170"/>
  <c r="AX170"/>
  <c r="AK13"/>
  <c r="AL12"/>
  <c r="V140"/>
  <c r="S139"/>
  <c r="U139" s="1"/>
  <c r="R139"/>
  <c r="S118"/>
  <c r="U118" s="1"/>
  <c r="R118"/>
  <c r="BC118" s="1"/>
  <c r="V119"/>
  <c r="AC118"/>
  <c r="AB118"/>
  <c r="AO310"/>
  <c r="AQ310" s="1"/>
  <c r="AN310"/>
  <c r="AR311"/>
  <c r="AY310"/>
  <c r="AX310"/>
  <c r="V99"/>
  <c r="S98"/>
  <c r="U98" s="1"/>
  <c r="R98"/>
  <c r="BC98" s="1"/>
  <c r="R331"/>
  <c r="V332"/>
  <c r="S331"/>
  <c r="U331" s="1"/>
  <c r="R264"/>
  <c r="V265"/>
  <c r="S264"/>
  <c r="U264" s="1"/>
  <c r="AV130"/>
  <c r="AW130"/>
  <c r="AT130"/>
  <c r="AU130"/>
  <c r="R109"/>
  <c r="S109"/>
  <c r="U109" s="1"/>
  <c r="V110"/>
  <c r="AB109"/>
  <c r="AC109"/>
  <c r="AR254"/>
  <c r="AO253"/>
  <c r="AQ253" s="1"/>
  <c r="AN253"/>
  <c r="AO149"/>
  <c r="AQ149" s="1"/>
  <c r="AR150"/>
  <c r="AN149"/>
  <c r="AY149"/>
  <c r="AX149"/>
  <c r="AP180"/>
  <c r="AM180"/>
  <c r="AM23"/>
  <c r="AP23"/>
  <c r="AU159"/>
  <c r="AT159"/>
  <c r="AW159"/>
  <c r="AV159"/>
  <c r="AN234"/>
  <c r="AO234"/>
  <c r="AQ234" s="1"/>
  <c r="AR235"/>
  <c r="AA78"/>
  <c r="X78"/>
  <c r="H78" s="1"/>
  <c r="Y78"/>
  <c r="Z78"/>
  <c r="S213"/>
  <c r="U213" s="1"/>
  <c r="V214"/>
  <c r="R213"/>
  <c r="V90"/>
  <c r="R89"/>
  <c r="S89"/>
  <c r="U89" s="1"/>
  <c r="AB89"/>
  <c r="AC89"/>
  <c r="V23"/>
  <c r="R22"/>
  <c r="BC22" s="1"/>
  <c r="S22"/>
  <c r="U22" s="1"/>
  <c r="AC22"/>
  <c r="BI22" s="1"/>
  <c r="AB22"/>
  <c r="BH22" s="1"/>
  <c r="BA100"/>
  <c r="AK478"/>
  <c r="AK197"/>
  <c r="AK479" s="1"/>
  <c r="AK199"/>
  <c r="AK481" s="1"/>
  <c r="AV322"/>
  <c r="AW322"/>
  <c r="AT322"/>
  <c r="AU322"/>
  <c r="AX100"/>
  <c r="AY100"/>
  <c r="AJ13"/>
  <c r="AH14"/>
  <c r="AJ14" s="1"/>
  <c r="AN89"/>
  <c r="AO89"/>
  <c r="AQ89" s="1"/>
  <c r="AR90"/>
  <c r="AX89"/>
  <c r="AY89"/>
  <c r="V33"/>
  <c r="R32"/>
  <c r="BC32" s="1"/>
  <c r="S32"/>
  <c r="U32" s="1"/>
  <c r="AP223"/>
  <c r="AM223"/>
  <c r="BG129"/>
  <c r="BF129" s="1"/>
  <c r="BE129" s="1"/>
  <c r="V244"/>
  <c r="R243"/>
  <c r="S243"/>
  <c r="U243" s="1"/>
  <c r="AC243"/>
  <c r="AB243"/>
  <c r="R352"/>
  <c r="S352"/>
  <c r="U352" s="1"/>
  <c r="V353"/>
  <c r="AB352"/>
  <c r="AC352"/>
  <c r="S57"/>
  <c r="U57" s="1"/>
  <c r="R57"/>
  <c r="BC57" s="1"/>
  <c r="V58"/>
  <c r="AO213"/>
  <c r="AQ213" s="1"/>
  <c r="AR214"/>
  <c r="AN213"/>
  <c r="S191"/>
  <c r="U191" s="1"/>
  <c r="R191"/>
  <c r="BC191" s="1"/>
  <c r="V192"/>
  <c r="V342"/>
  <c r="R341"/>
  <c r="S341"/>
  <c r="U341" s="1"/>
  <c r="AB341"/>
  <c r="AC341"/>
  <c r="S203"/>
  <c r="U203" s="1"/>
  <c r="V204"/>
  <c r="R203"/>
  <c r="AC203"/>
  <c r="AB203"/>
  <c r="AW69"/>
  <c r="AW70" s="1"/>
  <c r="AW430" s="1"/>
  <c r="AV69"/>
  <c r="AV70" s="1"/>
  <c r="AU69"/>
  <c r="AU70" s="1"/>
  <c r="AU430" s="1"/>
  <c r="AT69"/>
  <c r="AW204"/>
  <c r="AV204"/>
  <c r="AU204"/>
  <c r="AT204"/>
  <c r="N9"/>
  <c r="AP192"/>
  <c r="AM192"/>
  <c r="AV353"/>
  <c r="AW353"/>
  <c r="AT353"/>
  <c r="AU353"/>
  <c r="Z47"/>
  <c r="AA47"/>
  <c r="X47"/>
  <c r="H47" s="1"/>
  <c r="Y47"/>
  <c r="AD119"/>
  <c r="AM58"/>
  <c r="AP58"/>
  <c r="Z298"/>
  <c r="AA298"/>
  <c r="X298"/>
  <c r="Y298"/>
  <c r="AC298"/>
  <c r="AB298"/>
  <c r="AN109"/>
  <c r="AR110"/>
  <c r="AO109"/>
  <c r="AQ109" s="1"/>
  <c r="S310"/>
  <c r="U310" s="1"/>
  <c r="V311"/>
  <c r="R310"/>
  <c r="AB310"/>
  <c r="AC310"/>
  <c r="AO274"/>
  <c r="AQ274" s="1"/>
  <c r="AN274"/>
  <c r="AR275"/>
  <c r="AL101"/>
  <c r="AL102" s="1"/>
  <c r="AN7"/>
  <c r="AO7"/>
  <c r="AQ7" s="1"/>
  <c r="AR8"/>
  <c r="O124"/>
  <c r="O125" s="1"/>
  <c r="BB23"/>
  <c r="BB58"/>
  <c r="BA58" l="1"/>
  <c r="BA23"/>
  <c r="AW275"/>
  <c r="AV275"/>
  <c r="AU275"/>
  <c r="AU276" s="1"/>
  <c r="AT275"/>
  <c r="AX275"/>
  <c r="AX276" s="1"/>
  <c r="AY275"/>
  <c r="AY276" s="1"/>
  <c r="BH310"/>
  <c r="X311"/>
  <c r="Y311"/>
  <c r="Z311"/>
  <c r="AA311"/>
  <c r="AC311"/>
  <c r="AB311"/>
  <c r="H298"/>
  <c r="AN58"/>
  <c r="AR59"/>
  <c r="AO58"/>
  <c r="AQ58" s="1"/>
  <c r="AP119"/>
  <c r="AM119"/>
  <c r="Q47"/>
  <c r="T47"/>
  <c r="AD353"/>
  <c r="AD204"/>
  <c r="AD69"/>
  <c r="AT70"/>
  <c r="BH203"/>
  <c r="BC203"/>
  <c r="BB203" s="1"/>
  <c r="BH341"/>
  <c r="BC341"/>
  <c r="AA192"/>
  <c r="Z192"/>
  <c r="Y192"/>
  <c r="X192"/>
  <c r="AC192"/>
  <c r="AB192"/>
  <c r="AV214"/>
  <c r="AW214"/>
  <c r="AT214"/>
  <c r="AU214"/>
  <c r="AU215" s="1"/>
  <c r="Y58"/>
  <c r="X58"/>
  <c r="H58" s="1"/>
  <c r="Z58"/>
  <c r="BF58" s="1"/>
  <c r="BE58" s="1"/>
  <c r="BD58" s="1"/>
  <c r="AA58"/>
  <c r="BG58" s="1"/>
  <c r="BH352"/>
  <c r="X244"/>
  <c r="Y244"/>
  <c r="Z244"/>
  <c r="AA244"/>
  <c r="AW90"/>
  <c r="AV90"/>
  <c r="AU90"/>
  <c r="AU91" s="1"/>
  <c r="AT90"/>
  <c r="AY90"/>
  <c r="AX90"/>
  <c r="AK14"/>
  <c r="AK17" s="1"/>
  <c r="AL13"/>
  <c r="AD322"/>
  <c r="BI89"/>
  <c r="Z90"/>
  <c r="AA90"/>
  <c r="X90"/>
  <c r="Y90"/>
  <c r="AB90"/>
  <c r="BH90" s="1"/>
  <c r="AC90"/>
  <c r="BI90" s="1"/>
  <c r="Z214"/>
  <c r="AA214"/>
  <c r="X214"/>
  <c r="Y214"/>
  <c r="AC214"/>
  <c r="AB214"/>
  <c r="AD159"/>
  <c r="AO180"/>
  <c r="AQ180" s="1"/>
  <c r="AN180"/>
  <c r="AR181"/>
  <c r="AX180"/>
  <c r="AY180"/>
  <c r="BI109"/>
  <c r="AA110"/>
  <c r="Z110"/>
  <c r="Y110"/>
  <c r="X110"/>
  <c r="AB110"/>
  <c r="AC110"/>
  <c r="BC109"/>
  <c r="AD130"/>
  <c r="Z265"/>
  <c r="AA265"/>
  <c r="X265"/>
  <c r="Y265"/>
  <c r="AC265"/>
  <c r="AB265"/>
  <c r="AU311"/>
  <c r="AT311"/>
  <c r="AW311"/>
  <c r="AV311"/>
  <c r="BI118"/>
  <c r="AA140"/>
  <c r="Z140"/>
  <c r="Y140"/>
  <c r="X140"/>
  <c r="AK362"/>
  <c r="AK547" s="1"/>
  <c r="AK15"/>
  <c r="AK364"/>
  <c r="BG169"/>
  <c r="BF169" s="1"/>
  <c r="BE169" s="1"/>
  <c r="AP99"/>
  <c r="AM99"/>
  <c r="BI253"/>
  <c r="BC253"/>
  <c r="AA254"/>
  <c r="Z254"/>
  <c r="Y254"/>
  <c r="X254"/>
  <c r="Z223"/>
  <c r="AA223"/>
  <c r="X223"/>
  <c r="Y223"/>
  <c r="AB223"/>
  <c r="AC223"/>
  <c r="BC169"/>
  <c r="BH68"/>
  <c r="BG68" s="1"/>
  <c r="AA69"/>
  <c r="X69"/>
  <c r="Y69"/>
  <c r="Y70" s="1"/>
  <c r="Z69"/>
  <c r="BC68"/>
  <c r="BB68" s="1"/>
  <c r="AR34"/>
  <c r="AO33"/>
  <c r="AQ33" s="1"/>
  <c r="AN33"/>
  <c r="BG321"/>
  <c r="AD265"/>
  <c r="BG264"/>
  <c r="Y284"/>
  <c r="X284"/>
  <c r="AA284"/>
  <c r="Z284"/>
  <c r="AC284"/>
  <c r="BI284" s="1"/>
  <c r="AB284"/>
  <c r="BH284" s="1"/>
  <c r="BG284" s="1"/>
  <c r="BF284" s="1"/>
  <c r="BE284" s="1"/>
  <c r="AV71"/>
  <c r="AY91"/>
  <c r="BI310"/>
  <c r="BC310"/>
  <c r="AV110"/>
  <c r="AW110"/>
  <c r="AT110"/>
  <c r="AU110"/>
  <c r="AU111" s="1"/>
  <c r="AX110"/>
  <c r="AY110"/>
  <c r="AY111" s="1"/>
  <c r="AN192"/>
  <c r="AR193"/>
  <c r="AO192"/>
  <c r="AQ192" s="1"/>
  <c r="O10"/>
  <c r="N10" s="1"/>
  <c r="P9"/>
  <c r="BI203"/>
  <c r="X204"/>
  <c r="Y204"/>
  <c r="Z204"/>
  <c r="AA204"/>
  <c r="BI341"/>
  <c r="X342"/>
  <c r="Y342"/>
  <c r="Z342"/>
  <c r="AA342"/>
  <c r="AC342"/>
  <c r="AB342"/>
  <c r="BI352"/>
  <c r="Y353"/>
  <c r="X353"/>
  <c r="AA353"/>
  <c r="Z353"/>
  <c r="AC353"/>
  <c r="AB353"/>
  <c r="BC352"/>
  <c r="AR224"/>
  <c r="AO223"/>
  <c r="AQ223" s="1"/>
  <c r="AN223"/>
  <c r="AY223"/>
  <c r="AX223"/>
  <c r="X33"/>
  <c r="Y33"/>
  <c r="BE33" s="1"/>
  <c r="Z33"/>
  <c r="BF33" s="1"/>
  <c r="AA33"/>
  <c r="BG33" s="1"/>
  <c r="Y23"/>
  <c r="X23"/>
  <c r="AA23"/>
  <c r="Z23"/>
  <c r="BH89"/>
  <c r="BH91" s="1"/>
  <c r="BH438" s="1"/>
  <c r="AB91"/>
  <c r="BC89"/>
  <c r="BC213"/>
  <c r="T78"/>
  <c r="Q78"/>
  <c r="AU235"/>
  <c r="AU236" s="1"/>
  <c r="AT235"/>
  <c r="AW235"/>
  <c r="AV235"/>
  <c r="AO23"/>
  <c r="AQ23" s="1"/>
  <c r="AY23"/>
  <c r="AR24"/>
  <c r="AN23"/>
  <c r="AX23"/>
  <c r="AT150"/>
  <c r="AU150"/>
  <c r="AU151" s="1"/>
  <c r="AV150"/>
  <c r="AW150"/>
  <c r="AU254"/>
  <c r="AT254"/>
  <c r="AW254"/>
  <c r="AV254"/>
  <c r="AY254"/>
  <c r="AX254"/>
  <c r="BH109"/>
  <c r="AB111"/>
  <c r="BC264"/>
  <c r="Z332"/>
  <c r="AA332"/>
  <c r="X332"/>
  <c r="Y332"/>
  <c r="Z99"/>
  <c r="AA99"/>
  <c r="X99"/>
  <c r="Y99"/>
  <c r="AC99"/>
  <c r="BI99" s="1"/>
  <c r="AB99"/>
  <c r="BH99" s="1"/>
  <c r="BH118"/>
  <c r="AA119"/>
  <c r="Z119"/>
  <c r="Y119"/>
  <c r="X119"/>
  <c r="AB119"/>
  <c r="BH119" s="1"/>
  <c r="AC119"/>
  <c r="BI119" s="1"/>
  <c r="AD170"/>
  <c r="Y180"/>
  <c r="X180"/>
  <c r="AA180"/>
  <c r="Z180"/>
  <c r="AB180"/>
  <c r="AC180"/>
  <c r="BH253"/>
  <c r="BC222"/>
  <c r="X170"/>
  <c r="Y170"/>
  <c r="Z170"/>
  <c r="AA170"/>
  <c r="AC170"/>
  <c r="AB170"/>
  <c r="BC129"/>
  <c r="Y130"/>
  <c r="X130"/>
  <c r="AA130"/>
  <c r="Z130"/>
  <c r="AB130"/>
  <c r="AC130"/>
  <c r="AV342"/>
  <c r="AW342"/>
  <c r="AT342"/>
  <c r="AU342"/>
  <c r="AX342"/>
  <c r="AY342"/>
  <c r="BC321"/>
  <c r="Z322"/>
  <c r="AA322"/>
  <c r="X322"/>
  <c r="Y322"/>
  <c r="AC322"/>
  <c r="AB322"/>
  <c r="BI68"/>
  <c r="AW285"/>
  <c r="AV285"/>
  <c r="AU285"/>
  <c r="AT285"/>
  <c r="AD285" s="1"/>
  <c r="AX285"/>
  <c r="AY285"/>
  <c r="AX91"/>
  <c r="AW8"/>
  <c r="AU8"/>
  <c r="AV8"/>
  <c r="AT8"/>
  <c r="BB121"/>
  <c r="BB183"/>
  <c r="BB47"/>
  <c r="BB33"/>
  <c r="BB195"/>
  <c r="P101"/>
  <c r="P102" s="1"/>
  <c r="BB302"/>
  <c r="BA195" l="1"/>
  <c r="BB196"/>
  <c r="BA121"/>
  <c r="BB122"/>
  <c r="AP285"/>
  <c r="AM285"/>
  <c r="BI170"/>
  <c r="BA302"/>
  <c r="BB303"/>
  <c r="BA303" s="1"/>
  <c r="BA33"/>
  <c r="AW91"/>
  <c r="AX438"/>
  <c r="AY438" s="1"/>
  <c r="BD130"/>
  <c r="H130"/>
  <c r="BH170"/>
  <c r="BI180"/>
  <c r="H180"/>
  <c r="BD180"/>
  <c r="BD119"/>
  <c r="H119"/>
  <c r="BF119"/>
  <c r="BE99"/>
  <c r="BG99"/>
  <c r="AD150"/>
  <c r="AT151"/>
  <c r="BB213"/>
  <c r="BA213" s="1"/>
  <c r="BB89"/>
  <c r="BG23"/>
  <c r="BE23"/>
  <c r="BH223"/>
  <c r="BG223" s="1"/>
  <c r="BF223" s="1"/>
  <c r="BE223" s="1"/>
  <c r="AU224"/>
  <c r="AT224"/>
  <c r="AW224"/>
  <c r="AV224"/>
  <c r="BF342"/>
  <c r="BE342" s="1"/>
  <c r="H342"/>
  <c r="BD204"/>
  <c r="H204"/>
  <c r="AB285"/>
  <c r="AC285"/>
  <c r="BI285" s="1"/>
  <c r="AP265"/>
  <c r="AM265"/>
  <c r="BF69"/>
  <c r="Z70"/>
  <c r="Z71" s="1"/>
  <c r="BD69"/>
  <c r="BD70" s="1"/>
  <c r="H69"/>
  <c r="X70"/>
  <c r="BI223"/>
  <c r="BD254"/>
  <c r="H254"/>
  <c r="BF254"/>
  <c r="AR100"/>
  <c r="AO99"/>
  <c r="AQ99" s="1"/>
  <c r="AN99"/>
  <c r="AK410"/>
  <c r="AK16"/>
  <c r="AK411" s="1"/>
  <c r="H140"/>
  <c r="AD311"/>
  <c r="BD110"/>
  <c r="H110"/>
  <c r="X111"/>
  <c r="BF110"/>
  <c r="Z111"/>
  <c r="AU181"/>
  <c r="AT181"/>
  <c r="AW181"/>
  <c r="AV181"/>
  <c r="AP159"/>
  <c r="AM159"/>
  <c r="AC215"/>
  <c r="H214"/>
  <c r="BD214"/>
  <c r="X215"/>
  <c r="BF214"/>
  <c r="Z215"/>
  <c r="H90"/>
  <c r="X91"/>
  <c r="BF90"/>
  <c r="BF91" s="1"/>
  <c r="Z91"/>
  <c r="AP322"/>
  <c r="AM322"/>
  <c r="AK18"/>
  <c r="AK413" s="1"/>
  <c r="AK412"/>
  <c r="H244"/>
  <c r="BG352"/>
  <c r="BF352" s="1"/>
  <c r="AD214"/>
  <c r="AT215"/>
  <c r="BI192"/>
  <c r="BG341"/>
  <c r="BA203"/>
  <c r="BG203"/>
  <c r="BF203" s="1"/>
  <c r="BE203" s="1"/>
  <c r="AM69"/>
  <c r="AP69"/>
  <c r="AP204"/>
  <c r="AM204"/>
  <c r="AP353"/>
  <c r="AM353"/>
  <c r="S47"/>
  <c r="U47" s="1"/>
  <c r="AC47"/>
  <c r="V48"/>
  <c r="R47"/>
  <c r="AB47"/>
  <c r="AT59"/>
  <c r="AD59" s="1"/>
  <c r="AU59"/>
  <c r="AV59"/>
  <c r="AW59"/>
  <c r="BG311"/>
  <c r="BE311"/>
  <c r="AD275"/>
  <c r="AT276"/>
  <c r="BH285"/>
  <c r="BI342"/>
  <c r="AX111"/>
  <c r="BI110"/>
  <c r="AC111"/>
  <c r="BI91"/>
  <c r="BI438" s="1"/>
  <c r="BA47"/>
  <c r="BA183"/>
  <c r="BB184"/>
  <c r="BD322"/>
  <c r="H322"/>
  <c r="AD342"/>
  <c r="BD170"/>
  <c r="H170"/>
  <c r="BB222"/>
  <c r="BH180"/>
  <c r="AP170"/>
  <c r="AM170"/>
  <c r="BE119"/>
  <c r="BG119"/>
  <c r="BG118"/>
  <c r="BF118" s="1"/>
  <c r="BD99"/>
  <c r="H99"/>
  <c r="BF99"/>
  <c r="H332"/>
  <c r="BB264"/>
  <c r="BB267" s="1"/>
  <c r="BA267" s="1"/>
  <c r="AD254"/>
  <c r="AT24"/>
  <c r="AU24"/>
  <c r="AU25" s="1"/>
  <c r="AX24"/>
  <c r="AV24"/>
  <c r="AV25" s="1"/>
  <c r="AV26" s="1"/>
  <c r="AW24"/>
  <c r="AW25" s="1"/>
  <c r="AY24"/>
  <c r="AY25" s="1"/>
  <c r="AD235"/>
  <c r="AT236"/>
  <c r="S78"/>
  <c r="U78" s="1"/>
  <c r="V79"/>
  <c r="R78"/>
  <c r="AB78"/>
  <c r="AC78"/>
  <c r="BF23"/>
  <c r="BD23"/>
  <c r="H23"/>
  <c r="H33"/>
  <c r="BD33"/>
  <c r="H353"/>
  <c r="BD353"/>
  <c r="BG342"/>
  <c r="O11"/>
  <c r="N11" s="1"/>
  <c r="P10"/>
  <c r="AV193"/>
  <c r="AW193"/>
  <c r="AT193"/>
  <c r="AU193"/>
  <c r="AY193"/>
  <c r="AX193"/>
  <c r="AD110"/>
  <c r="AT111"/>
  <c r="BB310"/>
  <c r="H284"/>
  <c r="BD284"/>
  <c r="AU34"/>
  <c r="AT34"/>
  <c r="AD34" s="1"/>
  <c r="AW34"/>
  <c r="AV34"/>
  <c r="BA68"/>
  <c r="BB70"/>
  <c r="BG69"/>
  <c r="AA70"/>
  <c r="H223"/>
  <c r="BD223"/>
  <c r="BE254"/>
  <c r="BG254"/>
  <c r="AK549"/>
  <c r="AK365"/>
  <c r="AK550" s="1"/>
  <c r="BD265"/>
  <c r="H265"/>
  <c r="AP130"/>
  <c r="AM130"/>
  <c r="BE110"/>
  <c r="Y111"/>
  <c r="BG110"/>
  <c r="BG111" s="1"/>
  <c r="AA111"/>
  <c r="AB215"/>
  <c r="BE214"/>
  <c r="Y215"/>
  <c r="BG214"/>
  <c r="BG215" s="1"/>
  <c r="AA215"/>
  <c r="BE90"/>
  <c r="Y91"/>
  <c r="BG90"/>
  <c r="BG91" s="1"/>
  <c r="BG438" s="1"/>
  <c r="AA91"/>
  <c r="AD90"/>
  <c r="AT91"/>
  <c r="T58"/>
  <c r="Q58"/>
  <c r="BH192"/>
  <c r="BD192"/>
  <c r="H192"/>
  <c r="AR120"/>
  <c r="AO119"/>
  <c r="AQ119" s="1"/>
  <c r="AN119"/>
  <c r="T298"/>
  <c r="Q298"/>
  <c r="BF311"/>
  <c r="H311"/>
  <c r="BD311"/>
  <c r="AW276"/>
  <c r="AX510"/>
  <c r="AY510" s="1"/>
  <c r="AX25"/>
  <c r="BH342"/>
  <c r="BG70"/>
  <c r="BG430" s="1"/>
  <c r="BH110"/>
  <c r="BH111" s="1"/>
  <c r="BH446" s="1"/>
  <c r="BI446" s="1"/>
  <c r="BI111"/>
  <c r="AC91"/>
  <c r="AP34"/>
  <c r="AM34"/>
  <c r="AD8"/>
  <c r="AM59"/>
  <c r="AP59"/>
  <c r="O104"/>
  <c r="O105" s="1"/>
  <c r="BB79"/>
  <c r="AV276" l="1"/>
  <c r="AV277" s="1"/>
  <c r="AW510"/>
  <c r="V299"/>
  <c r="R298"/>
  <c r="S298"/>
  <c r="U298" s="1"/>
  <c r="AU120"/>
  <c r="AT120"/>
  <c r="AW120"/>
  <c r="AV120"/>
  <c r="T192"/>
  <c r="Q192"/>
  <c r="V59"/>
  <c r="R58"/>
  <c r="BC58" s="1"/>
  <c r="S58"/>
  <c r="U58" s="1"/>
  <c r="AB58"/>
  <c r="BH58" s="1"/>
  <c r="AC58"/>
  <c r="BI58" s="1"/>
  <c r="AP90"/>
  <c r="AM90"/>
  <c r="BD90"/>
  <c r="BE91"/>
  <c r="BF215"/>
  <c r="BG486"/>
  <c r="BF111"/>
  <c r="BE111" s="1"/>
  <c r="BG446"/>
  <c r="T265"/>
  <c r="Q265"/>
  <c r="T223"/>
  <c r="Q223"/>
  <c r="T284"/>
  <c r="Q284"/>
  <c r="BA310"/>
  <c r="AP110"/>
  <c r="AM110"/>
  <c r="AD193"/>
  <c r="O12"/>
  <c r="N12" s="1"/>
  <c r="P11"/>
  <c r="Z79"/>
  <c r="AA79"/>
  <c r="X79"/>
  <c r="H79" s="1"/>
  <c r="Y79"/>
  <c r="AB79"/>
  <c r="AC79"/>
  <c r="AW111"/>
  <c r="AX446"/>
  <c r="AY446" s="1"/>
  <c r="AP275"/>
  <c r="AM275"/>
  <c r="AO353"/>
  <c r="AQ353" s="1"/>
  <c r="AR354"/>
  <c r="AN353"/>
  <c r="AY353"/>
  <c r="AX353"/>
  <c r="AR205"/>
  <c r="AO204"/>
  <c r="AQ204" s="1"/>
  <c r="AN204"/>
  <c r="AX204"/>
  <c r="AY204"/>
  <c r="AP70"/>
  <c r="AP72"/>
  <c r="AP214"/>
  <c r="AM214"/>
  <c r="T244"/>
  <c r="Q244"/>
  <c r="T90"/>
  <c r="Q90"/>
  <c r="AR160"/>
  <c r="AO159"/>
  <c r="AQ159" s="1"/>
  <c r="AN159"/>
  <c r="AX159"/>
  <c r="AY159"/>
  <c r="AD181"/>
  <c r="AV100"/>
  <c r="AW100"/>
  <c r="AT100"/>
  <c r="AU100"/>
  <c r="T254"/>
  <c r="Q254"/>
  <c r="T69"/>
  <c r="Q69"/>
  <c r="AR266"/>
  <c r="AO265"/>
  <c r="AQ265" s="1"/>
  <c r="AN265"/>
  <c r="AX265"/>
  <c r="AY265"/>
  <c r="BI265" s="1"/>
  <c r="T342"/>
  <c r="Q342"/>
  <c r="BD342"/>
  <c r="AD224"/>
  <c r="BG170"/>
  <c r="BF170" s="1"/>
  <c r="BE170" s="1"/>
  <c r="T130"/>
  <c r="Q130"/>
  <c r="AN285"/>
  <c r="AR286"/>
  <c r="AO285"/>
  <c r="AQ285" s="1"/>
  <c r="Z112"/>
  <c r="BA122"/>
  <c r="BA196"/>
  <c r="BA79"/>
  <c r="T311"/>
  <c r="Q311"/>
  <c r="BG192"/>
  <c r="BF192" s="1"/>
  <c r="BE192" s="1"/>
  <c r="AO130"/>
  <c r="AQ130" s="1"/>
  <c r="AN130"/>
  <c r="AR131"/>
  <c r="AY130"/>
  <c r="BI130" s="1"/>
  <c r="AX130"/>
  <c r="BH130" s="1"/>
  <c r="T353"/>
  <c r="Q353"/>
  <c r="Q33"/>
  <c r="T33"/>
  <c r="T23"/>
  <c r="Q23"/>
  <c r="AP235"/>
  <c r="AM235"/>
  <c r="AT25"/>
  <c r="AD24"/>
  <c r="AP254"/>
  <c r="AM254"/>
  <c r="T332"/>
  <c r="Q332"/>
  <c r="Q99"/>
  <c r="T99"/>
  <c r="AN170"/>
  <c r="AR171"/>
  <c r="AO170"/>
  <c r="AQ170" s="1"/>
  <c r="BG180"/>
  <c r="BF180" s="1"/>
  <c r="BE180" s="1"/>
  <c r="BA222"/>
  <c r="T170"/>
  <c r="Q170"/>
  <c r="AP342"/>
  <c r="AM342"/>
  <c r="T322"/>
  <c r="Q322"/>
  <c r="X48"/>
  <c r="H48" s="1"/>
  <c r="Y48"/>
  <c r="AC48"/>
  <c r="Z48"/>
  <c r="AA48"/>
  <c r="AB48"/>
  <c r="AO69"/>
  <c r="AQ69" s="1"/>
  <c r="AQ70" s="1"/>
  <c r="AN69"/>
  <c r="AN70" s="1"/>
  <c r="AX69"/>
  <c r="AX70" s="1"/>
  <c r="AX430" s="1"/>
  <c r="AY69"/>
  <c r="AY70" s="1"/>
  <c r="AY430" s="1"/>
  <c r="AO322"/>
  <c r="AQ322" s="1"/>
  <c r="AR323"/>
  <c r="AN322"/>
  <c r="AY322"/>
  <c r="BI322" s="1"/>
  <c r="AX322"/>
  <c r="T214"/>
  <c r="Q214"/>
  <c r="T110"/>
  <c r="Q110"/>
  <c r="AP311"/>
  <c r="AM311"/>
  <c r="T140"/>
  <c r="Q140"/>
  <c r="BE69"/>
  <c r="BE70" s="1"/>
  <c r="BF70"/>
  <c r="T204"/>
  <c r="Q204"/>
  <c r="BA89"/>
  <c r="AP150"/>
  <c r="AM150"/>
  <c r="T119"/>
  <c r="Q119"/>
  <c r="T180"/>
  <c r="Q180"/>
  <c r="AV91"/>
  <c r="AV92" s="1"/>
  <c r="AW438"/>
  <c r="BA70"/>
  <c r="BA184"/>
  <c r="Z92"/>
  <c r="Z216"/>
  <c r="AR60"/>
  <c r="AO59"/>
  <c r="AQ59" s="1"/>
  <c r="AN59"/>
  <c r="AX59"/>
  <c r="AY59"/>
  <c r="AP8"/>
  <c r="AM8"/>
  <c r="AL289"/>
  <c r="AL290" s="1"/>
  <c r="AR35"/>
  <c r="AN34"/>
  <c r="AO34"/>
  <c r="AQ34" s="1"/>
  <c r="AY34"/>
  <c r="AX34"/>
  <c r="BB101"/>
  <c r="BA101" l="1"/>
  <c r="BB102"/>
  <c r="BA102" s="1"/>
  <c r="R180"/>
  <c r="S180"/>
  <c r="U180" s="1"/>
  <c r="V181"/>
  <c r="R119"/>
  <c r="V120"/>
  <c r="S119"/>
  <c r="U119" s="1"/>
  <c r="AN150"/>
  <c r="AN151" s="1"/>
  <c r="AN462" s="1"/>
  <c r="AO150"/>
  <c r="AQ150" s="1"/>
  <c r="AQ151" s="1"/>
  <c r="AY150"/>
  <c r="AY151" s="1"/>
  <c r="AX150"/>
  <c r="AX151" s="1"/>
  <c r="T111"/>
  <c r="T113"/>
  <c r="S214"/>
  <c r="U214" s="1"/>
  <c r="U215" s="1"/>
  <c r="R214"/>
  <c r="BH322"/>
  <c r="T48"/>
  <c r="Q48"/>
  <c r="AV171"/>
  <c r="AW171"/>
  <c r="AT171"/>
  <c r="AU171"/>
  <c r="AU172" s="1"/>
  <c r="AX171"/>
  <c r="AX172" s="1"/>
  <c r="AW172" s="1"/>
  <c r="AV172" s="1"/>
  <c r="AV173" s="1"/>
  <c r="AY171"/>
  <c r="AY172" s="1"/>
  <c r="S332"/>
  <c r="U332" s="1"/>
  <c r="V333"/>
  <c r="R332"/>
  <c r="AR255"/>
  <c r="AO254"/>
  <c r="AQ254" s="1"/>
  <c r="AN254"/>
  <c r="AM24"/>
  <c r="AP24"/>
  <c r="AO235"/>
  <c r="AQ235" s="1"/>
  <c r="AQ236" s="1"/>
  <c r="AN235"/>
  <c r="AN236" s="1"/>
  <c r="AN494" s="1"/>
  <c r="AY235"/>
  <c r="AY236" s="1"/>
  <c r="AX235"/>
  <c r="AX236" s="1"/>
  <c r="R23"/>
  <c r="V24"/>
  <c r="S23"/>
  <c r="U23" s="1"/>
  <c r="AB23"/>
  <c r="AC23"/>
  <c r="R353"/>
  <c r="V354"/>
  <c r="S353"/>
  <c r="U353" s="1"/>
  <c r="V312"/>
  <c r="S311"/>
  <c r="U311" s="1"/>
  <c r="R311"/>
  <c r="AT286"/>
  <c r="AU286"/>
  <c r="AV286"/>
  <c r="AW286"/>
  <c r="AX286"/>
  <c r="AY286"/>
  <c r="R130"/>
  <c r="V131"/>
  <c r="S130"/>
  <c r="U130" s="1"/>
  <c r="V343"/>
  <c r="S342"/>
  <c r="U342" s="1"/>
  <c r="R342"/>
  <c r="AW266"/>
  <c r="AV266"/>
  <c r="AU266"/>
  <c r="AU267" s="1"/>
  <c r="AT266"/>
  <c r="AX266"/>
  <c r="AY266"/>
  <c r="AY267" s="1"/>
  <c r="T72"/>
  <c r="T70"/>
  <c r="AD100"/>
  <c r="AP181"/>
  <c r="AM181"/>
  <c r="S90"/>
  <c r="U90" s="1"/>
  <c r="U91" s="1"/>
  <c r="R90"/>
  <c r="S244"/>
  <c r="U244" s="1"/>
  <c r="V245"/>
  <c r="R244"/>
  <c r="AC244"/>
  <c r="AB244"/>
  <c r="AN214"/>
  <c r="AN215" s="1"/>
  <c r="AN486" s="1"/>
  <c r="AO214"/>
  <c r="AQ214" s="1"/>
  <c r="AQ215" s="1"/>
  <c r="AX214"/>
  <c r="AY214"/>
  <c r="AP73"/>
  <c r="AP433" s="1"/>
  <c r="AK433" s="1"/>
  <c r="AP432"/>
  <c r="AT205"/>
  <c r="AU205"/>
  <c r="AU206" s="1"/>
  <c r="AV205"/>
  <c r="AW205"/>
  <c r="AY205"/>
  <c r="AY206" s="1"/>
  <c r="AX205"/>
  <c r="BI353"/>
  <c r="AV354"/>
  <c r="AW354"/>
  <c r="AT354"/>
  <c r="AU354"/>
  <c r="AU355" s="1"/>
  <c r="AX354"/>
  <c r="AY354"/>
  <c r="AY355" s="1"/>
  <c r="AO275"/>
  <c r="AQ275" s="1"/>
  <c r="AQ276" s="1"/>
  <c r="AN275"/>
  <c r="AN276" s="1"/>
  <c r="AN510" s="1"/>
  <c r="AO110"/>
  <c r="AQ110" s="1"/>
  <c r="AQ111" s="1"/>
  <c r="AN110"/>
  <c r="AN111" s="1"/>
  <c r="AN446" s="1"/>
  <c r="V285"/>
  <c r="R284"/>
  <c r="BC284" s="1"/>
  <c r="S284"/>
  <c r="U284" s="1"/>
  <c r="S223"/>
  <c r="U223" s="1"/>
  <c r="V224"/>
  <c r="R223"/>
  <c r="V266"/>
  <c r="S265"/>
  <c r="U265" s="1"/>
  <c r="R265"/>
  <c r="AO90"/>
  <c r="AQ90" s="1"/>
  <c r="AQ91" s="1"/>
  <c r="AN90"/>
  <c r="AN91" s="1"/>
  <c r="AN438" s="1"/>
  <c r="AA59"/>
  <c r="Z59"/>
  <c r="BF59" s="1"/>
  <c r="Y59"/>
  <c r="X59"/>
  <c r="BD91"/>
  <c r="AP153"/>
  <c r="AP151"/>
  <c r="V205"/>
  <c r="S204"/>
  <c r="U204" s="1"/>
  <c r="R204"/>
  <c r="AC204"/>
  <c r="AB204"/>
  <c r="V141"/>
  <c r="S140"/>
  <c r="U140" s="1"/>
  <c r="R140"/>
  <c r="AC140"/>
  <c r="AB140"/>
  <c r="AN311"/>
  <c r="AR312"/>
  <c r="AO311"/>
  <c r="AQ311" s="1"/>
  <c r="AY311"/>
  <c r="BI311" s="1"/>
  <c r="AX311"/>
  <c r="S110"/>
  <c r="U110" s="1"/>
  <c r="U111" s="1"/>
  <c r="R110"/>
  <c r="T215"/>
  <c r="T217"/>
  <c r="AV323"/>
  <c r="AW323"/>
  <c r="AT323"/>
  <c r="AU323"/>
  <c r="AU324" s="1"/>
  <c r="AY323"/>
  <c r="AY324" s="1"/>
  <c r="AX323"/>
  <c r="AX324" s="1"/>
  <c r="AW324" s="1"/>
  <c r="AV324" s="1"/>
  <c r="AV325" s="1"/>
  <c r="V323"/>
  <c r="R322"/>
  <c r="S322"/>
  <c r="U322" s="1"/>
  <c r="AR343"/>
  <c r="AO342"/>
  <c r="AQ342" s="1"/>
  <c r="AN342"/>
  <c r="S170"/>
  <c r="U170" s="1"/>
  <c r="R170"/>
  <c r="V171"/>
  <c r="S99"/>
  <c r="U99" s="1"/>
  <c r="V100"/>
  <c r="R99"/>
  <c r="AP238"/>
  <c r="AP236"/>
  <c r="V34"/>
  <c r="S33"/>
  <c r="U33" s="1"/>
  <c r="R33"/>
  <c r="BC33" s="1"/>
  <c r="AC33"/>
  <c r="BI33" s="1"/>
  <c r="AB33"/>
  <c r="BH33" s="1"/>
  <c r="BG130"/>
  <c r="BF130" s="1"/>
  <c r="BE130" s="1"/>
  <c r="AW131"/>
  <c r="AV131"/>
  <c r="AU131"/>
  <c r="AU132" s="1"/>
  <c r="AT131"/>
  <c r="AP224"/>
  <c r="AM224"/>
  <c r="BH265"/>
  <c r="AX267"/>
  <c r="AW267" s="1"/>
  <c r="AV267" s="1"/>
  <c r="R69"/>
  <c r="S69"/>
  <c r="U69" s="1"/>
  <c r="U70" s="1"/>
  <c r="AB69"/>
  <c r="AC69"/>
  <c r="V255"/>
  <c r="S254"/>
  <c r="U254" s="1"/>
  <c r="R254"/>
  <c r="AC254"/>
  <c r="AB254"/>
  <c r="AV160"/>
  <c r="AW160"/>
  <c r="AT160"/>
  <c r="AU160"/>
  <c r="AX160"/>
  <c r="AY160"/>
  <c r="T91"/>
  <c r="T93"/>
  <c r="AP217"/>
  <c r="AP215"/>
  <c r="AP430"/>
  <c r="AN430" s="1"/>
  <c r="AP71"/>
  <c r="AP431" s="1"/>
  <c r="BH353"/>
  <c r="AX355"/>
  <c r="AW355" s="1"/>
  <c r="AV355" s="1"/>
  <c r="AP276"/>
  <c r="AP278"/>
  <c r="AV111"/>
  <c r="AV112" s="1"/>
  <c r="AW446"/>
  <c r="T79"/>
  <c r="Q79"/>
  <c r="O13"/>
  <c r="N13" s="1"/>
  <c r="P12"/>
  <c r="AP193"/>
  <c r="AM193"/>
  <c r="AP113"/>
  <c r="AP111"/>
  <c r="BD111"/>
  <c r="BD446" s="1"/>
  <c r="BE446"/>
  <c r="BF446" s="1"/>
  <c r="BE215"/>
  <c r="AP93"/>
  <c r="AP91"/>
  <c r="R192"/>
  <c r="S192"/>
  <c r="U192" s="1"/>
  <c r="V193"/>
  <c r="AD120"/>
  <c r="Z299"/>
  <c r="AA299"/>
  <c r="X299"/>
  <c r="Y299"/>
  <c r="AV35"/>
  <c r="AT35"/>
  <c r="AW35"/>
  <c r="AU35"/>
  <c r="AY35"/>
  <c r="AX35"/>
  <c r="AN8"/>
  <c r="AO8"/>
  <c r="AQ8" s="1"/>
  <c r="AR9"/>
  <c r="AX8"/>
  <c r="AY8"/>
  <c r="AV60"/>
  <c r="AT60"/>
  <c r="AW60"/>
  <c r="AU60"/>
  <c r="BB24"/>
  <c r="BB59"/>
  <c r="BA59" l="1"/>
  <c r="H299"/>
  <c r="AM120"/>
  <c r="AP120"/>
  <c r="AP92"/>
  <c r="AP439" s="1"/>
  <c r="AK439" s="1"/>
  <c r="AP438"/>
  <c r="AP112"/>
  <c r="AP447" s="1"/>
  <c r="AK447" s="1"/>
  <c r="AP446"/>
  <c r="AR194"/>
  <c r="AO193"/>
  <c r="AQ193" s="1"/>
  <c r="AN193"/>
  <c r="S79"/>
  <c r="U79" s="1"/>
  <c r="V80"/>
  <c r="R79"/>
  <c r="AP279"/>
  <c r="AP513" s="1"/>
  <c r="AK513" s="1"/>
  <c r="AP512"/>
  <c r="AP216"/>
  <c r="AP487" s="1"/>
  <c r="AK487" s="1"/>
  <c r="AP486"/>
  <c r="T94"/>
  <c r="T441" s="1"/>
  <c r="O441" s="1"/>
  <c r="T440"/>
  <c r="BI254"/>
  <c r="BI69"/>
  <c r="BI70" s="1"/>
  <c r="AC70"/>
  <c r="AR225"/>
  <c r="AO224"/>
  <c r="AQ224" s="1"/>
  <c r="AN224"/>
  <c r="AY224"/>
  <c r="AX224"/>
  <c r="AD131"/>
  <c r="AT132"/>
  <c r="Z34"/>
  <c r="BF34" s="1"/>
  <c r="Y34"/>
  <c r="X34"/>
  <c r="AA34"/>
  <c r="BG34" s="1"/>
  <c r="AP239"/>
  <c r="AP497" s="1"/>
  <c r="AK497" s="1"/>
  <c r="AP496"/>
  <c r="Z100"/>
  <c r="AA100"/>
  <c r="X100"/>
  <c r="Y100"/>
  <c r="AC100"/>
  <c r="AB100"/>
  <c r="AA171"/>
  <c r="Z171"/>
  <c r="Y171"/>
  <c r="X171"/>
  <c r="Z323"/>
  <c r="AA323"/>
  <c r="X323"/>
  <c r="Y323"/>
  <c r="AD323"/>
  <c r="AT324"/>
  <c r="T486"/>
  <c r="T216"/>
  <c r="T487" s="1"/>
  <c r="AT312"/>
  <c r="AU312"/>
  <c r="AV312"/>
  <c r="AW312"/>
  <c r="AY312"/>
  <c r="AX312"/>
  <c r="Z141"/>
  <c r="Z142" s="1"/>
  <c r="Z143" s="1"/>
  <c r="AA141"/>
  <c r="AA142" s="1"/>
  <c r="X141"/>
  <c r="Y141"/>
  <c r="Y142" s="1"/>
  <c r="AB141"/>
  <c r="AC141"/>
  <c r="BI204"/>
  <c r="AP152"/>
  <c r="AP463" s="1"/>
  <c r="AP462"/>
  <c r="H59"/>
  <c r="BD59"/>
  <c r="BC265"/>
  <c r="AA266"/>
  <c r="Z266"/>
  <c r="Y266"/>
  <c r="X266"/>
  <c r="AC266"/>
  <c r="AB266"/>
  <c r="X224"/>
  <c r="Y224"/>
  <c r="Z224"/>
  <c r="AA224"/>
  <c r="AC224"/>
  <c r="AB224"/>
  <c r="AA285"/>
  <c r="Z285"/>
  <c r="Y285"/>
  <c r="X285"/>
  <c r="AD354"/>
  <c r="AT355"/>
  <c r="AD205"/>
  <c r="AT206"/>
  <c r="AX215"/>
  <c r="BH214"/>
  <c r="BH215" s="1"/>
  <c r="BH486" s="1"/>
  <c r="Z245"/>
  <c r="Z246" s="1"/>
  <c r="Z247" s="1"/>
  <c r="AA245"/>
  <c r="AA246" s="1"/>
  <c r="X245"/>
  <c r="Y245"/>
  <c r="Y246" s="1"/>
  <c r="AC245"/>
  <c r="AB245"/>
  <c r="BC90"/>
  <c r="R91"/>
  <c r="R438" s="1"/>
  <c r="AN181"/>
  <c r="AR182"/>
  <c r="AO181"/>
  <c r="AQ181" s="1"/>
  <c r="AX181"/>
  <c r="AY181"/>
  <c r="T430"/>
  <c r="T71"/>
  <c r="T431" s="1"/>
  <c r="AD266"/>
  <c r="AT267"/>
  <c r="BC342"/>
  <c r="AA343"/>
  <c r="Z343"/>
  <c r="Y343"/>
  <c r="X343"/>
  <c r="AC343"/>
  <c r="AB343"/>
  <c r="Z131"/>
  <c r="AA131"/>
  <c r="X131"/>
  <c r="Y131"/>
  <c r="BC311"/>
  <c r="AA312"/>
  <c r="Z312"/>
  <c r="Y312"/>
  <c r="X312"/>
  <c r="Z354"/>
  <c r="AA354"/>
  <c r="X354"/>
  <c r="Y354"/>
  <c r="AB354"/>
  <c r="AC354"/>
  <c r="BI23"/>
  <c r="BC23"/>
  <c r="AN24"/>
  <c r="AN25" s="1"/>
  <c r="AN414" s="1"/>
  <c r="AO24"/>
  <c r="AQ24" s="1"/>
  <c r="AQ25" s="1"/>
  <c r="AD171"/>
  <c r="AT172"/>
  <c r="BG322"/>
  <c r="BF322" s="1"/>
  <c r="BE322" s="1"/>
  <c r="T446"/>
  <c r="T112"/>
  <c r="T447" s="1"/>
  <c r="Z120"/>
  <c r="AA120"/>
  <c r="X120"/>
  <c r="Y120"/>
  <c r="Y181"/>
  <c r="X181"/>
  <c r="AA181"/>
  <c r="Z181"/>
  <c r="BC180"/>
  <c r="AB142"/>
  <c r="AX206"/>
  <c r="AW206" s="1"/>
  <c r="AV206" s="1"/>
  <c r="AC246"/>
  <c r="BA24"/>
  <c r="BB25"/>
  <c r="AA193"/>
  <c r="Z193"/>
  <c r="Y193"/>
  <c r="X193"/>
  <c r="AC193"/>
  <c r="AB193"/>
  <c r="BC192"/>
  <c r="AP94"/>
  <c r="AP441" s="1"/>
  <c r="AK441" s="1"/>
  <c r="AP440"/>
  <c r="AK440" s="1"/>
  <c r="BD215"/>
  <c r="BD486" s="1"/>
  <c r="BE486"/>
  <c r="BF486" s="1"/>
  <c r="AP114"/>
  <c r="AP449" s="1"/>
  <c r="AK449" s="1"/>
  <c r="AP448"/>
  <c r="AK448" s="1"/>
  <c r="O14"/>
  <c r="P13"/>
  <c r="AP510"/>
  <c r="AP277"/>
  <c r="AP511" s="1"/>
  <c r="AK511" s="1"/>
  <c r="BG353"/>
  <c r="BF353" s="1"/>
  <c r="BE353" s="1"/>
  <c r="AP488"/>
  <c r="AK488" s="1"/>
  <c r="AP218"/>
  <c r="AP489" s="1"/>
  <c r="AK489" s="1"/>
  <c r="T92"/>
  <c r="T439" s="1"/>
  <c r="T438"/>
  <c r="AD160"/>
  <c r="BH254"/>
  <c r="BC254"/>
  <c r="Z255"/>
  <c r="AA255"/>
  <c r="X255"/>
  <c r="Y255"/>
  <c r="BH69"/>
  <c r="BH70" s="1"/>
  <c r="BH430" s="1"/>
  <c r="AB70"/>
  <c r="BC69"/>
  <c r="BC70" s="1"/>
  <c r="BC430" s="1"/>
  <c r="BB430" s="1"/>
  <c r="BA430" s="1"/>
  <c r="AZ430" s="1"/>
  <c r="R70"/>
  <c r="R430" s="1"/>
  <c r="BG265"/>
  <c r="BF265" s="1"/>
  <c r="BE265" s="1"/>
  <c r="AP494"/>
  <c r="AP237"/>
  <c r="AP495" s="1"/>
  <c r="AK495" s="1"/>
  <c r="BC99"/>
  <c r="BC170"/>
  <c r="AW343"/>
  <c r="AV343"/>
  <c r="AU343"/>
  <c r="AT343"/>
  <c r="AY343"/>
  <c r="AX343"/>
  <c r="BC322"/>
  <c r="T218"/>
  <c r="T489" s="1"/>
  <c r="O489" s="1"/>
  <c r="T488"/>
  <c r="O488" s="1"/>
  <c r="BC110"/>
  <c r="BC111" s="1"/>
  <c r="BC446" s="1"/>
  <c r="R111"/>
  <c r="R446" s="1"/>
  <c r="BH311"/>
  <c r="BH204"/>
  <c r="BC204"/>
  <c r="BB204" s="1"/>
  <c r="Y205"/>
  <c r="X205"/>
  <c r="AA205"/>
  <c r="Z205"/>
  <c r="AP154"/>
  <c r="AP465" s="1"/>
  <c r="AK465" s="1"/>
  <c r="AP464"/>
  <c r="AK464" s="1"/>
  <c r="BE59"/>
  <c r="BC223"/>
  <c r="AY215"/>
  <c r="BI214"/>
  <c r="BI215" s="1"/>
  <c r="BI486" s="1"/>
  <c r="AP100"/>
  <c r="AM100"/>
  <c r="T73"/>
  <c r="T433" s="1"/>
  <c r="O433" s="1"/>
  <c r="T432"/>
  <c r="BC130"/>
  <c r="AD286"/>
  <c r="BC353"/>
  <c r="BH23"/>
  <c r="X24"/>
  <c r="Y24"/>
  <c r="Z24"/>
  <c r="AA24"/>
  <c r="AW236"/>
  <c r="AX494"/>
  <c r="AY494" s="1"/>
  <c r="AP25"/>
  <c r="AP27"/>
  <c r="AT255"/>
  <c r="AU255"/>
  <c r="AV255"/>
  <c r="AW255"/>
  <c r="AX255"/>
  <c r="AY255"/>
  <c r="Z333"/>
  <c r="Z334" s="1"/>
  <c r="AA333"/>
  <c r="AA334" s="1"/>
  <c r="X333"/>
  <c r="Y333"/>
  <c r="Y334" s="1"/>
  <c r="AC333"/>
  <c r="AC334" s="1"/>
  <c r="AB333"/>
  <c r="AB334" s="1"/>
  <c r="S48"/>
  <c r="U48" s="1"/>
  <c r="R48"/>
  <c r="V49"/>
  <c r="BC214"/>
  <c r="BC215" s="1"/>
  <c r="R215"/>
  <c r="R486" s="1"/>
  <c r="T114"/>
  <c r="T449" s="1"/>
  <c r="O449" s="1"/>
  <c r="T448"/>
  <c r="AW151"/>
  <c r="AX462"/>
  <c r="AY462" s="1"/>
  <c r="BC119"/>
  <c r="AC142"/>
  <c r="AV356"/>
  <c r="AV207"/>
  <c r="AB246"/>
  <c r="AV268"/>
  <c r="AD60"/>
  <c r="AT61"/>
  <c r="AD35"/>
  <c r="AW9"/>
  <c r="AU9"/>
  <c r="AV9"/>
  <c r="AT9"/>
  <c r="AX9"/>
  <c r="AY9"/>
  <c r="P289"/>
  <c r="BB48"/>
  <c r="BB34"/>
  <c r="BA34" l="1"/>
  <c r="BB215"/>
  <c r="BC486"/>
  <c r="AP28"/>
  <c r="AP417" s="1"/>
  <c r="AP416"/>
  <c r="BG24"/>
  <c r="BG25" s="1"/>
  <c r="AA25"/>
  <c r="BE24"/>
  <c r="BE25" s="1"/>
  <c r="Y25"/>
  <c r="AR101"/>
  <c r="AN100"/>
  <c r="AO100"/>
  <c r="AQ100" s="1"/>
  <c r="BG205"/>
  <c r="AA206"/>
  <c r="BE205"/>
  <c r="Y206"/>
  <c r="BA204"/>
  <c r="BG204"/>
  <c r="BF204" s="1"/>
  <c r="BE204" s="1"/>
  <c r="BJ430"/>
  <c r="H255"/>
  <c r="AP160"/>
  <c r="AM160"/>
  <c r="N14"/>
  <c r="O17"/>
  <c r="O15"/>
  <c r="BI193"/>
  <c r="BD181"/>
  <c r="H181"/>
  <c r="BE120"/>
  <c r="BI354"/>
  <c r="BI355" s="1"/>
  <c r="AC355"/>
  <c r="BE354"/>
  <c r="Y355"/>
  <c r="BG354"/>
  <c r="AA355"/>
  <c r="H312"/>
  <c r="BE131"/>
  <c r="Y132"/>
  <c r="BG131"/>
  <c r="AA132"/>
  <c r="BH343"/>
  <c r="BG343" s="1"/>
  <c r="H343"/>
  <c r="BD343"/>
  <c r="BF343"/>
  <c r="BB90"/>
  <c r="BC91"/>
  <c r="BC438" s="1"/>
  <c r="H245"/>
  <c r="X246"/>
  <c r="AW215"/>
  <c r="AX486"/>
  <c r="AY486" s="1"/>
  <c r="AP205"/>
  <c r="AM205"/>
  <c r="AP354"/>
  <c r="AM354"/>
  <c r="BG285"/>
  <c r="BF285" s="1"/>
  <c r="BE285" s="1"/>
  <c r="BI224"/>
  <c r="BD224"/>
  <c r="H224"/>
  <c r="BI266"/>
  <c r="BI267" s="1"/>
  <c r="AC267"/>
  <c r="BE266"/>
  <c r="Y267"/>
  <c r="BG266"/>
  <c r="AA267"/>
  <c r="T59"/>
  <c r="Q59"/>
  <c r="H141"/>
  <c r="X142"/>
  <c r="AD312"/>
  <c r="AP323"/>
  <c r="AM323"/>
  <c r="BD323"/>
  <c r="H323"/>
  <c r="X324"/>
  <c r="BF323"/>
  <c r="Z324"/>
  <c r="BE171"/>
  <c r="Y172"/>
  <c r="BG171"/>
  <c r="AA172"/>
  <c r="BI100"/>
  <c r="BH100" s="1"/>
  <c r="H100"/>
  <c r="BD100"/>
  <c r="H34"/>
  <c r="BD34"/>
  <c r="AM131"/>
  <c r="AP131"/>
  <c r="X80"/>
  <c r="H80" s="1"/>
  <c r="Y80"/>
  <c r="Z80"/>
  <c r="AA80"/>
  <c r="AU194"/>
  <c r="AT194"/>
  <c r="AW194"/>
  <c r="AV194"/>
  <c r="AR121"/>
  <c r="AN120"/>
  <c r="AO120"/>
  <c r="AQ120" s="1"/>
  <c r="AY120"/>
  <c r="AX120"/>
  <c r="T299"/>
  <c r="Q299"/>
  <c r="AV151"/>
  <c r="AV152" s="1"/>
  <c r="AW462"/>
  <c r="BA48"/>
  <c r="AA49"/>
  <c r="AA50" s="1"/>
  <c r="Z49"/>
  <c r="Z50" s="1"/>
  <c r="AB49"/>
  <c r="AB50" s="1"/>
  <c r="Y49"/>
  <c r="Y50" s="1"/>
  <c r="X49"/>
  <c r="AC49"/>
  <c r="AC50" s="1"/>
  <c r="H333"/>
  <c r="X334"/>
  <c r="AD255"/>
  <c r="AP414"/>
  <c r="AP26"/>
  <c r="AP415" s="1"/>
  <c r="AV236"/>
  <c r="AV237" s="1"/>
  <c r="AW494"/>
  <c r="BF24"/>
  <c r="BF25" s="1"/>
  <c r="Z25"/>
  <c r="Z26" s="1"/>
  <c r="BD24"/>
  <c r="BD25" s="1"/>
  <c r="H24"/>
  <c r="X25"/>
  <c r="AP286"/>
  <c r="AM286"/>
  <c r="BB223"/>
  <c r="BF205"/>
  <c r="Z206"/>
  <c r="Z207" s="1"/>
  <c r="BD205"/>
  <c r="H205"/>
  <c r="X206"/>
  <c r="AD343"/>
  <c r="BH193"/>
  <c r="H193"/>
  <c r="BD193"/>
  <c r="H120"/>
  <c r="BD120"/>
  <c r="BF120"/>
  <c r="AP171"/>
  <c r="AM171"/>
  <c r="BH354"/>
  <c r="BH355" s="1"/>
  <c r="BG355" s="1"/>
  <c r="BF355" s="1"/>
  <c r="BE355" s="1"/>
  <c r="AB355"/>
  <c r="BD354"/>
  <c r="H354"/>
  <c r="X355"/>
  <c r="BF354"/>
  <c r="Z355"/>
  <c r="Z356" s="1"/>
  <c r="BB311"/>
  <c r="BD131"/>
  <c r="H131"/>
  <c r="X132"/>
  <c r="BF131"/>
  <c r="Z132"/>
  <c r="Z133" s="1"/>
  <c r="BI343"/>
  <c r="BE343"/>
  <c r="AP266"/>
  <c r="AM266"/>
  <c r="AT182"/>
  <c r="AU182"/>
  <c r="AV182"/>
  <c r="AW182"/>
  <c r="AY182"/>
  <c r="AX182"/>
  <c r="BD285"/>
  <c r="H285"/>
  <c r="BH266"/>
  <c r="BH267" s="1"/>
  <c r="BG267" s="1"/>
  <c r="AB267"/>
  <c r="H266"/>
  <c r="BD266"/>
  <c r="X267"/>
  <c r="BF266"/>
  <c r="Z267"/>
  <c r="Z268" s="1"/>
  <c r="BE323"/>
  <c r="Y324"/>
  <c r="BG323"/>
  <c r="AA324"/>
  <c r="BD171"/>
  <c r="H171"/>
  <c r="X172"/>
  <c r="BF171"/>
  <c r="Z172"/>
  <c r="Z173" s="1"/>
  <c r="BE34"/>
  <c r="BH224"/>
  <c r="BG224" s="1"/>
  <c r="BF224" s="1"/>
  <c r="BE224" s="1"/>
  <c r="AT225"/>
  <c r="AU225"/>
  <c r="AV225"/>
  <c r="AW225"/>
  <c r="Z335"/>
  <c r="BA25"/>
  <c r="BI430"/>
  <c r="AM60"/>
  <c r="AP60"/>
  <c r="AD9"/>
  <c r="AM35"/>
  <c r="AP35"/>
  <c r="P60"/>
  <c r="P61" s="1"/>
  <c r="T266" l="1"/>
  <c r="Q266"/>
  <c r="AD182"/>
  <c r="AP269"/>
  <c r="AP267"/>
  <c r="T131"/>
  <c r="Q131"/>
  <c r="T354"/>
  <c r="Q354"/>
  <c r="AO171"/>
  <c r="AQ171" s="1"/>
  <c r="AQ172" s="1"/>
  <c r="AN171"/>
  <c r="AN172" s="1"/>
  <c r="AN470" s="1"/>
  <c r="T120"/>
  <c r="Q120"/>
  <c r="T193"/>
  <c r="Q193"/>
  <c r="BG193"/>
  <c r="BF193" s="1"/>
  <c r="BE193" s="1"/>
  <c r="BA223"/>
  <c r="Q24"/>
  <c r="T24"/>
  <c r="V300"/>
  <c r="R299"/>
  <c r="S299"/>
  <c r="U299" s="1"/>
  <c r="AC299"/>
  <c r="AB299"/>
  <c r="AW121"/>
  <c r="AV121"/>
  <c r="AU121"/>
  <c r="AU122" s="1"/>
  <c r="AT121"/>
  <c r="AX121"/>
  <c r="AY121"/>
  <c r="AY122" s="1"/>
  <c r="T80"/>
  <c r="Q80"/>
  <c r="AO131"/>
  <c r="AQ131" s="1"/>
  <c r="AQ132" s="1"/>
  <c r="AN131"/>
  <c r="AN132" s="1"/>
  <c r="AN454" s="1"/>
  <c r="AX131"/>
  <c r="AY131"/>
  <c r="AY132" s="1"/>
  <c r="Q34"/>
  <c r="T34"/>
  <c r="AP324"/>
  <c r="AP326"/>
  <c r="AP312"/>
  <c r="AM312"/>
  <c r="T141"/>
  <c r="Q141"/>
  <c r="T224"/>
  <c r="Q224"/>
  <c r="AP355"/>
  <c r="AP357"/>
  <c r="AP206"/>
  <c r="AP208"/>
  <c r="AV215"/>
  <c r="AV216" s="1"/>
  <c r="AW486"/>
  <c r="T245"/>
  <c r="Q245"/>
  <c r="BA90"/>
  <c r="BB91"/>
  <c r="T255"/>
  <c r="Q255"/>
  <c r="BA215"/>
  <c r="BA486" s="1"/>
  <c r="BB486"/>
  <c r="BJ486" s="1"/>
  <c r="BF267"/>
  <c r="BE267" s="1"/>
  <c r="BD267" s="1"/>
  <c r="Z51"/>
  <c r="AX122"/>
  <c r="AW122" s="1"/>
  <c r="AV122" s="1"/>
  <c r="AV123" s="1"/>
  <c r="Z325"/>
  <c r="AD225"/>
  <c r="Q171"/>
  <c r="T171"/>
  <c r="T285"/>
  <c r="Q285"/>
  <c r="AO266"/>
  <c r="AQ266" s="1"/>
  <c r="AQ267" s="1"/>
  <c r="AN266"/>
  <c r="AN267" s="1"/>
  <c r="AN506" s="1"/>
  <c r="BA311"/>
  <c r="AP172"/>
  <c r="AP174"/>
  <c r="AP343"/>
  <c r="AM343"/>
  <c r="T205"/>
  <c r="Q205"/>
  <c r="AR287"/>
  <c r="AN286"/>
  <c r="AO286"/>
  <c r="AQ286" s="1"/>
  <c r="AP255"/>
  <c r="AM255"/>
  <c r="T333"/>
  <c r="Q333"/>
  <c r="X50"/>
  <c r="H49"/>
  <c r="AD194"/>
  <c r="AP134"/>
  <c r="AP132"/>
  <c r="T100"/>
  <c r="Q100"/>
  <c r="BG100"/>
  <c r="BF100" s="1"/>
  <c r="BE100" s="1"/>
  <c r="T323"/>
  <c r="Q323"/>
  <c r="AN323"/>
  <c r="AN324" s="1"/>
  <c r="AN526" s="1"/>
  <c r="AO323"/>
  <c r="AQ323" s="1"/>
  <c r="AQ324" s="1"/>
  <c r="R59"/>
  <c r="BC59" s="1"/>
  <c r="S59"/>
  <c r="U59" s="1"/>
  <c r="V60"/>
  <c r="AB59"/>
  <c r="AC59"/>
  <c r="AO354"/>
  <c r="AQ354" s="1"/>
  <c r="AQ355" s="1"/>
  <c r="AN354"/>
  <c r="AN355" s="1"/>
  <c r="AN538" s="1"/>
  <c r="AO205"/>
  <c r="AQ205" s="1"/>
  <c r="AQ206" s="1"/>
  <c r="AN205"/>
  <c r="AN206" s="1"/>
  <c r="AN482" s="1"/>
  <c r="T343"/>
  <c r="Q343"/>
  <c r="T312"/>
  <c r="Q312"/>
  <c r="T181"/>
  <c r="Q181"/>
  <c r="O16"/>
  <c r="O411" s="1"/>
  <c r="O410"/>
  <c r="AR161"/>
  <c r="AN160"/>
  <c r="AO160"/>
  <c r="AQ160" s="1"/>
  <c r="AT101"/>
  <c r="AU101"/>
  <c r="AU102" s="1"/>
  <c r="AV101"/>
  <c r="AW101"/>
  <c r="BD355"/>
  <c r="BB438"/>
  <c r="O18"/>
  <c r="AP9"/>
  <c r="AM9"/>
  <c r="AL60"/>
  <c r="AL61" s="1"/>
  <c r="AO60"/>
  <c r="AQ60" s="1"/>
  <c r="AQ61" s="1"/>
  <c r="AN60"/>
  <c r="AN61" s="1"/>
  <c r="AN426" s="1"/>
  <c r="AX60"/>
  <c r="AY60"/>
  <c r="AR36"/>
  <c r="AO35"/>
  <c r="AQ35" s="1"/>
  <c r="AN35"/>
  <c r="AP63"/>
  <c r="AP61"/>
  <c r="BB289"/>
  <c r="BA289" s="1"/>
  <c r="AV161" l="1"/>
  <c r="AW161"/>
  <c r="AT161"/>
  <c r="AU161"/>
  <c r="AU162" s="1"/>
  <c r="AX161"/>
  <c r="AX162" s="1"/>
  <c r="AW162" s="1"/>
  <c r="AV162" s="1"/>
  <c r="AY161"/>
  <c r="AY162" s="1"/>
  <c r="BH59"/>
  <c r="BG59" s="1"/>
  <c r="R323"/>
  <c r="S323"/>
  <c r="U323" s="1"/>
  <c r="U324" s="1"/>
  <c r="AC323"/>
  <c r="AB323"/>
  <c r="S100"/>
  <c r="U100" s="1"/>
  <c r="V101"/>
  <c r="R100"/>
  <c r="AP133"/>
  <c r="AP455" s="1"/>
  <c r="AP454"/>
  <c r="T49"/>
  <c r="Q49"/>
  <c r="R333"/>
  <c r="R334" s="1"/>
  <c r="R530" s="1"/>
  <c r="S333"/>
  <c r="U333" s="1"/>
  <c r="U334" s="1"/>
  <c r="AO255"/>
  <c r="AQ255" s="1"/>
  <c r="AR256"/>
  <c r="AN255"/>
  <c r="AT287"/>
  <c r="AU287"/>
  <c r="AV287"/>
  <c r="AW287"/>
  <c r="AX287"/>
  <c r="AY287"/>
  <c r="T208"/>
  <c r="T206"/>
  <c r="AP470"/>
  <c r="AP173"/>
  <c r="AP471" s="1"/>
  <c r="V286"/>
  <c r="R285"/>
  <c r="S285"/>
  <c r="U285" s="1"/>
  <c r="T172"/>
  <c r="T174"/>
  <c r="V256"/>
  <c r="S255"/>
  <c r="U255" s="1"/>
  <c r="R255"/>
  <c r="AB255"/>
  <c r="AC255"/>
  <c r="R245"/>
  <c r="R246" s="1"/>
  <c r="R498" s="1"/>
  <c r="O498" s="1"/>
  <c r="S245"/>
  <c r="U245" s="1"/>
  <c r="U246" s="1"/>
  <c r="AP209"/>
  <c r="AP485" s="1"/>
  <c r="AP484"/>
  <c r="AP540"/>
  <c r="AP358"/>
  <c r="AP541" s="1"/>
  <c r="S224"/>
  <c r="U224" s="1"/>
  <c r="V225"/>
  <c r="R224"/>
  <c r="S141"/>
  <c r="U141" s="1"/>
  <c r="U142" s="1"/>
  <c r="R141"/>
  <c r="R142" s="1"/>
  <c r="R458" s="1"/>
  <c r="AR313"/>
  <c r="AN312"/>
  <c r="AO312"/>
  <c r="AQ312" s="1"/>
  <c r="AP528"/>
  <c r="AP327"/>
  <c r="AP529" s="1"/>
  <c r="S80"/>
  <c r="U80" s="1"/>
  <c r="R80"/>
  <c r="V81"/>
  <c r="AB80"/>
  <c r="AC80"/>
  <c r="T27"/>
  <c r="T25"/>
  <c r="V194"/>
  <c r="R193"/>
  <c r="S193"/>
  <c r="U193" s="1"/>
  <c r="V121"/>
  <c r="R120"/>
  <c r="S120"/>
  <c r="U120" s="1"/>
  <c r="AB120"/>
  <c r="AC120"/>
  <c r="R354"/>
  <c r="S354"/>
  <c r="U354" s="1"/>
  <c r="U355" s="1"/>
  <c r="S131"/>
  <c r="U131" s="1"/>
  <c r="U132" s="1"/>
  <c r="R131"/>
  <c r="AC131"/>
  <c r="AB131"/>
  <c r="AP268"/>
  <c r="AP507" s="1"/>
  <c r="AP506"/>
  <c r="S266"/>
  <c r="U266" s="1"/>
  <c r="U267" s="1"/>
  <c r="R266"/>
  <c r="BA91"/>
  <c r="AX132"/>
  <c r="AW132" s="1"/>
  <c r="AV132" s="1"/>
  <c r="AV133" s="1"/>
  <c r="AD101"/>
  <c r="AT102"/>
  <c r="R181"/>
  <c r="S181"/>
  <c r="U181" s="1"/>
  <c r="V182"/>
  <c r="AC181"/>
  <c r="AB181"/>
  <c r="V313"/>
  <c r="S312"/>
  <c r="U312" s="1"/>
  <c r="R312"/>
  <c r="AC312"/>
  <c r="AB312"/>
  <c r="R343"/>
  <c r="S343"/>
  <c r="U343" s="1"/>
  <c r="V344"/>
  <c r="BI59"/>
  <c r="Y60"/>
  <c r="X60"/>
  <c r="Z60"/>
  <c r="AA60"/>
  <c r="AB60"/>
  <c r="AB61" s="1"/>
  <c r="AC60"/>
  <c r="AC61" s="1"/>
  <c r="T326"/>
  <c r="T324"/>
  <c r="AP456"/>
  <c r="AP135"/>
  <c r="AP457" s="1"/>
  <c r="AP194"/>
  <c r="AM194"/>
  <c r="T336"/>
  <c r="T334"/>
  <c r="R205"/>
  <c r="S205"/>
  <c r="U205" s="1"/>
  <c r="U206" s="1"/>
  <c r="AB205"/>
  <c r="AC205"/>
  <c r="AR344"/>
  <c r="AN343"/>
  <c r="AO343"/>
  <c r="AQ343" s="1"/>
  <c r="AP175"/>
  <c r="AP473" s="1"/>
  <c r="AP472"/>
  <c r="S171"/>
  <c r="U171" s="1"/>
  <c r="U172" s="1"/>
  <c r="R171"/>
  <c r="AB171"/>
  <c r="AC171"/>
  <c r="AM225"/>
  <c r="AP225"/>
  <c r="T246"/>
  <c r="T248"/>
  <c r="AP482"/>
  <c r="AP207"/>
  <c r="AP483" s="1"/>
  <c r="AP538"/>
  <c r="AP356"/>
  <c r="AP539" s="1"/>
  <c r="T144"/>
  <c r="T142"/>
  <c r="AP325"/>
  <c r="AP527" s="1"/>
  <c r="AP526"/>
  <c r="R34"/>
  <c r="BC34" s="1"/>
  <c r="V35"/>
  <c r="S34"/>
  <c r="U34" s="1"/>
  <c r="AC34"/>
  <c r="BI34" s="1"/>
  <c r="AB34"/>
  <c r="BH34" s="1"/>
  <c r="AD121"/>
  <c r="AT122"/>
  <c r="Z300"/>
  <c r="AA300"/>
  <c r="X300"/>
  <c r="Y300"/>
  <c r="AB300"/>
  <c r="AC300"/>
  <c r="S24"/>
  <c r="U24" s="1"/>
  <c r="U25" s="1"/>
  <c r="R24"/>
  <c r="AB24"/>
  <c r="AC24"/>
  <c r="T357"/>
  <c r="T355"/>
  <c r="T134"/>
  <c r="T132"/>
  <c r="AP508"/>
  <c r="AP270"/>
  <c r="AP509" s="1"/>
  <c r="AM182"/>
  <c r="AP182"/>
  <c r="T269"/>
  <c r="T267"/>
  <c r="BA438"/>
  <c r="AZ438" s="1"/>
  <c r="AP428"/>
  <c r="AP64"/>
  <c r="AP429" s="1"/>
  <c r="AY61"/>
  <c r="BI60"/>
  <c r="BI61" s="1"/>
  <c r="AP426"/>
  <c r="AP62"/>
  <c r="AP427" s="1"/>
  <c r="AV36"/>
  <c r="AT36"/>
  <c r="AW36"/>
  <c r="AU36"/>
  <c r="AX61"/>
  <c r="AW61" s="1"/>
  <c r="AV61" s="1"/>
  <c r="BH60"/>
  <c r="BH61" s="1"/>
  <c r="AN9"/>
  <c r="AR10"/>
  <c r="AO9"/>
  <c r="AQ9" s="1"/>
  <c r="BB60"/>
  <c r="T268" l="1"/>
  <c r="T507" s="1"/>
  <c r="T506"/>
  <c r="T133"/>
  <c r="T455" s="1"/>
  <c r="T454"/>
  <c r="T356"/>
  <c r="T539" s="1"/>
  <c r="T538"/>
  <c r="BI24"/>
  <c r="BI25" s="1"/>
  <c r="AC25"/>
  <c r="BC24"/>
  <c r="BC25" s="1"/>
  <c r="BC414" s="1"/>
  <c r="BB414" s="1"/>
  <c r="BA414" s="1"/>
  <c r="AZ414" s="1"/>
  <c r="R25"/>
  <c r="R414" s="1"/>
  <c r="T145"/>
  <c r="T461" s="1"/>
  <c r="T460"/>
  <c r="T498"/>
  <c r="T247"/>
  <c r="T499" s="1"/>
  <c r="AR226"/>
  <c r="AN225"/>
  <c r="AO225"/>
  <c r="AQ225" s="1"/>
  <c r="AY225"/>
  <c r="AX225"/>
  <c r="BH171"/>
  <c r="BH172" s="1"/>
  <c r="BG172" s="1"/>
  <c r="BF172" s="1"/>
  <c r="BE172" s="1"/>
  <c r="BD172" s="1"/>
  <c r="AB172"/>
  <c r="BI205"/>
  <c r="BI206" s="1"/>
  <c r="AC206"/>
  <c r="T530"/>
  <c r="T335"/>
  <c r="T531" s="1"/>
  <c r="AR195"/>
  <c r="AN194"/>
  <c r="AO194"/>
  <c r="AQ194" s="1"/>
  <c r="AY194"/>
  <c r="AX194"/>
  <c r="T526"/>
  <c r="T325"/>
  <c r="T527" s="1"/>
  <c r="BG60"/>
  <c r="AA61"/>
  <c r="H60"/>
  <c r="BD60"/>
  <c r="X61"/>
  <c r="AA344"/>
  <c r="Z344"/>
  <c r="Y344"/>
  <c r="X344"/>
  <c r="AC344"/>
  <c r="AB344"/>
  <c r="BC343"/>
  <c r="BI312"/>
  <c r="BH181"/>
  <c r="AA182"/>
  <c r="Z182"/>
  <c r="Y182"/>
  <c r="X182"/>
  <c r="AC182"/>
  <c r="BI182" s="1"/>
  <c r="AB182"/>
  <c r="BH182" s="1"/>
  <c r="BC181"/>
  <c r="AP101"/>
  <c r="AM101"/>
  <c r="BC266"/>
  <c r="BC267" s="1"/>
  <c r="BC506" s="1"/>
  <c r="BB506" s="1"/>
  <c r="BA506" s="1"/>
  <c r="AZ506" s="1"/>
  <c r="R267"/>
  <c r="R506" s="1"/>
  <c r="BH131"/>
  <c r="BH132" s="1"/>
  <c r="BG132" s="1"/>
  <c r="BF132" s="1"/>
  <c r="BE132" s="1"/>
  <c r="BD132" s="1"/>
  <c r="AB132"/>
  <c r="BC131"/>
  <c r="BC132" s="1"/>
  <c r="BC454" s="1"/>
  <c r="BB454" s="1"/>
  <c r="BA454" s="1"/>
  <c r="AZ454" s="1"/>
  <c r="R132"/>
  <c r="R454" s="1"/>
  <c r="BI120"/>
  <c r="Z121"/>
  <c r="AA121"/>
  <c r="X121"/>
  <c r="Y121"/>
  <c r="AC121"/>
  <c r="BI121" s="1"/>
  <c r="AB121"/>
  <c r="BH121" s="1"/>
  <c r="BC193"/>
  <c r="T26"/>
  <c r="T415" s="1"/>
  <c r="T414"/>
  <c r="AA81"/>
  <c r="AA82" s="1"/>
  <c r="Z81"/>
  <c r="Z82" s="1"/>
  <c r="Y81"/>
  <c r="Y82" s="1"/>
  <c r="X81"/>
  <c r="AB81"/>
  <c r="AB82" s="1"/>
  <c r="AC81"/>
  <c r="BC224"/>
  <c r="BH255"/>
  <c r="BG255" s="1"/>
  <c r="BF255" s="1"/>
  <c r="BE255" s="1"/>
  <c r="BD255" s="1"/>
  <c r="T175"/>
  <c r="T473" s="1"/>
  <c r="T472"/>
  <c r="AA286"/>
  <c r="Z286"/>
  <c r="Y286"/>
  <c r="X286"/>
  <c r="AB286"/>
  <c r="AC286"/>
  <c r="T484"/>
  <c r="T209"/>
  <c r="T485" s="1"/>
  <c r="AD287"/>
  <c r="AT256"/>
  <c r="AU256"/>
  <c r="AU257" s="1"/>
  <c r="AV256"/>
  <c r="AW256"/>
  <c r="R49"/>
  <c r="R50" s="1"/>
  <c r="R422" s="1"/>
  <c r="O422" s="1"/>
  <c r="S49"/>
  <c r="U49" s="1"/>
  <c r="U50" s="1"/>
  <c r="BC100"/>
  <c r="BI323"/>
  <c r="BI324" s="1"/>
  <c r="AC324"/>
  <c r="BC323"/>
  <c r="BC324" s="1"/>
  <c r="BC526" s="1"/>
  <c r="BB526" s="1"/>
  <c r="BA526" s="1"/>
  <c r="AZ526" s="1"/>
  <c r="R324"/>
  <c r="R526" s="1"/>
  <c r="AD161"/>
  <c r="AT162"/>
  <c r="BG61"/>
  <c r="AC82"/>
  <c r="BA60"/>
  <c r="BB61"/>
  <c r="BA61" s="1"/>
  <c r="BJ438"/>
  <c r="T508"/>
  <c r="O508" s="1"/>
  <c r="T270"/>
  <c r="T509" s="1"/>
  <c r="O509" s="1"/>
  <c r="AR183"/>
  <c r="AN182"/>
  <c r="AO182"/>
  <c r="AQ182" s="1"/>
  <c r="T135"/>
  <c r="T457" s="1"/>
  <c r="T456"/>
  <c r="T540"/>
  <c r="O540" s="1"/>
  <c r="T358"/>
  <c r="T541" s="1"/>
  <c r="O541" s="1"/>
  <c r="BH24"/>
  <c r="BH25" s="1"/>
  <c r="AB25"/>
  <c r="H300"/>
  <c r="AM121"/>
  <c r="AP121"/>
  <c r="Z35"/>
  <c r="BF35" s="1"/>
  <c r="AA35"/>
  <c r="BG35" s="1"/>
  <c r="X35"/>
  <c r="Y35"/>
  <c r="BE35" s="1"/>
  <c r="AC35"/>
  <c r="BI35" s="1"/>
  <c r="AB35"/>
  <c r="BH35" s="1"/>
  <c r="T143"/>
  <c r="T459" s="1"/>
  <c r="T458"/>
  <c r="T249"/>
  <c r="T501" s="1"/>
  <c r="O501" s="1"/>
  <c r="T500"/>
  <c r="O500" s="1"/>
  <c r="BI171"/>
  <c r="BI172" s="1"/>
  <c r="AC172"/>
  <c r="BC171"/>
  <c r="BC172" s="1"/>
  <c r="BC470" s="1"/>
  <c r="BB470" s="1"/>
  <c r="BA470" s="1"/>
  <c r="AZ470" s="1"/>
  <c r="R172"/>
  <c r="R470" s="1"/>
  <c r="AU344"/>
  <c r="AU345" s="1"/>
  <c r="AT344"/>
  <c r="AW344"/>
  <c r="AV344"/>
  <c r="AX344"/>
  <c r="AX345" s="1"/>
  <c r="AW345" s="1"/>
  <c r="AY344"/>
  <c r="AY345" s="1"/>
  <c r="BH205"/>
  <c r="BH206" s="1"/>
  <c r="BG206" s="1"/>
  <c r="BF206" s="1"/>
  <c r="BE206" s="1"/>
  <c r="BD206" s="1"/>
  <c r="AB206"/>
  <c r="BC205"/>
  <c r="BB205" s="1"/>
  <c r="R206"/>
  <c r="R482" s="1"/>
  <c r="T337"/>
  <c r="T533" s="1"/>
  <c r="T532"/>
  <c r="T327"/>
  <c r="T529" s="1"/>
  <c r="T528"/>
  <c r="BF60"/>
  <c r="Z61"/>
  <c r="BE60"/>
  <c r="Y61"/>
  <c r="BH312"/>
  <c r="BG312" s="1"/>
  <c r="BF312" s="1"/>
  <c r="BE312" s="1"/>
  <c r="BD312" s="1"/>
  <c r="BC312"/>
  <c r="X313"/>
  <c r="Y313"/>
  <c r="Z313"/>
  <c r="AA313"/>
  <c r="AC313"/>
  <c r="AB313"/>
  <c r="BI181"/>
  <c r="BI131"/>
  <c r="BI132" s="1"/>
  <c r="AC132"/>
  <c r="BC354"/>
  <c r="BC355" s="1"/>
  <c r="BC538" s="1"/>
  <c r="BB538" s="1"/>
  <c r="BA538" s="1"/>
  <c r="AZ538" s="1"/>
  <c r="R355"/>
  <c r="R538" s="1"/>
  <c r="BH120"/>
  <c r="AB122"/>
  <c r="BC120"/>
  <c r="Y194"/>
  <c r="X194"/>
  <c r="AA194"/>
  <c r="Z194"/>
  <c r="AB194"/>
  <c r="AC194"/>
  <c r="T416"/>
  <c r="T28"/>
  <c r="T417" s="1"/>
  <c r="AT313"/>
  <c r="AU313"/>
  <c r="AU314" s="1"/>
  <c r="AV313"/>
  <c r="AW313"/>
  <c r="AX313"/>
  <c r="AX314" s="1"/>
  <c r="AW314" s="1"/>
  <c r="AV314" s="1"/>
  <c r="AY313"/>
  <c r="AY314" s="1"/>
  <c r="X225"/>
  <c r="Y225"/>
  <c r="Z225"/>
  <c r="AA225"/>
  <c r="AB225"/>
  <c r="AC225"/>
  <c r="BI255"/>
  <c r="BC255"/>
  <c r="AA256"/>
  <c r="Z256"/>
  <c r="Y256"/>
  <c r="X256"/>
  <c r="T173"/>
  <c r="T471" s="1"/>
  <c r="T470"/>
  <c r="BC285"/>
  <c r="T482"/>
  <c r="T207"/>
  <c r="T483" s="1"/>
  <c r="T50"/>
  <c r="T51" s="1"/>
  <c r="T423" s="1"/>
  <c r="T52"/>
  <c r="Z101"/>
  <c r="AA101"/>
  <c r="X101"/>
  <c r="Y101"/>
  <c r="BH323"/>
  <c r="BH324" s="1"/>
  <c r="BG324" s="1"/>
  <c r="BF324" s="1"/>
  <c r="BE324" s="1"/>
  <c r="BD324" s="1"/>
  <c r="AB324"/>
  <c r="AV163"/>
  <c r="AW10"/>
  <c r="AU10"/>
  <c r="AV10"/>
  <c r="AT10"/>
  <c r="AX10"/>
  <c r="AY10"/>
  <c r="AD36"/>
  <c r="AU61"/>
  <c r="AV62" s="1"/>
  <c r="BB49"/>
  <c r="BA49" l="1"/>
  <c r="BB50"/>
  <c r="H101"/>
  <c r="BD101"/>
  <c r="X102"/>
  <c r="BF101"/>
  <c r="Z102"/>
  <c r="H256"/>
  <c r="X257"/>
  <c r="BF256"/>
  <c r="Z257"/>
  <c r="BI225"/>
  <c r="BD194"/>
  <c r="H194"/>
  <c r="BG313"/>
  <c r="AA314"/>
  <c r="BE313"/>
  <c r="Y314"/>
  <c r="AD344"/>
  <c r="AT345"/>
  <c r="AP122"/>
  <c r="AP124"/>
  <c r="AV183"/>
  <c r="AW183"/>
  <c r="AT183"/>
  <c r="AU183"/>
  <c r="AU184" s="1"/>
  <c r="AM161"/>
  <c r="AP161"/>
  <c r="BJ526"/>
  <c r="AD256"/>
  <c r="AT257"/>
  <c r="AP287"/>
  <c r="AM287"/>
  <c r="BH286"/>
  <c r="BB224"/>
  <c r="BD121"/>
  <c r="H121"/>
  <c r="X122"/>
  <c r="BF121"/>
  <c r="Z122"/>
  <c r="BJ454"/>
  <c r="BJ506"/>
  <c r="AP102"/>
  <c r="AP104"/>
  <c r="BG182"/>
  <c r="BF182" s="1"/>
  <c r="BE182" s="1"/>
  <c r="BG181"/>
  <c r="BF181" s="1"/>
  <c r="BE181" s="1"/>
  <c r="BI344"/>
  <c r="BI345" s="1"/>
  <c r="AC345"/>
  <c r="BE344"/>
  <c r="BE345" s="1"/>
  <c r="Y345"/>
  <c r="BG344"/>
  <c r="AA345"/>
  <c r="AW195"/>
  <c r="AV195"/>
  <c r="AU195"/>
  <c r="AU196" s="1"/>
  <c r="AT195"/>
  <c r="AX195"/>
  <c r="AX196" s="1"/>
  <c r="AW196" s="1"/>
  <c r="AV196" s="1"/>
  <c r="AV197" s="1"/>
  <c r="AY195"/>
  <c r="AY196" s="1"/>
  <c r="AV315"/>
  <c r="BH313"/>
  <c r="BH314" s="1"/>
  <c r="BG314" s="1"/>
  <c r="AB314"/>
  <c r="Z62"/>
  <c r="BF61"/>
  <c r="BE61" s="1"/>
  <c r="BD61" s="1"/>
  <c r="BI122"/>
  <c r="BH194"/>
  <c r="BE101"/>
  <c r="Y102"/>
  <c r="BG101"/>
  <c r="AA102"/>
  <c r="T424"/>
  <c r="O424" s="1"/>
  <c r="T53"/>
  <c r="T425" s="1"/>
  <c r="O425" s="1"/>
  <c r="BE256"/>
  <c r="BD256" s="1"/>
  <c r="Y257"/>
  <c r="BG256"/>
  <c r="AA257"/>
  <c r="BD225"/>
  <c r="H225"/>
  <c r="AD313"/>
  <c r="AT314"/>
  <c r="BG120"/>
  <c r="BH122"/>
  <c r="BJ538"/>
  <c r="BF313"/>
  <c r="Z314"/>
  <c r="Z315" s="1"/>
  <c r="H313"/>
  <c r="X314"/>
  <c r="BB312"/>
  <c r="BA205"/>
  <c r="BB206"/>
  <c r="BA206" s="1"/>
  <c r="BJ470"/>
  <c r="H35"/>
  <c r="BD35"/>
  <c r="AO121"/>
  <c r="AQ121" s="1"/>
  <c r="AQ122" s="1"/>
  <c r="AN121"/>
  <c r="AN122" s="1"/>
  <c r="AN450" s="1"/>
  <c r="T300"/>
  <c r="Q300"/>
  <c r="BI286"/>
  <c r="BD286"/>
  <c r="H286"/>
  <c r="X82"/>
  <c r="H81"/>
  <c r="BE121"/>
  <c r="BE122" s="1"/>
  <c r="BD122" s="1"/>
  <c r="Y122"/>
  <c r="BG121"/>
  <c r="AA122"/>
  <c r="AN101"/>
  <c r="AN102" s="1"/>
  <c r="AN442" s="1"/>
  <c r="AO101"/>
  <c r="AQ101" s="1"/>
  <c r="AQ102" s="1"/>
  <c r="AY101"/>
  <c r="AY102" s="1"/>
  <c r="AX101"/>
  <c r="AX102" s="1"/>
  <c r="AW102" s="1"/>
  <c r="AV102" s="1"/>
  <c r="AV103" s="1"/>
  <c r="BD182"/>
  <c r="H182"/>
  <c r="BH344"/>
  <c r="BH345" s="1"/>
  <c r="BG345" s="1"/>
  <c r="BF345" s="1"/>
  <c r="AB345"/>
  <c r="H344"/>
  <c r="BD344"/>
  <c r="X345"/>
  <c r="BF344"/>
  <c r="Z345"/>
  <c r="Z346" s="1"/>
  <c r="T60"/>
  <c r="Q60"/>
  <c r="BH225"/>
  <c r="BG225" s="1"/>
  <c r="BF225" s="1"/>
  <c r="BE225" s="1"/>
  <c r="AV226"/>
  <c r="AW226"/>
  <c r="AT226"/>
  <c r="AU226"/>
  <c r="AU227" s="1"/>
  <c r="BJ414"/>
  <c r="BI313"/>
  <c r="BI314" s="1"/>
  <c r="BC206"/>
  <c r="BC482" s="1"/>
  <c r="BB482" s="1"/>
  <c r="BA482" s="1"/>
  <c r="AZ482" s="1"/>
  <c r="AV345"/>
  <c r="AV346" s="1"/>
  <c r="Z83"/>
  <c r="AC122"/>
  <c r="AC314"/>
  <c r="BI194"/>
  <c r="AM36"/>
  <c r="AP36"/>
  <c r="AD10"/>
  <c r="AY11"/>
  <c r="AX11"/>
  <c r="BB81"/>
  <c r="BA81" s="1"/>
  <c r="AD226" l="1"/>
  <c r="AT227"/>
  <c r="T61"/>
  <c r="T63"/>
  <c r="Q286"/>
  <c r="T286"/>
  <c r="S300"/>
  <c r="U300" s="1"/>
  <c r="V301"/>
  <c r="R300"/>
  <c r="BA312"/>
  <c r="BB314"/>
  <c r="BA314" s="1"/>
  <c r="T313"/>
  <c r="Q313"/>
  <c r="AP313"/>
  <c r="AM313"/>
  <c r="Q225"/>
  <c r="T225"/>
  <c r="AD195"/>
  <c r="AT196"/>
  <c r="AP442"/>
  <c r="AP103"/>
  <c r="AP443" s="1"/>
  <c r="T121"/>
  <c r="Q121"/>
  <c r="BG286"/>
  <c r="BF286" s="1"/>
  <c r="BE286" s="1"/>
  <c r="AP256"/>
  <c r="AM256"/>
  <c r="AP162"/>
  <c r="AP164"/>
  <c r="AP452"/>
  <c r="AP125"/>
  <c r="AP453" s="1"/>
  <c r="T101"/>
  <c r="Q101"/>
  <c r="BG122"/>
  <c r="BF122" s="1"/>
  <c r="Z258"/>
  <c r="Z103"/>
  <c r="BJ482"/>
  <c r="R60"/>
  <c r="S60"/>
  <c r="U60" s="1"/>
  <c r="U61" s="1"/>
  <c r="T344"/>
  <c r="Q344"/>
  <c r="Q182"/>
  <c r="T182"/>
  <c r="T81"/>
  <c r="Q81"/>
  <c r="Q35"/>
  <c r="T35"/>
  <c r="BG194"/>
  <c r="BF194" s="1"/>
  <c r="BE194" s="1"/>
  <c r="AP105"/>
  <c r="AP445" s="1"/>
  <c r="AP444"/>
  <c r="BA224"/>
  <c r="AO287"/>
  <c r="AQ287" s="1"/>
  <c r="AR288"/>
  <c r="AN287"/>
  <c r="AN161"/>
  <c r="AN162" s="1"/>
  <c r="AN466" s="1"/>
  <c r="AO161"/>
  <c r="AQ161" s="1"/>
  <c r="AQ162" s="1"/>
  <c r="AD183"/>
  <c r="AT184"/>
  <c r="AP450"/>
  <c r="AP123"/>
  <c r="AP451" s="1"/>
  <c r="AP344"/>
  <c r="AM344"/>
  <c r="BD313"/>
  <c r="BE314"/>
  <c r="BD314" s="1"/>
  <c r="Q194"/>
  <c r="T194"/>
  <c r="T256"/>
  <c r="Q256"/>
  <c r="BA50"/>
  <c r="BB422"/>
  <c r="BA422" s="1"/>
  <c r="AZ422" s="1"/>
  <c r="BF314"/>
  <c r="BD345"/>
  <c r="Z123"/>
  <c r="AP10"/>
  <c r="AM10"/>
  <c r="AR37"/>
  <c r="AO36"/>
  <c r="AQ36" s="1"/>
  <c r="AN36"/>
  <c r="AY36"/>
  <c r="AX36"/>
  <c r="T259" l="1"/>
  <c r="T257"/>
  <c r="V195"/>
  <c r="R194"/>
  <c r="S194"/>
  <c r="U194" s="1"/>
  <c r="AP347"/>
  <c r="AP345"/>
  <c r="AP183"/>
  <c r="AM183"/>
  <c r="AT288"/>
  <c r="AU288"/>
  <c r="AV288"/>
  <c r="AW288"/>
  <c r="AY288"/>
  <c r="AX288"/>
  <c r="R81"/>
  <c r="R82" s="1"/>
  <c r="R434" s="1"/>
  <c r="S81"/>
  <c r="U81" s="1"/>
  <c r="U82" s="1"/>
  <c r="S344"/>
  <c r="U344" s="1"/>
  <c r="U345" s="1"/>
  <c r="R344"/>
  <c r="R101"/>
  <c r="S101"/>
  <c r="U101" s="1"/>
  <c r="U102" s="1"/>
  <c r="AB101"/>
  <c r="AC101"/>
  <c r="AP165"/>
  <c r="AP469" s="1"/>
  <c r="AP468"/>
  <c r="AO256"/>
  <c r="AQ256" s="1"/>
  <c r="AQ257" s="1"/>
  <c r="AN256"/>
  <c r="AN257" s="1"/>
  <c r="AN502" s="1"/>
  <c r="AX256"/>
  <c r="AX257" s="1"/>
  <c r="AW257" s="1"/>
  <c r="AV257" s="1"/>
  <c r="AV258" s="1"/>
  <c r="AY256"/>
  <c r="AY257" s="1"/>
  <c r="R121"/>
  <c r="S121"/>
  <c r="U121" s="1"/>
  <c r="U122" s="1"/>
  <c r="AN313"/>
  <c r="AN314" s="1"/>
  <c r="AN522" s="1"/>
  <c r="AO313"/>
  <c r="AQ313" s="1"/>
  <c r="AQ314" s="1"/>
  <c r="R313"/>
  <c r="S313"/>
  <c r="U313" s="1"/>
  <c r="U314" s="1"/>
  <c r="R286"/>
  <c r="S286"/>
  <c r="U286" s="1"/>
  <c r="V287"/>
  <c r="T62"/>
  <c r="T427" s="1"/>
  <c r="T426"/>
  <c r="AP226"/>
  <c r="AM226"/>
  <c r="BJ422"/>
  <c r="R256"/>
  <c r="S256"/>
  <c r="U256" s="1"/>
  <c r="U257" s="1"/>
  <c r="AC256"/>
  <c r="AB256"/>
  <c r="AN344"/>
  <c r="AN345" s="1"/>
  <c r="AN534" s="1"/>
  <c r="AO344"/>
  <c r="AQ344" s="1"/>
  <c r="AQ345" s="1"/>
  <c r="V36"/>
  <c r="S35"/>
  <c r="U35" s="1"/>
  <c r="R35"/>
  <c r="BC35" s="1"/>
  <c r="BB35" s="1"/>
  <c r="T82"/>
  <c r="T84"/>
  <c r="R182"/>
  <c r="S182"/>
  <c r="U182" s="1"/>
  <c r="V183"/>
  <c r="T345"/>
  <c r="T347"/>
  <c r="R61"/>
  <c r="R426" s="1"/>
  <c r="BC60"/>
  <c r="BC61" s="1"/>
  <c r="BC426" s="1"/>
  <c r="BB426" s="1"/>
  <c r="BA426" s="1"/>
  <c r="AZ426" s="1"/>
  <c r="T104"/>
  <c r="T102"/>
  <c r="AP163"/>
  <c r="AP467" s="1"/>
  <c r="AP466"/>
  <c r="AP257"/>
  <c r="AP259"/>
  <c r="T124"/>
  <c r="T122"/>
  <c r="AP195"/>
  <c r="AM195"/>
  <c r="V226"/>
  <c r="R225"/>
  <c r="S225"/>
  <c r="U225" s="1"/>
  <c r="AP316"/>
  <c r="AP314"/>
  <c r="T316"/>
  <c r="T314"/>
  <c r="Z301"/>
  <c r="AA301"/>
  <c r="X301"/>
  <c r="Y301"/>
  <c r="AB301"/>
  <c r="AC301"/>
  <c r="T64"/>
  <c r="T429" s="1"/>
  <c r="O429" s="1"/>
  <c r="T428"/>
  <c r="O428" s="1"/>
  <c r="AV37"/>
  <c r="AT37"/>
  <c r="AD37" s="1"/>
  <c r="AW37"/>
  <c r="AU37"/>
  <c r="AX37"/>
  <c r="AY37"/>
  <c r="AN10"/>
  <c r="AR11"/>
  <c r="AO10"/>
  <c r="AQ10" s="1"/>
  <c r="T522" l="1"/>
  <c r="T315"/>
  <c r="T523" s="1"/>
  <c r="AP522"/>
  <c r="AP315"/>
  <c r="AP523" s="1"/>
  <c r="X226"/>
  <c r="Y226"/>
  <c r="Z226"/>
  <c r="AA226"/>
  <c r="AB226"/>
  <c r="AB227" s="1"/>
  <c r="AC226"/>
  <c r="AP196"/>
  <c r="AP198"/>
  <c r="T125"/>
  <c r="T453" s="1"/>
  <c r="O453" s="1"/>
  <c r="T452"/>
  <c r="O452" s="1"/>
  <c r="AP258"/>
  <c r="AP503" s="1"/>
  <c r="AP502"/>
  <c r="T105"/>
  <c r="T445" s="1"/>
  <c r="O445" s="1"/>
  <c r="T444"/>
  <c r="O444" s="1"/>
  <c r="T534"/>
  <c r="T346"/>
  <c r="T535" s="1"/>
  <c r="T85"/>
  <c r="T437" s="1"/>
  <c r="O437" s="1"/>
  <c r="T436"/>
  <c r="O436" s="1"/>
  <c r="BA35"/>
  <c r="AA36"/>
  <c r="BG36" s="1"/>
  <c r="Z36"/>
  <c r="BF36" s="1"/>
  <c r="Y36"/>
  <c r="BE36" s="1"/>
  <c r="X36"/>
  <c r="BI256"/>
  <c r="BI257" s="1"/>
  <c r="AC257"/>
  <c r="BC256"/>
  <c r="BC257" s="1"/>
  <c r="BC502" s="1"/>
  <c r="BB502" s="1"/>
  <c r="BA502" s="1"/>
  <c r="AZ502" s="1"/>
  <c r="R257"/>
  <c r="R502" s="1"/>
  <c r="AP227"/>
  <c r="AP229"/>
  <c r="BI101"/>
  <c r="BI102" s="1"/>
  <c r="AC102"/>
  <c r="BC344"/>
  <c r="BC345" s="1"/>
  <c r="BC534" s="1"/>
  <c r="BB534" s="1"/>
  <c r="BA534" s="1"/>
  <c r="AZ534" s="1"/>
  <c r="R345"/>
  <c r="R534" s="1"/>
  <c r="AO183"/>
  <c r="AQ183" s="1"/>
  <c r="AQ184" s="1"/>
  <c r="AN183"/>
  <c r="AN184" s="1"/>
  <c r="AN474" s="1"/>
  <c r="AY183"/>
  <c r="AY184" s="1"/>
  <c r="AX183"/>
  <c r="AX184" s="1"/>
  <c r="AW184" s="1"/>
  <c r="AV184" s="1"/>
  <c r="AV185" s="1"/>
  <c r="AP534"/>
  <c r="AP346"/>
  <c r="AP535" s="1"/>
  <c r="Y195"/>
  <c r="X195"/>
  <c r="AA195"/>
  <c r="Z195"/>
  <c r="T504"/>
  <c r="O504" s="1"/>
  <c r="T260"/>
  <c r="T505" s="1"/>
  <c r="O505" s="1"/>
  <c r="H301"/>
  <c r="T317"/>
  <c r="T525" s="1"/>
  <c r="O525" s="1"/>
  <c r="T524"/>
  <c r="O524" s="1"/>
  <c r="AP317"/>
  <c r="AP525" s="1"/>
  <c r="AP524"/>
  <c r="BC225"/>
  <c r="AO195"/>
  <c r="AQ195" s="1"/>
  <c r="AQ196" s="1"/>
  <c r="AN195"/>
  <c r="AN196" s="1"/>
  <c r="AN478" s="1"/>
  <c r="T450"/>
  <c r="T123"/>
  <c r="T451" s="1"/>
  <c r="AP504"/>
  <c r="AP260"/>
  <c r="AP505" s="1"/>
  <c r="T103"/>
  <c r="T443" s="1"/>
  <c r="T442"/>
  <c r="BJ426"/>
  <c r="T536"/>
  <c r="O536" s="1"/>
  <c r="T348"/>
  <c r="T537" s="1"/>
  <c r="O537" s="1"/>
  <c r="Y183"/>
  <c r="X183"/>
  <c r="AA183"/>
  <c r="Z183"/>
  <c r="BC182"/>
  <c r="T83"/>
  <c r="T435" s="1"/>
  <c r="T434"/>
  <c r="BH256"/>
  <c r="BH257" s="1"/>
  <c r="BG257" s="1"/>
  <c r="BF257" s="1"/>
  <c r="BE257" s="1"/>
  <c r="BD257" s="1"/>
  <c r="AB257"/>
  <c r="AN226"/>
  <c r="AN227" s="1"/>
  <c r="AN490" s="1"/>
  <c r="AO226"/>
  <c r="AQ226" s="1"/>
  <c r="AQ227" s="1"/>
  <c r="AX226"/>
  <c r="AY226"/>
  <c r="AY227" s="1"/>
  <c r="Y287"/>
  <c r="X287"/>
  <c r="AA287"/>
  <c r="Z287"/>
  <c r="BC286"/>
  <c r="BC313"/>
  <c r="BC314" s="1"/>
  <c r="BC522" s="1"/>
  <c r="BB522" s="1"/>
  <c r="BA522" s="1"/>
  <c r="AZ522" s="1"/>
  <c r="R314"/>
  <c r="R522" s="1"/>
  <c r="BC121"/>
  <c r="BC122" s="1"/>
  <c r="BC450" s="1"/>
  <c r="BB450" s="1"/>
  <c r="BA450" s="1"/>
  <c r="AZ450" s="1"/>
  <c r="R122"/>
  <c r="R450" s="1"/>
  <c r="BH101"/>
  <c r="BH102" s="1"/>
  <c r="BG102" s="1"/>
  <c r="BF102" s="1"/>
  <c r="BE102" s="1"/>
  <c r="BD102" s="1"/>
  <c r="AB102"/>
  <c r="BC101"/>
  <c r="BC102" s="1"/>
  <c r="BC442" s="1"/>
  <c r="BB442" s="1"/>
  <c r="BA442" s="1"/>
  <c r="AZ442" s="1"/>
  <c r="R102"/>
  <c r="R442" s="1"/>
  <c r="AD288"/>
  <c r="AP184"/>
  <c r="AP186"/>
  <c r="AP536"/>
  <c r="AP348"/>
  <c r="AP537" s="1"/>
  <c r="BC194"/>
  <c r="T258"/>
  <c r="T503" s="1"/>
  <c r="T502"/>
  <c r="AW11"/>
  <c r="AU11"/>
  <c r="AV11"/>
  <c r="AT11"/>
  <c r="AD11" s="1"/>
  <c r="AM37"/>
  <c r="AP37"/>
  <c r="BJ450" l="1"/>
  <c r="BB286"/>
  <c r="BH226"/>
  <c r="BH227" s="1"/>
  <c r="AX227"/>
  <c r="AW227" s="1"/>
  <c r="AV227" s="1"/>
  <c r="AV228" s="1"/>
  <c r="BG183"/>
  <c r="AA184"/>
  <c r="BE183"/>
  <c r="BE184" s="1"/>
  <c r="Y184"/>
  <c r="BF195"/>
  <c r="Z196"/>
  <c r="H195"/>
  <c r="BD195"/>
  <c r="X196"/>
  <c r="BJ534"/>
  <c r="AP228"/>
  <c r="AP491" s="1"/>
  <c r="AP490"/>
  <c r="BJ502"/>
  <c r="AP197"/>
  <c r="AP479" s="1"/>
  <c r="AP478"/>
  <c r="BF226"/>
  <c r="Z227"/>
  <c r="BD226"/>
  <c r="H226"/>
  <c r="X227"/>
  <c r="AP185"/>
  <c r="AP475" s="1"/>
  <c r="AP474"/>
  <c r="AM288"/>
  <c r="AP288"/>
  <c r="BJ442"/>
  <c r="BJ522"/>
  <c r="AP187"/>
  <c r="AP477" s="1"/>
  <c r="AP476"/>
  <c r="H287"/>
  <c r="BD287"/>
  <c r="BF183"/>
  <c r="Z184"/>
  <c r="Z185" s="1"/>
  <c r="BD183"/>
  <c r="H183"/>
  <c r="X184"/>
  <c r="BB225"/>
  <c r="T301"/>
  <c r="Q301"/>
  <c r="BG195"/>
  <c r="AA196"/>
  <c r="BE195"/>
  <c r="BE196" s="1"/>
  <c r="BD196" s="1"/>
  <c r="Y196"/>
  <c r="AP492"/>
  <c r="AP230"/>
  <c r="AP493" s="1"/>
  <c r="BD36"/>
  <c r="H36"/>
  <c r="AP199"/>
  <c r="AP481" s="1"/>
  <c r="AP480"/>
  <c r="BI226"/>
  <c r="BI227" s="1"/>
  <c r="AC227"/>
  <c r="BG226"/>
  <c r="AA227"/>
  <c r="BE226"/>
  <c r="BE227" s="1"/>
  <c r="BD227" s="1"/>
  <c r="Y227"/>
  <c r="AP11"/>
  <c r="AM11"/>
  <c r="AR38"/>
  <c r="AO37"/>
  <c r="AQ37" s="1"/>
  <c r="AN37"/>
  <c r="Q36" l="1"/>
  <c r="T36"/>
  <c r="V302"/>
  <c r="R301"/>
  <c r="S301"/>
  <c r="U301" s="1"/>
  <c r="Q226"/>
  <c r="T226"/>
  <c r="T195"/>
  <c r="Q195"/>
  <c r="Z228"/>
  <c r="BD184"/>
  <c r="BG227"/>
  <c r="BF227" s="1"/>
  <c r="BA225"/>
  <c r="Q183"/>
  <c r="T183"/>
  <c r="Q287"/>
  <c r="T287"/>
  <c r="AR289"/>
  <c r="AN288"/>
  <c r="AO288"/>
  <c r="AQ288" s="1"/>
  <c r="BA286"/>
  <c r="Z197"/>
  <c r="AV38"/>
  <c r="AV39" s="1"/>
  <c r="AT38"/>
  <c r="AW38"/>
  <c r="AW39" s="1"/>
  <c r="AU38"/>
  <c r="AU39" s="1"/>
  <c r="AX38"/>
  <c r="AX39" s="1"/>
  <c r="AY38"/>
  <c r="AY39" s="1"/>
  <c r="AN11"/>
  <c r="AR12"/>
  <c r="AO11"/>
  <c r="AQ11" s="1"/>
  <c r="AV289" l="1"/>
  <c r="AW289"/>
  <c r="AT289"/>
  <c r="AU289"/>
  <c r="AU290" s="1"/>
  <c r="V288"/>
  <c r="S287"/>
  <c r="U287" s="1"/>
  <c r="R287"/>
  <c r="AB287"/>
  <c r="AC287"/>
  <c r="R183"/>
  <c r="S183"/>
  <c r="U183" s="1"/>
  <c r="U184" s="1"/>
  <c r="AC183"/>
  <c r="AB183"/>
  <c r="S195"/>
  <c r="U195" s="1"/>
  <c r="U196" s="1"/>
  <c r="R195"/>
  <c r="AC195"/>
  <c r="AB195"/>
  <c r="T229"/>
  <c r="T227"/>
  <c r="AA302"/>
  <c r="AA303" s="1"/>
  <c r="Z302"/>
  <c r="Z303" s="1"/>
  <c r="Y302"/>
  <c r="Y303" s="1"/>
  <c r="X302"/>
  <c r="V37"/>
  <c r="R36"/>
  <c r="BC36" s="1"/>
  <c r="BB36" s="1"/>
  <c r="S36"/>
  <c r="U36" s="1"/>
  <c r="AB36"/>
  <c r="BH36" s="1"/>
  <c r="AC36"/>
  <c r="BI36" s="1"/>
  <c r="T184"/>
  <c r="T186"/>
  <c r="T196"/>
  <c r="T198"/>
  <c r="S226"/>
  <c r="U226" s="1"/>
  <c r="U227" s="1"/>
  <c r="R226"/>
  <c r="AW12"/>
  <c r="AU12"/>
  <c r="AV12"/>
  <c r="AT12"/>
  <c r="AD12" s="1"/>
  <c r="AX12"/>
  <c r="AY12"/>
  <c r="AD38"/>
  <c r="AT39"/>
  <c r="AV40"/>
  <c r="T197" l="1"/>
  <c r="T479" s="1"/>
  <c r="T478"/>
  <c r="T474"/>
  <c r="T185"/>
  <c r="T475" s="1"/>
  <c r="BA36"/>
  <c r="H302"/>
  <c r="X303"/>
  <c r="T228"/>
  <c r="T491" s="1"/>
  <c r="T490"/>
  <c r="BH195"/>
  <c r="BH196" s="1"/>
  <c r="BG196" s="1"/>
  <c r="BF196" s="1"/>
  <c r="AB196"/>
  <c r="BC195"/>
  <c r="BC196" s="1"/>
  <c r="BC478" s="1"/>
  <c r="BB478" s="1"/>
  <c r="BA478" s="1"/>
  <c r="AZ478" s="1"/>
  <c r="R196"/>
  <c r="R478" s="1"/>
  <c r="BH183"/>
  <c r="BH184" s="1"/>
  <c r="BG184" s="1"/>
  <c r="BF184" s="1"/>
  <c r="AB184"/>
  <c r="BI287"/>
  <c r="BC287"/>
  <c r="X288"/>
  <c r="Z288"/>
  <c r="AA288"/>
  <c r="Y288"/>
  <c r="AC288"/>
  <c r="BI288" s="1"/>
  <c r="AB288"/>
  <c r="BH288" s="1"/>
  <c r="AD289"/>
  <c r="AT290"/>
  <c r="Z304"/>
  <c r="BC226"/>
  <c r="R227"/>
  <c r="R490" s="1"/>
  <c r="T480"/>
  <c r="T199"/>
  <c r="T481" s="1"/>
  <c r="T476"/>
  <c r="T187"/>
  <c r="T477" s="1"/>
  <c r="Y37"/>
  <c r="X37"/>
  <c r="AA37"/>
  <c r="Z37"/>
  <c r="T492"/>
  <c r="T230"/>
  <c r="T493" s="1"/>
  <c r="BI195"/>
  <c r="BI196" s="1"/>
  <c r="AC196"/>
  <c r="BI183"/>
  <c r="BI184" s="1"/>
  <c r="AC184"/>
  <c r="BC183"/>
  <c r="BC184" s="1"/>
  <c r="BC474" s="1"/>
  <c r="BB474" s="1"/>
  <c r="BA474" s="1"/>
  <c r="AZ474" s="1"/>
  <c r="R184"/>
  <c r="R474" s="1"/>
  <c r="BH287"/>
  <c r="AP12"/>
  <c r="AM12"/>
  <c r="AM38"/>
  <c r="AP38"/>
  <c r="H37" l="1"/>
  <c r="BD37"/>
  <c r="AP289"/>
  <c r="AM289"/>
  <c r="H288"/>
  <c r="BD288"/>
  <c r="BB287"/>
  <c r="BJ478"/>
  <c r="T302"/>
  <c r="Q302"/>
  <c r="BG287"/>
  <c r="BF287" s="1"/>
  <c r="BE287" s="1"/>
  <c r="BJ474"/>
  <c r="BE37"/>
  <c r="BB226"/>
  <c r="BC227"/>
  <c r="BC490" s="1"/>
  <c r="BG288"/>
  <c r="BF288" s="1"/>
  <c r="BE288" s="1"/>
  <c r="AO38"/>
  <c r="AQ38" s="1"/>
  <c r="AQ39" s="1"/>
  <c r="AN38"/>
  <c r="AN39" s="1"/>
  <c r="AN418" s="1"/>
  <c r="AP41"/>
  <c r="AP39"/>
  <c r="AN12"/>
  <c r="AR13"/>
  <c r="AO12"/>
  <c r="AQ12" s="1"/>
  <c r="T303" l="1"/>
  <c r="T305"/>
  <c r="T288"/>
  <c r="Q288"/>
  <c r="AP292"/>
  <c r="AP290"/>
  <c r="T37"/>
  <c r="Q37"/>
  <c r="BA226"/>
  <c r="BB227"/>
  <c r="S302"/>
  <c r="U302" s="1"/>
  <c r="U303" s="1"/>
  <c r="R302"/>
  <c r="R303" s="1"/>
  <c r="R518" s="1"/>
  <c r="AB302"/>
  <c r="AB303" s="1"/>
  <c r="AC302"/>
  <c r="AC303" s="1"/>
  <c r="BA287"/>
  <c r="AO289"/>
  <c r="AQ289" s="1"/>
  <c r="AQ290" s="1"/>
  <c r="AN289"/>
  <c r="AN290" s="1"/>
  <c r="AN514" s="1"/>
  <c r="AX289"/>
  <c r="AX290" s="1"/>
  <c r="AW290" s="1"/>
  <c r="AV290" s="1"/>
  <c r="AV291" s="1"/>
  <c r="AY289"/>
  <c r="AY290" s="1"/>
  <c r="AP420"/>
  <c r="AP42"/>
  <c r="AP421" s="1"/>
  <c r="AW13"/>
  <c r="AU13"/>
  <c r="AV13"/>
  <c r="AT13"/>
  <c r="AD13" s="1"/>
  <c r="AP418"/>
  <c r="AP40"/>
  <c r="AP419" s="1"/>
  <c r="AP516" l="1"/>
  <c r="AP293"/>
  <c r="AP517" s="1"/>
  <c r="T304"/>
  <c r="T519" s="1"/>
  <c r="T518"/>
  <c r="BA227"/>
  <c r="BB490"/>
  <c r="BA490" s="1"/>
  <c r="AZ490" s="1"/>
  <c r="V38"/>
  <c r="S37"/>
  <c r="U37" s="1"/>
  <c r="R37"/>
  <c r="BC37" s="1"/>
  <c r="BB37" s="1"/>
  <c r="BA37" s="1"/>
  <c r="AB37"/>
  <c r="AC37"/>
  <c r="AP291"/>
  <c r="AP515" s="1"/>
  <c r="AP514"/>
  <c r="V289"/>
  <c r="S288"/>
  <c r="U288" s="1"/>
  <c r="R288"/>
  <c r="T306"/>
  <c r="T521" s="1"/>
  <c r="T520"/>
  <c r="AP13"/>
  <c r="AM13"/>
  <c r="BI37" l="1"/>
  <c r="Z38"/>
  <c r="AA38"/>
  <c r="Y38"/>
  <c r="X38"/>
  <c r="AB38"/>
  <c r="AC38"/>
  <c r="BI38" s="1"/>
  <c r="BC288"/>
  <c r="AA289"/>
  <c r="Z289"/>
  <c r="Y289"/>
  <c r="X289"/>
  <c r="AB289"/>
  <c r="AC289"/>
  <c r="BJ490"/>
  <c r="AN13"/>
  <c r="AR14"/>
  <c r="AO13"/>
  <c r="AQ13" s="1"/>
  <c r="AX13"/>
  <c r="AY13"/>
  <c r="BB38"/>
  <c r="BA38" l="1"/>
  <c r="BB39"/>
  <c r="BA39" s="1"/>
  <c r="BI289"/>
  <c r="BI290" s="1"/>
  <c r="AC290"/>
  <c r="H289"/>
  <c r="BD289"/>
  <c r="X290"/>
  <c r="BF289"/>
  <c r="Z290"/>
  <c r="AB39"/>
  <c r="BH38"/>
  <c r="BE38"/>
  <c r="BE39" s="1"/>
  <c r="Y39"/>
  <c r="Z39"/>
  <c r="BF38"/>
  <c r="BH37"/>
  <c r="BI39"/>
  <c r="BH289"/>
  <c r="BH290" s="1"/>
  <c r="AB290"/>
  <c r="BE289"/>
  <c r="Y290"/>
  <c r="BG289"/>
  <c r="AA290"/>
  <c r="BB288"/>
  <c r="BD38"/>
  <c r="BD39" s="1"/>
  <c r="X39"/>
  <c r="H38"/>
  <c r="AA39"/>
  <c r="BG38"/>
  <c r="AC39"/>
  <c r="AW14"/>
  <c r="AW15" s="1"/>
  <c r="AU14"/>
  <c r="AU15" s="1"/>
  <c r="AV14"/>
  <c r="AV15" s="1"/>
  <c r="AV16" s="1"/>
  <c r="AT14"/>
  <c r="AX14"/>
  <c r="AX15" s="1"/>
  <c r="AY14"/>
  <c r="AY15" s="1"/>
  <c r="Q289" l="1"/>
  <c r="T289"/>
  <c r="Z291"/>
  <c r="Q38"/>
  <c r="T38"/>
  <c r="BA288"/>
  <c r="BB290"/>
  <c r="BG37"/>
  <c r="BH39"/>
  <c r="BG290"/>
  <c r="BF290" s="1"/>
  <c r="BE290" s="1"/>
  <c r="BD290" s="1"/>
  <c r="Z40"/>
  <c r="AD14"/>
  <c r="AT15"/>
  <c r="BF37" l="1"/>
  <c r="BF39" s="1"/>
  <c r="BG39"/>
  <c r="R38"/>
  <c r="S38"/>
  <c r="U38" s="1"/>
  <c r="U39" s="1"/>
  <c r="R289"/>
  <c r="S289"/>
  <c r="U289" s="1"/>
  <c r="U290" s="1"/>
  <c r="T39"/>
  <c r="T41"/>
  <c r="T292"/>
  <c r="T290"/>
  <c r="BA290"/>
  <c r="AP14"/>
  <c r="AM14"/>
  <c r="T293" l="1"/>
  <c r="T517" s="1"/>
  <c r="T516"/>
  <c r="T40"/>
  <c r="T419" s="1"/>
  <c r="T418"/>
  <c r="BC289"/>
  <c r="BC290" s="1"/>
  <c r="BC514" s="1"/>
  <c r="BB514" s="1"/>
  <c r="BA514" s="1"/>
  <c r="AZ514" s="1"/>
  <c r="R290"/>
  <c r="R514" s="1"/>
  <c r="R39"/>
  <c r="R418" s="1"/>
  <c r="BC38"/>
  <c r="BC39" s="1"/>
  <c r="BC418" s="1"/>
  <c r="BB418" s="1"/>
  <c r="BA418" s="1"/>
  <c r="AZ418" s="1"/>
  <c r="T514"/>
  <c r="T291"/>
  <c r="T515" s="1"/>
  <c r="T42"/>
  <c r="T421" s="1"/>
  <c r="O421" s="1"/>
  <c r="T420"/>
  <c r="AP17"/>
  <c r="AP15"/>
  <c r="AP16" s="1"/>
  <c r="AP411" s="1"/>
  <c r="AL14"/>
  <c r="AL15" s="1"/>
  <c r="AN14"/>
  <c r="AN15" s="1"/>
  <c r="AN410" s="1"/>
  <c r="AO14"/>
  <c r="AQ14" s="1"/>
  <c r="AQ15" s="1"/>
  <c r="BJ514" l="1"/>
  <c r="BJ418"/>
  <c r="AP412"/>
  <c r="AP18"/>
  <c r="AP413" s="1"/>
  <c r="BE418" l="1"/>
  <c r="BF418" s="1"/>
  <c r="BD418"/>
  <c r="BH418"/>
  <c r="BI418" s="1"/>
  <c r="BG418"/>
  <c r="AB418"/>
  <c r="AC418" s="1"/>
  <c r="AA418"/>
  <c r="Y418"/>
  <c r="Z418" s="1"/>
  <c r="AB434"/>
  <c r="AC434" s="1"/>
  <c r="AA434"/>
  <c r="AB422"/>
  <c r="AC422" s="1"/>
  <c r="AA422"/>
  <c r="Y434"/>
  <c r="Z434" s="1"/>
  <c r="Y426"/>
  <c r="Z426" s="1"/>
  <c r="AB426"/>
  <c r="AC426" s="1"/>
  <c r="AA426"/>
  <c r="BH426"/>
  <c r="BI426" s="1"/>
  <c r="BG426"/>
  <c r="BE426"/>
  <c r="BF426" s="1"/>
  <c r="BD426"/>
  <c r="Y422"/>
  <c r="Z422"/>
  <c r="X422"/>
  <c r="T422"/>
  <c r="AB414"/>
  <c r="AC414"/>
  <c r="AA414"/>
  <c r="BH414"/>
  <c r="BI414" s="1"/>
  <c r="BG414"/>
  <c r="Y514"/>
  <c r="Z514"/>
  <c r="AB514"/>
  <c r="AC514"/>
  <c r="AA514"/>
  <c r="BH514"/>
  <c r="BI514" s="1"/>
  <c r="BG514"/>
  <c r="BE514"/>
  <c r="BF514" s="1"/>
  <c r="BD514"/>
  <c r="BH442"/>
  <c r="BI442" s="1"/>
  <c r="BG442"/>
  <c r="BE442"/>
  <c r="BF442" s="1"/>
  <c r="BD442"/>
  <c r="AB442"/>
  <c r="AC442"/>
  <c r="AA442"/>
  <c r="BE478"/>
  <c r="BF478" s="1"/>
  <c r="BD478"/>
  <c r="BE474"/>
  <c r="BF474" s="1"/>
  <c r="BD474"/>
  <c r="BE414"/>
  <c r="BF414" s="1"/>
  <c r="BD414"/>
  <c r="AB478"/>
  <c r="AC478" s="1"/>
  <c r="AA478"/>
  <c r="Y414"/>
  <c r="Z414" s="1"/>
  <c r="BH474"/>
  <c r="BI474" s="1"/>
  <c r="BG474"/>
  <c r="AB518"/>
  <c r="AC518" s="1"/>
  <c r="AA518"/>
  <c r="AB474"/>
  <c r="AC474"/>
  <c r="AA474"/>
  <c r="BH478"/>
  <c r="BI478" s="1"/>
  <c r="BG478"/>
  <c r="Y442"/>
  <c r="Z442" s="1"/>
  <c r="AB430"/>
  <c r="AC430" s="1"/>
  <c r="AA430"/>
  <c r="BE450"/>
  <c r="BF450"/>
  <c r="BD450"/>
  <c r="Y450"/>
  <c r="Z450" s="1"/>
  <c r="Y474"/>
  <c r="Z474" s="1"/>
  <c r="BH450"/>
  <c r="BI450" s="1"/>
  <c r="BG450"/>
  <c r="Y478"/>
  <c r="Z478" s="1"/>
  <c r="AB450"/>
  <c r="AC450" s="1"/>
  <c r="AA450"/>
  <c r="BE430"/>
  <c r="BF430" s="1"/>
  <c r="BD430"/>
  <c r="BE490"/>
  <c r="BF490"/>
  <c r="BD490"/>
  <c r="Y518"/>
  <c r="Z518" s="1"/>
  <c r="Q6"/>
  <c r="V7" s="1"/>
  <c r="Y490"/>
  <c r="Z490" s="1"/>
  <c r="AB502"/>
  <c r="AC502"/>
  <c r="AA502"/>
  <c r="BH454"/>
  <c r="BI454" s="1"/>
  <c r="BG454"/>
  <c r="BE454"/>
  <c r="BF454" s="1"/>
  <c r="BD454"/>
  <c r="AB454"/>
  <c r="AC454" s="1"/>
  <c r="AA454"/>
  <c r="AB490"/>
  <c r="AC490"/>
  <c r="AA490"/>
  <c r="BH502"/>
  <c r="BI502" s="1"/>
  <c r="BG502"/>
  <c r="BE502"/>
  <c r="BF502" s="1"/>
  <c r="BD502"/>
  <c r="Y430"/>
  <c r="Z430" s="1"/>
  <c r="BH490"/>
  <c r="BI490" s="1"/>
  <c r="BG490"/>
  <c r="R6"/>
  <c r="BC6" s="1"/>
  <c r="Q148"/>
  <c r="R148" s="1"/>
  <c r="Q157"/>
  <c r="R157" s="1"/>
  <c r="BC157" s="1"/>
  <c r="V158"/>
  <c r="X158" s="1"/>
  <c r="Q233"/>
  <c r="R233" s="1"/>
  <c r="Q273"/>
  <c r="R273" s="1"/>
  <c r="BH470"/>
  <c r="BI470" s="1"/>
  <c r="BG470"/>
  <c r="BE470"/>
  <c r="BF470" s="1"/>
  <c r="BD470"/>
  <c r="AB470"/>
  <c r="AC470"/>
  <c r="AA470"/>
  <c r="S6"/>
  <c r="U6" s="1"/>
  <c r="S148"/>
  <c r="S157"/>
  <c r="S233"/>
  <c r="S273"/>
  <c r="BE438"/>
  <c r="BF438"/>
  <c r="BD438"/>
  <c r="Y502"/>
  <c r="Z502" s="1"/>
  <c r="Y454"/>
  <c r="Z454" s="1"/>
  <c r="Y438"/>
  <c r="Z438" s="1"/>
  <c r="BB11"/>
  <c r="BA11"/>
  <c r="BB7"/>
  <c r="BA7"/>
  <c r="BB13"/>
  <c r="BA13"/>
  <c r="BB10"/>
  <c r="BA10"/>
  <c r="AB482"/>
  <c r="AC482" s="1"/>
  <c r="AA482"/>
  <c r="AB438"/>
  <c r="AC438" s="1"/>
  <c r="AA438"/>
  <c r="Y470"/>
  <c r="Z470" s="1"/>
  <c r="BH482"/>
  <c r="BI482" s="1"/>
  <c r="BG482"/>
  <c r="BE482"/>
  <c r="BF482" s="1"/>
  <c r="BD482"/>
  <c r="BE534"/>
  <c r="BF534" s="1"/>
  <c r="BD534"/>
  <c r="AC157"/>
  <c r="BI157" s="1"/>
  <c r="Y158"/>
  <c r="Z158"/>
  <c r="AB157"/>
  <c r="BH157" s="1"/>
  <c r="BH506"/>
  <c r="BI506" s="1"/>
  <c r="AC273"/>
  <c r="BI273" s="1"/>
  <c r="AB273"/>
  <c r="BH273" s="1"/>
  <c r="BH522"/>
  <c r="BI522" s="1"/>
  <c r="BH526"/>
  <c r="BI526" s="1"/>
  <c r="BH534"/>
  <c r="BI534" s="1"/>
  <c r="BH538"/>
  <c r="BI538" s="1"/>
  <c r="BB14"/>
  <c r="BA14"/>
  <c r="BB9"/>
  <c r="BA9"/>
  <c r="BB12"/>
  <c r="BA12"/>
  <c r="BB8"/>
  <c r="BA8"/>
  <c r="AA446"/>
  <c r="AA458"/>
  <c r="AA158"/>
  <c r="AA486"/>
  <c r="AA498"/>
  <c r="AA506"/>
  <c r="AA522"/>
  <c r="AA526"/>
  <c r="AA530"/>
  <c r="AA534"/>
  <c r="AA538"/>
  <c r="BF158"/>
  <c r="BE158"/>
  <c r="BE506"/>
  <c r="BF506" s="1"/>
  <c r="BE522"/>
  <c r="BF522" s="1"/>
  <c r="BE526"/>
  <c r="BF526" s="1"/>
  <c r="BE538"/>
  <c r="BF538" s="1"/>
  <c r="Y458"/>
  <c r="Z458" s="1"/>
  <c r="Y522"/>
  <c r="Z522" s="1"/>
  <c r="Y534"/>
  <c r="Z534" s="1"/>
  <c r="Y446"/>
  <c r="Y482"/>
  <c r="Y486"/>
  <c r="Y498"/>
  <c r="Y506"/>
  <c r="Y526"/>
  <c r="Y530"/>
  <c r="Y538"/>
  <c r="AB446"/>
  <c r="AC446" s="1"/>
  <c r="AB458"/>
  <c r="AC458"/>
  <c r="AB486"/>
  <c r="AC486"/>
  <c r="AB498"/>
  <c r="AC498"/>
  <c r="AB506"/>
  <c r="AC506"/>
  <c r="AB522"/>
  <c r="AC522"/>
  <c r="AB526"/>
  <c r="AC526"/>
  <c r="AB530"/>
  <c r="AC530"/>
  <c r="AB534"/>
  <c r="AC534"/>
  <c r="AB538"/>
  <c r="AC538"/>
  <c r="BD506"/>
  <c r="BD522"/>
  <c r="BD526"/>
  <c r="BD538"/>
  <c r="Z446"/>
  <c r="Z482"/>
  <c r="Z486"/>
  <c r="Z498"/>
  <c r="Z506"/>
  <c r="Z526"/>
  <c r="Z530"/>
  <c r="Z538"/>
  <c r="BG158"/>
  <c r="BG506"/>
  <c r="BG522"/>
  <c r="BG526"/>
  <c r="BG534"/>
  <c r="BG538"/>
  <c r="P14"/>
  <c r="P15" s="1"/>
  <c r="BB150"/>
  <c r="BA150"/>
  <c r="AZ466"/>
  <c r="AX466"/>
  <c r="AY466" s="1"/>
  <c r="AW466"/>
  <c r="AZ494"/>
  <c r="BB157"/>
  <c r="U148"/>
  <c r="BB159"/>
  <c r="BA159"/>
  <c r="BB149"/>
  <c r="BA149"/>
  <c r="BA151" s="1"/>
  <c r="BA462" s="1"/>
  <c r="BB160"/>
  <c r="BA160"/>
  <c r="BB148"/>
  <c r="BB151" s="1"/>
  <c r="BB462" s="1"/>
  <c r="BJ462" s="1"/>
  <c r="U157"/>
  <c r="BB158"/>
  <c r="BA158"/>
  <c r="P150"/>
  <c r="P151" s="1"/>
  <c r="BB161"/>
  <c r="BA161"/>
  <c r="P161"/>
  <c r="P162" s="1"/>
  <c r="BB235"/>
  <c r="BA235"/>
  <c r="AZ510"/>
  <c r="U233"/>
  <c r="BB234"/>
  <c r="BA234"/>
  <c r="BB233"/>
  <c r="BB236" s="1"/>
  <c r="BA236" s="1"/>
  <c r="BA494" s="1"/>
  <c r="BB275"/>
  <c r="BA275"/>
  <c r="BB273"/>
  <c r="U273"/>
  <c r="P235"/>
  <c r="P236" s="1"/>
  <c r="BB274"/>
  <c r="BA274"/>
  <c r="P275"/>
  <c r="P276" s="1"/>
  <c r="O413"/>
  <c r="O412"/>
  <c r="O469"/>
  <c r="O468"/>
  <c r="O465"/>
  <c r="O496"/>
  <c r="O497"/>
  <c r="O513"/>
  <c r="BB276" l="1"/>
  <c r="BB494"/>
  <c r="BJ494" s="1"/>
  <c r="BB162"/>
  <c r="BB15"/>
  <c r="BC273"/>
  <c r="H158"/>
  <c r="BD158"/>
  <c r="AB7"/>
  <c r="AA7"/>
  <c r="Y7"/>
  <c r="X7"/>
  <c r="Z7"/>
  <c r="AC7"/>
  <c r="BC233"/>
  <c r="BC148"/>
  <c r="V234"/>
  <c r="V149"/>
  <c r="V274"/>
  <c r="BA15" l="1"/>
  <c r="BB410"/>
  <c r="BA162"/>
  <c r="BA466" s="1"/>
  <c r="BB466"/>
  <c r="BJ466" s="1"/>
  <c r="BA276"/>
  <c r="BA510" s="1"/>
  <c r="BB510"/>
  <c r="BJ510" s="1"/>
  <c r="X234"/>
  <c r="AC234"/>
  <c r="Y234"/>
  <c r="AA234"/>
  <c r="Z234"/>
  <c r="AB234"/>
  <c r="X149"/>
  <c r="AC149"/>
  <c r="Y149"/>
  <c r="Z149"/>
  <c r="AB149"/>
  <c r="AA149"/>
  <c r="BF7"/>
  <c r="BE7"/>
  <c r="BH7"/>
  <c r="T158"/>
  <c r="Q158"/>
  <c r="AC274"/>
  <c r="Y274"/>
  <c r="AA274"/>
  <c r="X274"/>
  <c r="Z274"/>
  <c r="AB274"/>
  <c r="BI7"/>
  <c r="H7"/>
  <c r="BD7"/>
  <c r="BG7"/>
  <c r="BA410" l="1"/>
  <c r="BH274"/>
  <c r="H274"/>
  <c r="BD274"/>
  <c r="BE274"/>
  <c r="BH149"/>
  <c r="BE149"/>
  <c r="BD149"/>
  <c r="H149"/>
  <c r="BF234"/>
  <c r="BE234"/>
  <c r="BD234"/>
  <c r="H234"/>
  <c r="Q7"/>
  <c r="T7"/>
  <c r="BF274"/>
  <c r="BG274"/>
  <c r="BI274"/>
  <c r="R158"/>
  <c r="V159"/>
  <c r="AC158"/>
  <c r="S158"/>
  <c r="U158" s="1"/>
  <c r="AB158"/>
  <c r="BG149"/>
  <c r="BF149"/>
  <c r="BI149"/>
  <c r="BH234"/>
  <c r="BG234"/>
  <c r="BI234"/>
  <c r="AZ410" l="1"/>
  <c r="AC159"/>
  <c r="BI159" s="1"/>
  <c r="Y159"/>
  <c r="AA159"/>
  <c r="X159"/>
  <c r="Z159"/>
  <c r="AB159"/>
  <c r="BH159" s="1"/>
  <c r="Q149"/>
  <c r="T149"/>
  <c r="T274"/>
  <c r="Q274"/>
  <c r="BH158"/>
  <c r="BI158"/>
  <c r="BC158"/>
  <c r="V8"/>
  <c r="S7"/>
  <c r="U7" s="1"/>
  <c r="R7"/>
  <c r="Q234"/>
  <c r="T234"/>
  <c r="BJ410" l="1"/>
  <c r="R234"/>
  <c r="V235"/>
  <c r="S234"/>
  <c r="U234" s="1"/>
  <c r="R149"/>
  <c r="V150"/>
  <c r="S149"/>
  <c r="U149" s="1"/>
  <c r="BF159"/>
  <c r="BG159"/>
  <c r="BC7"/>
  <c r="AA8"/>
  <c r="Y8"/>
  <c r="X8"/>
  <c r="Z8"/>
  <c r="AC8"/>
  <c r="AB8"/>
  <c r="R274"/>
  <c r="V275"/>
  <c r="S274"/>
  <c r="U274" s="1"/>
  <c r="H159"/>
  <c r="BD159"/>
  <c r="BE159"/>
  <c r="BC274" l="1"/>
  <c r="BI8"/>
  <c r="H8"/>
  <c r="BD8"/>
  <c r="BG8"/>
  <c r="X150"/>
  <c r="AA150"/>
  <c r="Z150"/>
  <c r="Y150"/>
  <c r="AC150"/>
  <c r="AB150"/>
  <c r="BC234"/>
  <c r="T159"/>
  <c r="Q159"/>
  <c r="Z275"/>
  <c r="Y275"/>
  <c r="X275"/>
  <c r="AA275"/>
  <c r="AC275"/>
  <c r="AB275"/>
  <c r="BH8"/>
  <c r="BF8"/>
  <c r="BE8"/>
  <c r="AB9"/>
  <c r="BH9" s="1"/>
  <c r="AC9"/>
  <c r="BI9" s="1"/>
  <c r="BC149"/>
  <c r="X235"/>
  <c r="Y235"/>
  <c r="AA235"/>
  <c r="Z235"/>
  <c r="AC235"/>
  <c r="AB235"/>
  <c r="BG235" l="1"/>
  <c r="BG236" s="1"/>
  <c r="AA236"/>
  <c r="AA494" s="1"/>
  <c r="H235"/>
  <c r="BD235"/>
  <c r="BD236" s="1"/>
  <c r="BD494" s="1"/>
  <c r="X236"/>
  <c r="BI275"/>
  <c r="BI276" s="1"/>
  <c r="AC276"/>
  <c r="H275"/>
  <c r="BD275"/>
  <c r="BD276" s="1"/>
  <c r="BD510" s="1"/>
  <c r="X276"/>
  <c r="BF275"/>
  <c r="BF276" s="1"/>
  <c r="Z276"/>
  <c r="BH150"/>
  <c r="BH151" s="1"/>
  <c r="BH462" s="1"/>
  <c r="AB151"/>
  <c r="AB462" s="1"/>
  <c r="BE150"/>
  <c r="BE151" s="1"/>
  <c r="BE462" s="1"/>
  <c r="Y151"/>
  <c r="Y462" s="1"/>
  <c r="BG150"/>
  <c r="BG151" s="1"/>
  <c r="BG462" s="1"/>
  <c r="AA151"/>
  <c r="AA462" s="1"/>
  <c r="Q8"/>
  <c r="T8"/>
  <c r="BI235"/>
  <c r="BI236" s="1"/>
  <c r="AC236"/>
  <c r="BH235"/>
  <c r="BH236" s="1"/>
  <c r="BH494" s="1"/>
  <c r="AB236"/>
  <c r="AB494" s="1"/>
  <c r="BF235"/>
  <c r="BF236" s="1"/>
  <c r="Z236"/>
  <c r="BE235"/>
  <c r="BE236" s="1"/>
  <c r="BE494" s="1"/>
  <c r="Y236"/>
  <c r="Y494" s="1"/>
  <c r="BH275"/>
  <c r="BH276" s="1"/>
  <c r="BH510" s="1"/>
  <c r="AB276"/>
  <c r="AB510" s="1"/>
  <c r="BG275"/>
  <c r="BG276" s="1"/>
  <c r="BG510" s="1"/>
  <c r="AA276"/>
  <c r="AA510" s="1"/>
  <c r="BE275"/>
  <c r="BE276" s="1"/>
  <c r="BE510" s="1"/>
  <c r="Y276"/>
  <c r="Y510" s="1"/>
  <c r="R159"/>
  <c r="V160"/>
  <c r="S159"/>
  <c r="U159" s="1"/>
  <c r="BI150"/>
  <c r="BI151" s="1"/>
  <c r="BI462" s="1"/>
  <c r="AC151"/>
  <c r="AC462" s="1"/>
  <c r="BF150"/>
  <c r="BF151" s="1"/>
  <c r="BF462" s="1"/>
  <c r="Z151"/>
  <c r="H150"/>
  <c r="BD150"/>
  <c r="BD151" s="1"/>
  <c r="BD462" s="1"/>
  <c r="X151"/>
  <c r="BC159" l="1"/>
  <c r="V9"/>
  <c r="S8"/>
  <c r="U8" s="1"/>
  <c r="R8"/>
  <c r="Q235"/>
  <c r="T235"/>
  <c r="BF494"/>
  <c r="BG494"/>
  <c r="BI494"/>
  <c r="BF510"/>
  <c r="AC510"/>
  <c r="Z152"/>
  <c r="Z462"/>
  <c r="Q150"/>
  <c r="T150"/>
  <c r="Y160"/>
  <c r="X160"/>
  <c r="Z160"/>
  <c r="AA160"/>
  <c r="Z494"/>
  <c r="Z237"/>
  <c r="Z510"/>
  <c r="Z277"/>
  <c r="T275"/>
  <c r="Q275"/>
  <c r="AC494"/>
  <c r="BI510"/>
  <c r="T278" l="1"/>
  <c r="T276"/>
  <c r="BF160"/>
  <c r="BE160"/>
  <c r="R150"/>
  <c r="S150"/>
  <c r="U150" s="1"/>
  <c r="U151" s="1"/>
  <c r="T236"/>
  <c r="T238"/>
  <c r="BC8"/>
  <c r="AA9"/>
  <c r="Y9"/>
  <c r="X9"/>
  <c r="Z9"/>
  <c r="R275"/>
  <c r="S275"/>
  <c r="U275" s="1"/>
  <c r="U276" s="1"/>
  <c r="BG160"/>
  <c r="H160"/>
  <c r="BD160"/>
  <c r="T151"/>
  <c r="T153"/>
  <c r="R235"/>
  <c r="S235"/>
  <c r="U235" s="1"/>
  <c r="U236" s="1"/>
  <c r="T152" l="1"/>
  <c r="T463" s="1"/>
  <c r="T462"/>
  <c r="H9"/>
  <c r="BD9"/>
  <c r="BG9"/>
  <c r="T237"/>
  <c r="T495" s="1"/>
  <c r="T494"/>
  <c r="BC150"/>
  <c r="BC151" s="1"/>
  <c r="BC462" s="1"/>
  <c r="R151"/>
  <c r="R462" s="1"/>
  <c r="T512"/>
  <c r="T279"/>
  <c r="T513" s="1"/>
  <c r="BC235"/>
  <c r="BC236" s="1"/>
  <c r="BC494" s="1"/>
  <c r="R236"/>
  <c r="R494" s="1"/>
  <c r="T154"/>
  <c r="T465" s="1"/>
  <c r="T464"/>
  <c r="T160"/>
  <c r="Q160"/>
  <c r="BC275"/>
  <c r="BC276" s="1"/>
  <c r="BC510" s="1"/>
  <c r="R276"/>
  <c r="R510" s="1"/>
  <c r="BF9"/>
  <c r="BE9"/>
  <c r="T239"/>
  <c r="T497" s="1"/>
  <c r="T496"/>
  <c r="T277"/>
  <c r="T511" s="1"/>
  <c r="T510"/>
  <c r="Q9" l="1"/>
  <c r="T9"/>
  <c r="R160"/>
  <c r="V161"/>
  <c r="S160"/>
  <c r="U160" s="1"/>
  <c r="AC160"/>
  <c r="AB160"/>
  <c r="BI160" l="1"/>
  <c r="AA161"/>
  <c r="X161"/>
  <c r="Z161"/>
  <c r="Y161"/>
  <c r="AC161"/>
  <c r="BI161" s="1"/>
  <c r="AB161"/>
  <c r="BH161" s="1"/>
  <c r="V10"/>
  <c r="S9"/>
  <c r="U9" s="1"/>
  <c r="R9"/>
  <c r="BH160"/>
  <c r="BH162" s="1"/>
  <c r="BH466" s="1"/>
  <c r="AB162"/>
  <c r="AB466" s="1"/>
  <c r="BC160"/>
  <c r="BC9" l="1"/>
  <c r="AA10"/>
  <c r="Y10"/>
  <c r="X10"/>
  <c r="Z10"/>
  <c r="AC10"/>
  <c r="AB10"/>
  <c r="BF161"/>
  <c r="BF162" s="1"/>
  <c r="Z162"/>
  <c r="BG161"/>
  <c r="BG162" s="1"/>
  <c r="BG466" s="1"/>
  <c r="AA162"/>
  <c r="AA466" s="1"/>
  <c r="BI162"/>
  <c r="BI466" s="1"/>
  <c r="BE161"/>
  <c r="BE162" s="1"/>
  <c r="BE466" s="1"/>
  <c r="Y162"/>
  <c r="Y466" s="1"/>
  <c r="H161"/>
  <c r="BD161"/>
  <c r="BD162" s="1"/>
  <c r="BD466" s="1"/>
  <c r="X162"/>
  <c r="AC162"/>
  <c r="AC466" s="1"/>
  <c r="BI10" l="1"/>
  <c r="H10"/>
  <c r="BD10"/>
  <c r="BG10"/>
  <c r="BF466"/>
  <c r="T161"/>
  <c r="Q161"/>
  <c r="Z466"/>
  <c r="Z163"/>
  <c r="BH10"/>
  <c r="BF10"/>
  <c r="BE10"/>
  <c r="T162" l="1"/>
  <c r="T164"/>
  <c r="Q10"/>
  <c r="T10"/>
  <c r="R161"/>
  <c r="S161"/>
  <c r="U161" s="1"/>
  <c r="U162" s="1"/>
  <c r="BC161" l="1"/>
  <c r="BC162" s="1"/>
  <c r="BC466" s="1"/>
  <c r="R162"/>
  <c r="R466" s="1"/>
  <c r="V11"/>
  <c r="S10"/>
  <c r="U10" s="1"/>
  <c r="R10"/>
  <c r="T163"/>
  <c r="T467" s="1"/>
  <c r="T466"/>
  <c r="T468"/>
  <c r="T165"/>
  <c r="T469" s="1"/>
  <c r="BC10" l="1"/>
  <c r="AA11"/>
  <c r="Y11"/>
  <c r="X11"/>
  <c r="Z11"/>
  <c r="H11" l="1"/>
  <c r="BD11"/>
  <c r="BG11"/>
  <c r="BF11"/>
  <c r="BE11"/>
  <c r="Q11" l="1"/>
  <c r="T11"/>
  <c r="V12" l="1"/>
  <c r="S11"/>
  <c r="U11" s="1"/>
  <c r="R11"/>
  <c r="AC11"/>
  <c r="AB11"/>
  <c r="BH11" l="1"/>
  <c r="BC11"/>
  <c r="AA12"/>
  <c r="BG12" s="1"/>
  <c r="Y12"/>
  <c r="X12"/>
  <c r="Z12"/>
  <c r="BF12" s="1"/>
  <c r="AB12"/>
  <c r="BH12" s="1"/>
  <c r="AC12"/>
  <c r="BI12" s="1"/>
  <c r="BI11"/>
  <c r="H12" l="1"/>
  <c r="BD12"/>
  <c r="BE12"/>
  <c r="Q12" l="1"/>
  <c r="T12"/>
  <c r="V13" l="1"/>
  <c r="S12"/>
  <c r="U12" s="1"/>
  <c r="R12"/>
  <c r="BC12" s="1"/>
  <c r="AA13" l="1"/>
  <c r="BG13" s="1"/>
  <c r="Y13"/>
  <c r="X13"/>
  <c r="Z13"/>
  <c r="BF13" s="1"/>
  <c r="AB13"/>
  <c r="BH13" s="1"/>
  <c r="AC13"/>
  <c r="BI13" s="1"/>
  <c r="H13" l="1"/>
  <c r="BD13"/>
  <c r="BE13"/>
  <c r="Q13" l="1"/>
  <c r="T13"/>
  <c r="V14" l="1"/>
  <c r="S13"/>
  <c r="U13" s="1"/>
  <c r="R13"/>
  <c r="BC13" s="1"/>
  <c r="AA14" l="1"/>
  <c r="Y14"/>
  <c r="Z14"/>
  <c r="X14"/>
  <c r="AC14"/>
  <c r="AB14"/>
  <c r="BI14" l="1"/>
  <c r="BI15" s="1"/>
  <c r="AC15"/>
  <c r="BF14"/>
  <c r="BF15" s="1"/>
  <c r="Z15"/>
  <c r="BG14"/>
  <c r="BG15" s="1"/>
  <c r="BG410" s="1"/>
  <c r="AA15"/>
  <c r="AA410" s="1"/>
  <c r="AA545" s="1"/>
  <c r="BH14"/>
  <c r="BH15" s="1"/>
  <c r="BH410" s="1"/>
  <c r="AB15"/>
  <c r="AB410" s="1"/>
  <c r="AB545" s="1"/>
  <c r="H14"/>
  <c r="BD14"/>
  <c r="BD15" s="1"/>
  <c r="BD410" s="1"/>
  <c r="X15"/>
  <c r="X410" s="1"/>
  <c r="X545" s="1"/>
  <c r="BE14"/>
  <c r="BE15" s="1"/>
  <c r="Y15"/>
  <c r="Y410" s="1"/>
  <c r="Y545" s="1"/>
  <c r="Q14" l="1"/>
  <c r="T14"/>
  <c r="BF410"/>
  <c r="BI410"/>
  <c r="Z410"/>
  <c r="Z545" s="1"/>
  <c r="Z16"/>
  <c r="AC410"/>
  <c r="AC545" s="1"/>
  <c r="R14" l="1"/>
  <c r="S14"/>
  <c r="U14" s="1"/>
  <c r="U15" s="1"/>
  <c r="T15"/>
  <c r="T364"/>
  <c r="T362"/>
  <c r="T547" s="1"/>
  <c r="T17"/>
  <c r="T410" l="1"/>
  <c r="T16"/>
  <c r="T411" s="1"/>
  <c r="BC14"/>
  <c r="BC15" s="1"/>
  <c r="BC410" s="1"/>
  <c r="R15"/>
  <c r="R410" s="1"/>
  <c r="R545" s="1"/>
  <c r="T18"/>
  <c r="T413" s="1"/>
  <c r="T412"/>
  <c r="T365"/>
  <c r="T550" s="1"/>
  <c r="T549"/>
  <c r="AM45"/>
  <c r="AN45" s="1"/>
  <c r="AM76"/>
  <c r="AN76"/>
  <c r="BC76" s="1"/>
  <c r="AR77"/>
  <c r="AT77" s="1"/>
  <c r="AM138"/>
  <c r="AN138" s="1"/>
  <c r="BC138" s="1"/>
  <c r="AM242"/>
  <c r="AN242"/>
  <c r="BC242" s="1"/>
  <c r="AR243"/>
  <c r="AT243" s="1"/>
  <c r="AM296"/>
  <c r="AN296" s="1"/>
  <c r="BC296" s="1"/>
  <c r="AM330"/>
  <c r="AN330"/>
  <c r="BC330" s="1"/>
  <c r="AR331"/>
  <c r="AT331" s="1"/>
  <c r="AV77"/>
  <c r="BF77" s="1"/>
  <c r="AU77"/>
  <c r="BE77" s="1"/>
  <c r="AV243"/>
  <c r="BF243" s="1"/>
  <c r="AU243"/>
  <c r="BE243" s="1"/>
  <c r="AV331"/>
  <c r="BF331" s="1"/>
  <c r="AU331"/>
  <c r="BE331" s="1"/>
  <c r="AY45"/>
  <c r="BI45" s="1"/>
  <c r="AX45"/>
  <c r="BH45" s="1"/>
  <c r="AY76"/>
  <c r="BI76" s="1"/>
  <c r="AX76"/>
  <c r="BH76" s="1"/>
  <c r="AY138"/>
  <c r="BI138" s="1"/>
  <c r="AX138"/>
  <c r="BH138" s="1"/>
  <c r="AY242"/>
  <c r="BI242" s="1"/>
  <c r="AX242"/>
  <c r="BH242" s="1"/>
  <c r="AY330"/>
  <c r="BI330" s="1"/>
  <c r="AX330"/>
  <c r="BH330" s="1"/>
  <c r="AW77"/>
  <c r="BG77" s="1"/>
  <c r="AW243"/>
  <c r="BG243" s="1"/>
  <c r="AW331"/>
  <c r="BG331" s="1"/>
  <c r="AU418"/>
  <c r="AV418" s="1"/>
  <c r="AX418"/>
  <c r="AY418" s="1"/>
  <c r="AW418"/>
  <c r="AZ434"/>
  <c r="AX426"/>
  <c r="AY426" s="1"/>
  <c r="AW426"/>
  <c r="AU426"/>
  <c r="AV426" s="1"/>
  <c r="BB80"/>
  <c r="BB82" s="1"/>
  <c r="BA82" s="1"/>
  <c r="BA434" s="1"/>
  <c r="BA80"/>
  <c r="AU514"/>
  <c r="AV514" s="1"/>
  <c r="AX414"/>
  <c r="AY414" s="1"/>
  <c r="AW414"/>
  <c r="AU414"/>
  <c r="AV414"/>
  <c r="AX514"/>
  <c r="AY514"/>
  <c r="AW514"/>
  <c r="AX478"/>
  <c r="AY478" s="1"/>
  <c r="AW478"/>
  <c r="AU478"/>
  <c r="AV478" s="1"/>
  <c r="AX474"/>
  <c r="AY474" s="1"/>
  <c r="AW474"/>
  <c r="AU474"/>
  <c r="AV474" s="1"/>
  <c r="BB518"/>
  <c r="BA518"/>
  <c r="AZ518"/>
  <c r="AX442"/>
  <c r="AY442"/>
  <c r="AW442"/>
  <c r="AU442"/>
  <c r="AV442" s="1"/>
  <c r="AX490"/>
  <c r="AY490" s="1"/>
  <c r="AW490"/>
  <c r="AU490"/>
  <c r="AV490"/>
  <c r="AX450"/>
  <c r="AY450"/>
  <c r="AW450"/>
  <c r="AU450"/>
  <c r="AV450" s="1"/>
  <c r="AX454"/>
  <c r="AY454" s="1"/>
  <c r="AW454"/>
  <c r="AU454"/>
  <c r="AV454"/>
  <c r="AU502"/>
  <c r="AV502"/>
  <c r="AU466"/>
  <c r="AV466"/>
  <c r="AX502"/>
  <c r="AY502"/>
  <c r="AW502"/>
  <c r="AZ458"/>
  <c r="AX482"/>
  <c r="AY482"/>
  <c r="AW482"/>
  <c r="AX410"/>
  <c r="AY410" s="1"/>
  <c r="AX470"/>
  <c r="AY470" s="1"/>
  <c r="AX506"/>
  <c r="AY506" s="1"/>
  <c r="AX522"/>
  <c r="AY522" s="1"/>
  <c r="AX526"/>
  <c r="AY526" s="1"/>
  <c r="AX534"/>
  <c r="AY534" s="1"/>
  <c r="AX538"/>
  <c r="AY538" s="1"/>
  <c r="AU438"/>
  <c r="AV438"/>
  <c r="AU410"/>
  <c r="AU446"/>
  <c r="AV446" s="1"/>
  <c r="AU462"/>
  <c r="AU470"/>
  <c r="AU482"/>
  <c r="AU486"/>
  <c r="AU494"/>
  <c r="AU506"/>
  <c r="AU510"/>
  <c r="AU522"/>
  <c r="AU526"/>
  <c r="AU534"/>
  <c r="AV534" s="1"/>
  <c r="AU538"/>
  <c r="AT410"/>
  <c r="AT545" s="1"/>
  <c r="AV470"/>
  <c r="AW410"/>
  <c r="AW470"/>
  <c r="AW506"/>
  <c r="AW522"/>
  <c r="AW526"/>
  <c r="AW534"/>
  <c r="AW538"/>
  <c r="AV410"/>
  <c r="AP410"/>
  <c r="AV462"/>
  <c r="AV482"/>
  <c r="AV486"/>
  <c r="AV494"/>
  <c r="AV506"/>
  <c r="AV510"/>
  <c r="AV522"/>
  <c r="AV526"/>
  <c r="AV538"/>
  <c r="BB498"/>
  <c r="BA498"/>
  <c r="AZ498"/>
  <c r="BG138"/>
  <c r="AO45"/>
  <c r="AQ45"/>
  <c r="BB530"/>
  <c r="BA530"/>
  <c r="AZ530"/>
  <c r="AO76"/>
  <c r="AO138"/>
  <c r="AO242"/>
  <c r="AQ242" s="1"/>
  <c r="AO296"/>
  <c r="AO330"/>
  <c r="AQ330" s="1"/>
  <c r="BB140"/>
  <c r="BA140"/>
  <c r="BG242"/>
  <c r="AQ76"/>
  <c r="BB139"/>
  <c r="BB142" s="1"/>
  <c r="BA139"/>
  <c r="AQ138"/>
  <c r="AL141"/>
  <c r="AL142" s="1"/>
  <c r="AL245"/>
  <c r="AL246" s="1"/>
  <c r="AK246" s="1"/>
  <c r="AQ296"/>
  <c r="AL333"/>
  <c r="AL334" s="1"/>
  <c r="AK334" s="1"/>
  <c r="AK530" l="1"/>
  <c r="AK335"/>
  <c r="AK531" s="1"/>
  <c r="AK337"/>
  <c r="AK533" s="1"/>
  <c r="BJ530"/>
  <c r="BJ498"/>
  <c r="AZ545"/>
  <c r="BA142"/>
  <c r="BA458" s="1"/>
  <c r="BA545" s="1"/>
  <c r="BB434"/>
  <c r="AK498"/>
  <c r="AK247"/>
  <c r="AK499" s="1"/>
  <c r="AK249"/>
  <c r="AK501" s="1"/>
  <c r="BJ518"/>
  <c r="BB458"/>
  <c r="BJ458" s="1"/>
  <c r="BC45"/>
  <c r="AD331"/>
  <c r="BD331"/>
  <c r="BD243"/>
  <c r="AD243"/>
  <c r="BD77"/>
  <c r="AD77"/>
  <c r="AR297"/>
  <c r="AR139"/>
  <c r="AR46"/>
  <c r="BB545" l="1"/>
  <c r="BJ545" s="1"/>
  <c r="BJ434"/>
  <c r="AV297"/>
  <c r="AT297"/>
  <c r="AU297"/>
  <c r="AW297"/>
  <c r="AV139"/>
  <c r="AT139"/>
  <c r="AU139"/>
  <c r="AW139"/>
  <c r="AM77"/>
  <c r="AP77"/>
  <c r="AM243"/>
  <c r="AP243"/>
  <c r="AV46"/>
  <c r="AT46"/>
  <c r="AU46"/>
  <c r="AW46"/>
  <c r="AM331"/>
  <c r="AP331"/>
  <c r="BG46" l="1"/>
  <c r="BE46"/>
  <c r="AX243"/>
  <c r="AN243"/>
  <c r="AR244"/>
  <c r="AY243"/>
  <c r="AO243"/>
  <c r="AQ243" s="1"/>
  <c r="AX77"/>
  <c r="AN77"/>
  <c r="AR78"/>
  <c r="AY77"/>
  <c r="AO77"/>
  <c r="AQ77" s="1"/>
  <c r="AD139"/>
  <c r="BD139"/>
  <c r="BF139"/>
  <c r="AD297"/>
  <c r="BD297"/>
  <c r="BF297"/>
  <c r="AX331"/>
  <c r="AN331"/>
  <c r="AR332"/>
  <c r="AY331"/>
  <c r="AO331"/>
  <c r="AQ331" s="1"/>
  <c r="AD46"/>
  <c r="BD46"/>
  <c r="BF46"/>
  <c r="BG139"/>
  <c r="BE139"/>
  <c r="BG297"/>
  <c r="BE297"/>
  <c r="AT332" l="1"/>
  <c r="AV332"/>
  <c r="AX332"/>
  <c r="BH332" s="1"/>
  <c r="AU332"/>
  <c r="AY332"/>
  <c r="BI332" s="1"/>
  <c r="AW332"/>
  <c r="BH331"/>
  <c r="AM139"/>
  <c r="AP139"/>
  <c r="BI77"/>
  <c r="BC77"/>
  <c r="AT244"/>
  <c r="AV244"/>
  <c r="AU244"/>
  <c r="AW244"/>
  <c r="BH243"/>
  <c r="AM46"/>
  <c r="AP46"/>
  <c r="BI331"/>
  <c r="BC331"/>
  <c r="AM297"/>
  <c r="AP297"/>
  <c r="AT78"/>
  <c r="AV78"/>
  <c r="AU78"/>
  <c r="AW78"/>
  <c r="BH77"/>
  <c r="BI243"/>
  <c r="BC243"/>
  <c r="AN297" l="1"/>
  <c r="AR298"/>
  <c r="AO297"/>
  <c r="AQ297" s="1"/>
  <c r="AX297"/>
  <c r="AY297"/>
  <c r="AN46"/>
  <c r="AR47"/>
  <c r="AO46"/>
  <c r="AQ46" s="1"/>
  <c r="AY46"/>
  <c r="AX46"/>
  <c r="AD244"/>
  <c r="BD244"/>
  <c r="AN139"/>
  <c r="AR140"/>
  <c r="AO139"/>
  <c r="AQ139" s="1"/>
  <c r="AX139"/>
  <c r="AY139"/>
  <c r="BD332"/>
  <c r="AD332"/>
  <c r="AD78"/>
  <c r="BD78"/>
  <c r="BG78"/>
  <c r="BE78"/>
  <c r="BF78"/>
  <c r="BG244"/>
  <c r="BE244"/>
  <c r="BF244"/>
  <c r="BG332"/>
  <c r="BE332"/>
  <c r="BF332"/>
  <c r="AM78" l="1"/>
  <c r="AP78"/>
  <c r="BH139"/>
  <c r="AV140"/>
  <c r="AT140"/>
  <c r="AU140"/>
  <c r="AW140"/>
  <c r="AM244"/>
  <c r="AP244"/>
  <c r="BI46"/>
  <c r="AV47"/>
  <c r="AT47"/>
  <c r="AU47"/>
  <c r="AW47"/>
  <c r="BI297"/>
  <c r="BC297"/>
  <c r="AM332"/>
  <c r="AP332"/>
  <c r="BI139"/>
  <c r="BC139"/>
  <c r="BH46"/>
  <c r="BC46"/>
  <c r="BH297"/>
  <c r="AV298"/>
  <c r="AT298"/>
  <c r="AU298"/>
  <c r="AW298"/>
  <c r="AX298"/>
  <c r="BH298" s="1"/>
  <c r="AY298"/>
  <c r="BI298" s="1"/>
  <c r="BE298" l="1"/>
  <c r="AN332"/>
  <c r="AR333"/>
  <c r="AO332"/>
  <c r="AQ332" s="1"/>
  <c r="BE47"/>
  <c r="BF47"/>
  <c r="AN244"/>
  <c r="AR245"/>
  <c r="AO244"/>
  <c r="AQ244" s="1"/>
  <c r="AX244"/>
  <c r="AY244"/>
  <c r="BE140"/>
  <c r="BF140"/>
  <c r="AN78"/>
  <c r="AR79"/>
  <c r="AO78"/>
  <c r="AQ78" s="1"/>
  <c r="AY78"/>
  <c r="AX78"/>
  <c r="BF298"/>
  <c r="BG298"/>
  <c r="AD298"/>
  <c r="BD298"/>
  <c r="BG47"/>
  <c r="AD47"/>
  <c r="BD47"/>
  <c r="BG140"/>
  <c r="AD140"/>
  <c r="BD140"/>
  <c r="AM47" l="1"/>
  <c r="AP47"/>
  <c r="BH78"/>
  <c r="BC78"/>
  <c r="BH244"/>
  <c r="AT245"/>
  <c r="AV245"/>
  <c r="AU245"/>
  <c r="AW245"/>
  <c r="AY245"/>
  <c r="BI245" s="1"/>
  <c r="AX245"/>
  <c r="BH245" s="1"/>
  <c r="BC332"/>
  <c r="AM140"/>
  <c r="AP140"/>
  <c r="AM298"/>
  <c r="AP298"/>
  <c r="BI78"/>
  <c r="AT79"/>
  <c r="AV79"/>
  <c r="AU79"/>
  <c r="AW79"/>
  <c r="BI244"/>
  <c r="BI246" s="1"/>
  <c r="AY246"/>
  <c r="BC244"/>
  <c r="AT333"/>
  <c r="AV333"/>
  <c r="AU333"/>
  <c r="AW333"/>
  <c r="AY333"/>
  <c r="AX333"/>
  <c r="BE333" l="1"/>
  <c r="BE334" s="1"/>
  <c r="BE530" s="1"/>
  <c r="AU334"/>
  <c r="AU530" s="1"/>
  <c r="AD333"/>
  <c r="BD333"/>
  <c r="BD334" s="1"/>
  <c r="BD530" s="1"/>
  <c r="AT334"/>
  <c r="BE79"/>
  <c r="BD79"/>
  <c r="AD79"/>
  <c r="AN298"/>
  <c r="AR299"/>
  <c r="AO298"/>
  <c r="AQ298" s="1"/>
  <c r="AN140"/>
  <c r="AR141"/>
  <c r="AO140"/>
  <c r="AQ140" s="1"/>
  <c r="AY140"/>
  <c r="AX140"/>
  <c r="BE245"/>
  <c r="BE246" s="1"/>
  <c r="BE498" s="1"/>
  <c r="AU246"/>
  <c r="AU498" s="1"/>
  <c r="BD245"/>
  <c r="BD246" s="1"/>
  <c r="BD498" s="1"/>
  <c r="AD245"/>
  <c r="AT246"/>
  <c r="AN47"/>
  <c r="AR48"/>
  <c r="AO47"/>
  <c r="AQ47" s="1"/>
  <c r="AY47"/>
  <c r="AX47"/>
  <c r="BH246"/>
  <c r="BH498" s="1"/>
  <c r="BI498" s="1"/>
  <c r="BI333"/>
  <c r="BI334" s="1"/>
  <c r="AY334"/>
  <c r="BH333"/>
  <c r="BH334" s="1"/>
  <c r="BH530" s="1"/>
  <c r="AX334"/>
  <c r="AX530" s="1"/>
  <c r="BG333"/>
  <c r="BG334" s="1"/>
  <c r="BG530" s="1"/>
  <c r="AW334"/>
  <c r="AW530" s="1"/>
  <c r="BF333"/>
  <c r="BF334" s="1"/>
  <c r="BF530" s="1"/>
  <c r="AV334"/>
  <c r="BG79"/>
  <c r="BF79"/>
  <c r="AV430"/>
  <c r="BG245"/>
  <c r="BG246" s="1"/>
  <c r="BG498" s="1"/>
  <c r="AW246"/>
  <c r="AW498" s="1"/>
  <c r="BF245"/>
  <c r="BF246" s="1"/>
  <c r="BF498" s="1"/>
  <c r="AV246"/>
  <c r="AX246"/>
  <c r="AX498" s="1"/>
  <c r="AY498" s="1"/>
  <c r="AV335" l="1"/>
  <c r="AV530"/>
  <c r="BI47"/>
  <c r="AV48"/>
  <c r="AT48"/>
  <c r="AU48"/>
  <c r="AW48"/>
  <c r="BI140"/>
  <c r="AV141"/>
  <c r="AT141"/>
  <c r="AU141"/>
  <c r="AW141"/>
  <c r="AX141"/>
  <c r="BH141" s="1"/>
  <c r="AY141"/>
  <c r="BI141" s="1"/>
  <c r="BC298"/>
  <c r="AM79"/>
  <c r="AP79"/>
  <c r="AM333"/>
  <c r="AP333"/>
  <c r="AY530"/>
  <c r="AV247"/>
  <c r="AV498"/>
  <c r="BH47"/>
  <c r="BC47"/>
  <c r="AM245"/>
  <c r="AP245"/>
  <c r="BH140"/>
  <c r="BH142" s="1"/>
  <c r="BH458" s="1"/>
  <c r="AX142"/>
  <c r="AX458" s="1"/>
  <c r="BC140"/>
  <c r="AV299"/>
  <c r="AT299"/>
  <c r="AU299"/>
  <c r="AW299"/>
  <c r="AX299"/>
  <c r="AY299"/>
  <c r="BI530"/>
  <c r="BH299" l="1"/>
  <c r="BF299"/>
  <c r="AN245"/>
  <c r="AO245"/>
  <c r="AQ245" s="1"/>
  <c r="AQ246" s="1"/>
  <c r="AN333"/>
  <c r="AO333"/>
  <c r="AQ333" s="1"/>
  <c r="AQ334" s="1"/>
  <c r="AN79"/>
  <c r="AR80"/>
  <c r="AO79"/>
  <c r="AQ79" s="1"/>
  <c r="AX79"/>
  <c r="AY79"/>
  <c r="BE141"/>
  <c r="BE142" s="1"/>
  <c r="BE458" s="1"/>
  <c r="AU142"/>
  <c r="AU458" s="1"/>
  <c r="BF141"/>
  <c r="BF142" s="1"/>
  <c r="BF458" s="1"/>
  <c r="AV142"/>
  <c r="BE48"/>
  <c r="BF48"/>
  <c r="BI142"/>
  <c r="BI458" s="1"/>
  <c r="BE299"/>
  <c r="AX300"/>
  <c r="BH300" s="1"/>
  <c r="AY300"/>
  <c r="BI300" s="1"/>
  <c r="BI299"/>
  <c r="BG299"/>
  <c r="AD299"/>
  <c r="BD299"/>
  <c r="AP246"/>
  <c r="AP248"/>
  <c r="AP336"/>
  <c r="AP334"/>
  <c r="BG141"/>
  <c r="BG142" s="1"/>
  <c r="BG458" s="1"/>
  <c r="AW142"/>
  <c r="AW458" s="1"/>
  <c r="AD141"/>
  <c r="BD141"/>
  <c r="BD142" s="1"/>
  <c r="BD458" s="1"/>
  <c r="AT142"/>
  <c r="BG48"/>
  <c r="AD48"/>
  <c r="BD48"/>
  <c r="AY142"/>
  <c r="AY458" s="1"/>
  <c r="AM48" l="1"/>
  <c r="AP48"/>
  <c r="AM141"/>
  <c r="AP141"/>
  <c r="AP337"/>
  <c r="AP533" s="1"/>
  <c r="AP532"/>
  <c r="AP247"/>
  <c r="AP499" s="1"/>
  <c r="AP498"/>
  <c r="AV143"/>
  <c r="AV458"/>
  <c r="BI79"/>
  <c r="BC79"/>
  <c r="BC333"/>
  <c r="BC334" s="1"/>
  <c r="BC530" s="1"/>
  <c r="AN334"/>
  <c r="AN530" s="1"/>
  <c r="BC245"/>
  <c r="BC246" s="1"/>
  <c r="BC498" s="1"/>
  <c r="AN246"/>
  <c r="AN498" s="1"/>
  <c r="AP335"/>
  <c r="AP531" s="1"/>
  <c r="AP530"/>
  <c r="AP249"/>
  <c r="AP501" s="1"/>
  <c r="AP500"/>
  <c r="AM299"/>
  <c r="AP299"/>
  <c r="BH79"/>
  <c r="AT80"/>
  <c r="AV80"/>
  <c r="AU80"/>
  <c r="AW80"/>
  <c r="AD80" l="1"/>
  <c r="BD80"/>
  <c r="AN299"/>
  <c r="AR300"/>
  <c r="AO299"/>
  <c r="AQ299" s="1"/>
  <c r="AN141"/>
  <c r="AO141"/>
  <c r="AQ141" s="1"/>
  <c r="AQ142" s="1"/>
  <c r="AN48"/>
  <c r="AR49"/>
  <c r="AO48"/>
  <c r="AQ48" s="1"/>
  <c r="AX48"/>
  <c r="AY48"/>
  <c r="BE80"/>
  <c r="BG80"/>
  <c r="BF80"/>
  <c r="AP144"/>
  <c r="AP142"/>
  <c r="AP458" l="1"/>
  <c r="AP143"/>
  <c r="AP459" s="1"/>
  <c r="BI48"/>
  <c r="BC48"/>
  <c r="BC141"/>
  <c r="BC142" s="1"/>
  <c r="BC458" s="1"/>
  <c r="AN142"/>
  <c r="AN458" s="1"/>
  <c r="AV300"/>
  <c r="AT300"/>
  <c r="AU300"/>
  <c r="AW300"/>
  <c r="AM80"/>
  <c r="AP80"/>
  <c r="AP145"/>
  <c r="AP461" s="1"/>
  <c r="AP460"/>
  <c r="BH48"/>
  <c r="AV49"/>
  <c r="AT49"/>
  <c r="AU49"/>
  <c r="AW49"/>
  <c r="AY49"/>
  <c r="BI49" s="1"/>
  <c r="BI50" s="1"/>
  <c r="AX49"/>
  <c r="BH49" s="1"/>
  <c r="BH50" s="1"/>
  <c r="BH422" s="1"/>
  <c r="BC299"/>
  <c r="BI422" l="1"/>
  <c r="BE49"/>
  <c r="BE50" s="1"/>
  <c r="BE422" s="1"/>
  <c r="AU50"/>
  <c r="AU422" s="1"/>
  <c r="BF49"/>
  <c r="BF50" s="1"/>
  <c r="BF422" s="1"/>
  <c r="AV50"/>
  <c r="AN80"/>
  <c r="AR81"/>
  <c r="AO80"/>
  <c r="AQ80" s="1"/>
  <c r="AX80"/>
  <c r="AY80"/>
  <c r="BE300"/>
  <c r="BF300"/>
  <c r="BG49"/>
  <c r="BG50" s="1"/>
  <c r="BG422" s="1"/>
  <c r="AW50"/>
  <c r="AW422" s="1"/>
  <c r="AD49"/>
  <c r="BD49"/>
  <c r="BD50" s="1"/>
  <c r="BD422" s="1"/>
  <c r="AT50"/>
  <c r="AT422" s="1"/>
  <c r="BG300"/>
  <c r="AD300"/>
  <c r="BD300"/>
  <c r="AX50"/>
  <c r="AX422" s="1"/>
  <c r="AY50"/>
  <c r="AY422" s="1"/>
  <c r="AM49" l="1"/>
  <c r="AP49"/>
  <c r="BI80"/>
  <c r="BC80"/>
  <c r="AM300"/>
  <c r="AP300"/>
  <c r="BH80"/>
  <c r="AT81"/>
  <c r="AV81"/>
  <c r="AU81"/>
  <c r="AW81"/>
  <c r="AV422"/>
  <c r="AV51"/>
  <c r="BE81" l="1"/>
  <c r="BE82" s="1"/>
  <c r="BE434" s="1"/>
  <c r="AU82"/>
  <c r="AU434" s="1"/>
  <c r="BD81"/>
  <c r="BD82" s="1"/>
  <c r="BD434" s="1"/>
  <c r="AD81"/>
  <c r="AT82"/>
  <c r="AN300"/>
  <c r="AR301"/>
  <c r="AO300"/>
  <c r="AQ300" s="1"/>
  <c r="AN49"/>
  <c r="AO49"/>
  <c r="AQ49" s="1"/>
  <c r="AQ50" s="1"/>
  <c r="BG81"/>
  <c r="BG82" s="1"/>
  <c r="BG434" s="1"/>
  <c r="AW82"/>
  <c r="AW434" s="1"/>
  <c r="BF81"/>
  <c r="BF82" s="1"/>
  <c r="BF434" s="1"/>
  <c r="AV82"/>
  <c r="AP52"/>
  <c r="AP50"/>
  <c r="AP424" l="1"/>
  <c r="AP53"/>
  <c r="AP425" s="1"/>
  <c r="AV83"/>
  <c r="AV434"/>
  <c r="BC49"/>
  <c r="BC50" s="1"/>
  <c r="BC422" s="1"/>
  <c r="AN50"/>
  <c r="AN422" s="1"/>
  <c r="AV301"/>
  <c r="AT301"/>
  <c r="AU301"/>
  <c r="AW301"/>
  <c r="AY301"/>
  <c r="AX301"/>
  <c r="AP51"/>
  <c r="AP423" s="1"/>
  <c r="AP422"/>
  <c r="BC300"/>
  <c r="AM81"/>
  <c r="AP81"/>
  <c r="AP84" l="1"/>
  <c r="AP82"/>
  <c r="BI301"/>
  <c r="BE301"/>
  <c r="BF301"/>
  <c r="AN81"/>
  <c r="AO81"/>
  <c r="AQ81" s="1"/>
  <c r="AQ82" s="1"/>
  <c r="AX81"/>
  <c r="AY81"/>
  <c r="BH301"/>
  <c r="BG301"/>
  <c r="AD301"/>
  <c r="BD301"/>
  <c r="BI81" l="1"/>
  <c r="BI82" s="1"/>
  <c r="AY82"/>
  <c r="AP436"/>
  <c r="AP85"/>
  <c r="AP437" s="1"/>
  <c r="AM301"/>
  <c r="AP301"/>
  <c r="BH81"/>
  <c r="BH82" s="1"/>
  <c r="BH434" s="1"/>
  <c r="AX82"/>
  <c r="AX434" s="1"/>
  <c r="BC81"/>
  <c r="BC82" s="1"/>
  <c r="BC434" s="1"/>
  <c r="AN82"/>
  <c r="AN434" s="1"/>
  <c r="AP434"/>
  <c r="AP83"/>
  <c r="AP435" s="1"/>
  <c r="BI434" l="1"/>
  <c r="AN301"/>
  <c r="AR302"/>
  <c r="AO301"/>
  <c r="AQ301" s="1"/>
  <c r="AY434"/>
  <c r="AV302" l="1"/>
  <c r="AT302"/>
  <c r="AU302"/>
  <c r="AW302"/>
  <c r="AX302"/>
  <c r="AY302"/>
  <c r="BC301"/>
  <c r="BH302" l="1"/>
  <c r="BH303" s="1"/>
  <c r="BH518" s="1"/>
  <c r="BH545" s="1"/>
  <c r="AX303"/>
  <c r="AX518" s="1"/>
  <c r="AX545" s="1"/>
  <c r="BE302"/>
  <c r="BE303" s="1"/>
  <c r="BE518" s="1"/>
  <c r="BE545" s="1"/>
  <c r="AU303"/>
  <c r="AU518" s="1"/>
  <c r="AU545" s="1"/>
  <c r="BF302"/>
  <c r="BF303" s="1"/>
  <c r="BF518" s="1"/>
  <c r="BF545" s="1"/>
  <c r="AV303"/>
  <c r="BI302"/>
  <c r="BI303" s="1"/>
  <c r="BI518" s="1"/>
  <c r="BI545" s="1"/>
  <c r="AY303"/>
  <c r="AY518" s="1"/>
  <c r="AY545" s="1"/>
  <c r="BG302"/>
  <c r="BG303" s="1"/>
  <c r="BG518" s="1"/>
  <c r="BG545" s="1"/>
  <c r="AW303"/>
  <c r="AW518" s="1"/>
  <c r="AW545" s="1"/>
  <c r="AD302"/>
  <c r="BD302"/>
  <c r="BD303" s="1"/>
  <c r="BD518" s="1"/>
  <c r="BD545" s="1"/>
  <c r="AT303"/>
  <c r="AM302" l="1"/>
  <c r="AP302"/>
  <c r="AV304"/>
  <c r="AV518"/>
  <c r="AV545" s="1"/>
  <c r="AN302" l="1"/>
  <c r="AO302"/>
  <c r="AQ302" s="1"/>
  <c r="AQ303" s="1"/>
  <c r="AP364"/>
  <c r="AP362"/>
  <c r="AP547" s="1"/>
  <c r="AP305"/>
  <c r="AP303"/>
  <c r="AP306" l="1"/>
  <c r="AP521" s="1"/>
  <c r="AP520"/>
  <c r="AP365"/>
  <c r="AP550" s="1"/>
  <c r="AP549"/>
  <c r="BC302"/>
  <c r="BC303" s="1"/>
  <c r="BC518" s="1"/>
  <c r="BC545" s="1"/>
  <c r="AN303"/>
  <c r="AN518" s="1"/>
  <c r="AN545" s="1"/>
  <c r="AP518"/>
  <c r="AP304"/>
  <c r="AP519" s="1"/>
  <c r="AG518" l="1"/>
  <c r="AH518"/>
  <c r="AF518"/>
  <c r="K434"/>
  <c r="L434"/>
  <c r="J434"/>
  <c r="AG434"/>
  <c r="AH434"/>
  <c r="AF434"/>
  <c r="K498"/>
  <c r="L498"/>
  <c r="J498"/>
  <c r="K334"/>
  <c r="K530"/>
  <c r="L530"/>
  <c r="J334"/>
  <c r="J530"/>
  <c r="K303"/>
  <c r="K518"/>
  <c r="L518"/>
  <c r="J303"/>
  <c r="J518"/>
  <c r="AG458"/>
  <c r="AH458"/>
  <c r="AF458"/>
  <c r="K142"/>
  <c r="K458"/>
  <c r="L458"/>
  <c r="J142"/>
  <c r="J458"/>
  <c r="AG498"/>
  <c r="AH498"/>
  <c r="AF498"/>
  <c r="AG530"/>
  <c r="AH530"/>
  <c r="AF530"/>
  <c r="K466"/>
  <c r="L466"/>
  <c r="J466"/>
  <c r="AG510"/>
  <c r="AH510"/>
  <c r="AF510"/>
  <c r="K494"/>
  <c r="L494"/>
  <c r="J494"/>
  <c r="AG466"/>
  <c r="AH466"/>
  <c r="AF466"/>
  <c r="K510"/>
  <c r="L510"/>
  <c r="J510"/>
  <c r="AG494"/>
  <c r="AH494"/>
  <c r="AF494"/>
  <c r="O22"/>
  <c r="N22"/>
  <c r="O23" s="1"/>
  <c r="N23"/>
  <c r="O24"/>
  <c r="O129"/>
  <c r="N129"/>
  <c r="O130" s="1"/>
  <c r="N130"/>
  <c r="O131" s="1"/>
  <c r="O139"/>
  <c r="N139"/>
  <c r="O140" s="1"/>
  <c r="O169"/>
  <c r="N169"/>
  <c r="O170" s="1"/>
  <c r="O179"/>
  <c r="N179"/>
  <c r="O180" s="1"/>
  <c r="O191"/>
  <c r="N191"/>
  <c r="O192" s="1"/>
  <c r="O203"/>
  <c r="N203"/>
  <c r="O204" s="1"/>
  <c r="N204"/>
  <c r="O205" s="1"/>
  <c r="O222"/>
  <c r="N222"/>
  <c r="O223" s="1"/>
  <c r="N223"/>
  <c r="O224" s="1"/>
  <c r="O283"/>
  <c r="N283"/>
  <c r="O284" s="1"/>
  <c r="N284"/>
  <c r="O285" s="1"/>
  <c r="O297"/>
  <c r="N297"/>
  <c r="O298" s="1"/>
  <c r="N298"/>
  <c r="O299" s="1"/>
  <c r="O321"/>
  <c r="N321"/>
  <c r="O322" s="1"/>
  <c r="N322"/>
  <c r="O323" s="1"/>
  <c r="O331"/>
  <c r="N331"/>
  <c r="O332" s="1"/>
  <c r="N332"/>
  <c r="O333" s="1"/>
  <c r="K418"/>
  <c r="L418"/>
  <c r="J418"/>
  <c r="K290"/>
  <c r="K514"/>
  <c r="L514"/>
  <c r="J290"/>
  <c r="J514"/>
  <c r="AG418"/>
  <c r="AH418"/>
  <c r="AF418"/>
  <c r="AG514"/>
  <c r="AH514"/>
  <c r="AF514"/>
  <c r="AG490"/>
  <c r="AH490"/>
  <c r="AF490"/>
  <c r="K227"/>
  <c r="K490"/>
  <c r="L490"/>
  <c r="J227"/>
  <c r="J490"/>
  <c r="K196"/>
  <c r="K478"/>
  <c r="L478"/>
  <c r="J196"/>
  <c r="J478"/>
  <c r="K184"/>
  <c r="K474"/>
  <c r="L474"/>
  <c r="J184"/>
  <c r="J474"/>
  <c r="AG474"/>
  <c r="AH474"/>
  <c r="AF474"/>
  <c r="AG478"/>
  <c r="AH478"/>
  <c r="AF478"/>
  <c r="K522"/>
  <c r="L522"/>
  <c r="J522"/>
  <c r="AG442"/>
  <c r="AH442"/>
  <c r="AF442"/>
  <c r="K502"/>
  <c r="L502"/>
  <c r="J502"/>
  <c r="AG534"/>
  <c r="AH534"/>
  <c r="AF534"/>
  <c r="K450"/>
  <c r="L450"/>
  <c r="J450"/>
  <c r="AG522"/>
  <c r="AH522"/>
  <c r="AF522"/>
  <c r="K442"/>
  <c r="L442"/>
  <c r="J442"/>
  <c r="AG502"/>
  <c r="AH502"/>
  <c r="AF502"/>
  <c r="K534"/>
  <c r="L534"/>
  <c r="J534"/>
  <c r="AG450"/>
  <c r="AH450"/>
  <c r="AF450"/>
  <c r="AG426"/>
  <c r="AH426"/>
  <c r="AF426"/>
  <c r="K426"/>
  <c r="L426"/>
  <c r="J426"/>
  <c r="AG422"/>
  <c r="AH422"/>
  <c r="AF422"/>
  <c r="K422"/>
  <c r="L422"/>
  <c r="J422"/>
  <c r="AG482"/>
  <c r="AH482"/>
  <c r="AF482"/>
  <c r="K206"/>
  <c r="K482"/>
  <c r="L482"/>
  <c r="J206"/>
  <c r="J482"/>
  <c r="K25"/>
  <c r="K414"/>
  <c r="L414"/>
  <c r="J25"/>
  <c r="J414"/>
  <c r="AG414"/>
  <c r="AH414"/>
  <c r="AF414"/>
  <c r="K172"/>
  <c r="K470"/>
  <c r="L470"/>
  <c r="J172"/>
  <c r="J470"/>
  <c r="AG538"/>
  <c r="AH538"/>
  <c r="AF538"/>
  <c r="AG454"/>
  <c r="AH454"/>
  <c r="AF454"/>
  <c r="K324"/>
  <c r="K526"/>
  <c r="L526"/>
  <c r="J324"/>
  <c r="J526"/>
  <c r="AG470"/>
  <c r="AH470"/>
  <c r="AF470"/>
  <c r="K538"/>
  <c r="L538"/>
  <c r="J538"/>
  <c r="K506"/>
  <c r="L506"/>
  <c r="J506"/>
  <c r="AG506"/>
  <c r="AH506"/>
  <c r="AF506"/>
  <c r="K132"/>
  <c r="K454"/>
  <c r="L454"/>
  <c r="J132"/>
  <c r="J454"/>
  <c r="AG526"/>
  <c r="AH526"/>
  <c r="AF526"/>
  <c r="AG438"/>
  <c r="AH438"/>
  <c r="AF438"/>
  <c r="K438"/>
  <c r="L438"/>
  <c r="J438"/>
  <c r="AG430"/>
  <c r="AH430"/>
  <c r="AF430"/>
  <c r="K430"/>
  <c r="L430"/>
  <c r="J430"/>
  <c r="K462"/>
  <c r="L462"/>
  <c r="J462"/>
  <c r="K486"/>
  <c r="L486"/>
  <c r="J486"/>
  <c r="K446"/>
  <c r="L446"/>
  <c r="J446"/>
  <c r="P203"/>
  <c r="P204"/>
  <c r="P206"/>
  <c r="P321"/>
  <c r="P322"/>
  <c r="N323"/>
  <c r="P323" s="1"/>
  <c r="P324" s="1"/>
  <c r="P222"/>
  <c r="P223"/>
  <c r="P227"/>
  <c r="P191"/>
  <c r="P196" s="1"/>
  <c r="P129"/>
  <c r="P130"/>
  <c r="P132"/>
  <c r="P297"/>
  <c r="P298"/>
  <c r="P303"/>
  <c r="P169"/>
  <c r="P172" s="1"/>
  <c r="P331"/>
  <c r="P332"/>
  <c r="N333"/>
  <c r="P333" s="1"/>
  <c r="P334" s="1"/>
  <c r="P283"/>
  <c r="P284"/>
  <c r="P290"/>
  <c r="P179"/>
  <c r="P184" s="1"/>
  <c r="P139"/>
  <c r="P142" s="1"/>
  <c r="P22"/>
  <c r="P23"/>
  <c r="P25"/>
  <c r="AG462"/>
  <c r="AH462"/>
  <c r="AF462"/>
  <c r="AG486"/>
  <c r="AH486"/>
  <c r="AF486"/>
  <c r="AG446"/>
  <c r="AH446"/>
  <c r="AF446"/>
  <c r="J410"/>
  <c r="J545"/>
  <c r="K410"/>
  <c r="L410"/>
  <c r="K545"/>
  <c r="AG410"/>
  <c r="AH410"/>
  <c r="AG545"/>
  <c r="AF410"/>
  <c r="AF545"/>
  <c r="AH546"/>
  <c r="L546"/>
  <c r="O336" l="1"/>
  <c r="O334"/>
  <c r="O326"/>
  <c r="O324"/>
  <c r="O303"/>
  <c r="O305"/>
  <c r="O290"/>
  <c r="O292"/>
  <c r="O229"/>
  <c r="O227"/>
  <c r="O208"/>
  <c r="O206"/>
  <c r="O196"/>
  <c r="O198"/>
  <c r="O184"/>
  <c r="O186"/>
  <c r="O172"/>
  <c r="O174"/>
  <c r="O144"/>
  <c r="O142"/>
  <c r="O134"/>
  <c r="O132"/>
  <c r="O362"/>
  <c r="O547" s="1"/>
  <c r="O27"/>
  <c r="O364"/>
  <c r="O25"/>
  <c r="O337" l="1"/>
  <c r="O533" s="1"/>
  <c r="O532"/>
  <c r="O335"/>
  <c r="O531" s="1"/>
  <c r="O530"/>
  <c r="O327"/>
  <c r="O529" s="1"/>
  <c r="O528"/>
  <c r="O325"/>
  <c r="O527" s="1"/>
  <c r="O526"/>
  <c r="O304"/>
  <c r="O519" s="1"/>
  <c r="O518"/>
  <c r="O520"/>
  <c r="O306"/>
  <c r="O521" s="1"/>
  <c r="O291"/>
  <c r="O515" s="1"/>
  <c r="O514"/>
  <c r="O516"/>
  <c r="O293"/>
  <c r="O517" s="1"/>
  <c r="O230"/>
  <c r="O493" s="1"/>
  <c r="O492"/>
  <c r="O228"/>
  <c r="O491" s="1"/>
  <c r="O490"/>
  <c r="O209"/>
  <c r="O485" s="1"/>
  <c r="O484"/>
  <c r="O207"/>
  <c r="O483" s="1"/>
  <c r="O482"/>
  <c r="O197"/>
  <c r="O479" s="1"/>
  <c r="O478"/>
  <c r="O199"/>
  <c r="O481" s="1"/>
  <c r="O480"/>
  <c r="O185"/>
  <c r="O475" s="1"/>
  <c r="O474"/>
  <c r="O476"/>
  <c r="O187"/>
  <c r="O477" s="1"/>
  <c r="O173"/>
  <c r="O471" s="1"/>
  <c r="O470"/>
  <c r="O472"/>
  <c r="O175"/>
  <c r="O473" s="1"/>
  <c r="O145"/>
  <c r="O461" s="1"/>
  <c r="O460"/>
  <c r="O143"/>
  <c r="O459" s="1"/>
  <c r="O458"/>
  <c r="O135"/>
  <c r="O457" s="1"/>
  <c r="O456"/>
  <c r="O133"/>
  <c r="O455" s="1"/>
  <c r="O454"/>
  <c r="O365"/>
  <c r="O550" s="1"/>
  <c r="O549"/>
  <c r="O414"/>
  <c r="O26"/>
  <c r="O415" s="1"/>
  <c r="O28"/>
  <c r="O417" s="1"/>
  <c r="O416"/>
</calcChain>
</file>

<file path=xl/comments1.xml><?xml version="1.0" encoding="utf-8"?>
<comments xmlns="http://schemas.openxmlformats.org/spreadsheetml/2006/main">
  <authors>
    <author>Philip Scinto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Yi adjusted if determined to be an Undue Influence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Yi adjusted if determined to be an Undue Influence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Calculated EWMA under old system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old system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Severity adjustment applied to the candidate under the New System</t>
        </r>
      </text>
    </comment>
    <comment ref="T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Severity Adjusted candidate result under the new system</t>
        </r>
      </text>
    </comment>
    <comment ref="U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new system</t>
        </r>
      </text>
    </comment>
    <comment ref="AB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AC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AF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AG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AL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old system</t>
        </r>
      </text>
    </comment>
    <comment ref="AQ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Estimated effective pass limit for future candidates AFTER this reference test under the new system</t>
        </r>
      </text>
    </comment>
    <comment ref="AX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AY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BB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An Alarm over multiple parameters may only count as one alarm</t>
        </r>
      </text>
    </comment>
    <comment ref="R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Upper Limit on Zi</t>
        </r>
      </text>
    </comment>
    <comment ref="V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Number of tests per lab to estimate variance of ei.  Can use 10, 20 or 30.</t>
        </r>
      </text>
    </comment>
    <comment ref="W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This is the estimated standard deviation of ei which is used IFF the cell below contains a 1</t>
        </r>
      </text>
    </comment>
    <comment ref="AN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Upper Limit on Zi</t>
        </r>
      </text>
    </comment>
    <comment ref="AR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Number of tests per lab to estimate variance of ei.  Can use 10, 20 or 30.</t>
        </r>
      </text>
    </comment>
    <comment ref="AS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This is the estimated standard deviation of ei which is used IFF the cell below contains a 1</t>
        </r>
      </text>
    </comment>
    <comment ref="BA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BB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BH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40% Increase in Reference Interval</t>
        </r>
      </text>
    </comment>
    <comment ref="BI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Criteria for 20% Increase in Reference Interval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Undue Influence Analysis limit difference for follow up test result following a Level 3 alarm for ei.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Lower Limit on Zi</t>
        </r>
      </text>
    </comment>
    <comment ref="U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W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Indicator to use theoretical standard deviation for ei (=0), or the estimated one from the data (=1)</t>
        </r>
      </text>
    </comment>
    <comment ref="Y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Z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AA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K Value</t>
        </r>
      </text>
    </comment>
    <comment ref="AD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Undue Influence Analysis limit difference for follow up test result following a Level 3 alarm for ei.</t>
        </r>
      </text>
    </comment>
    <comment ref="AL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AN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Lower Limit on Zi</t>
        </r>
      </text>
    </comment>
    <comment ref="AQ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pass limit</t>
        </r>
      </text>
    </comment>
    <comment ref="AS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Indicator to use theoretical standard deviation for ei (=0), or the estimated one from the data (=1)</t>
        </r>
      </text>
    </comment>
    <comment ref="BH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All parameters must meet limit for extension of reference interval</t>
        </r>
      </text>
    </comment>
    <comment ref="BI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All parameters must meet limit for extension of reference interval</t>
        </r>
      </text>
    </comment>
    <comment ref="H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The cap added to the EWMA for a test result determined to have an Undue Influence.  Must be less than K for Level 3 alarm.</t>
        </r>
      </text>
    </comment>
    <comment ref="L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Q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new system</t>
        </r>
      </text>
    </comment>
    <comment ref="U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AD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The cap added to the EWMA for a test result determined to have an Undue Influence.  Must be less than K for Level 3 alarm.</t>
        </r>
      </text>
    </comment>
    <comment ref="AL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AQ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 standard deviation from LTMS</t>
        </r>
      </text>
    </comment>
    <comment ref="P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4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6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6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7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7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7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8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8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8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9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0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1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1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2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2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3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4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4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4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5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5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7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7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8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8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8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18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19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19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19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0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0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0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1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1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2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2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2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3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3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3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4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4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5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5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5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6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6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6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6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7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7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7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7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8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29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291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292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29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0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0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0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08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1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1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1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1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2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2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2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2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3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3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3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3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4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4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4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L350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Z0=average of first 3 test results in old system</t>
        </r>
      </text>
    </comment>
    <comment ref="P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U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V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W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L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Q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Average effective pass limit</t>
        </r>
      </text>
    </comment>
    <comment ref="AR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10 tests excluding first 3</t>
        </r>
      </text>
    </comment>
    <comment ref="AS35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W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20 tests excluding first 3</t>
        </r>
      </text>
    </comment>
    <comment ref="AS356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W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AR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Variance of ei for first 30 tests excluding first 3</t>
        </r>
      </text>
    </comment>
    <comment ref="AS357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to calculate ei variance</t>
        </r>
      </text>
    </comment>
    <comment ref="V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3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V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4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V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W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Tests per lab to calculate ei variance</t>
        </r>
      </text>
    </comment>
    <comment ref="AR365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Lab pooled ei standard deviation</t>
        </r>
      </text>
    </comment>
    <comment ref="J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K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L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</t>
        </r>
      </text>
    </comment>
    <comment ref="AF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AG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AH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</t>
        </r>
      </text>
    </comment>
    <comment ref="BA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under old system</t>
        </r>
      </text>
    </comment>
    <comment ref="BB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Shewhart Alarm indicator for Yi severity AND Ri precision under old system</t>
        </r>
      </text>
    </comment>
    <comment ref="BJ409" authorId="0">
      <text>
        <r>
          <rPr>
            <b/>
            <sz val="8"/>
            <color indexed="81"/>
            <rFont val="Tahoma"/>
            <family val="2"/>
          </rPr>
          <t>Philip Scinto:</t>
        </r>
        <r>
          <rPr>
            <sz val="8"/>
            <color indexed="81"/>
            <rFont val="Tahoma"/>
            <family val="2"/>
          </rPr>
          <t xml:space="preserve">
AC Tests Under the Old System for All Parameters</t>
        </r>
      </text>
    </comment>
  </commentList>
</comments>
</file>

<file path=xl/sharedStrings.xml><?xml version="1.0" encoding="utf-8"?>
<sst xmlns="http://schemas.openxmlformats.org/spreadsheetml/2006/main" count="12728" uniqueCount="634">
  <si>
    <t xml:space="preserve"> 10:00</t>
  </si>
  <si>
    <t xml:space="preserve"> 21:34</t>
  </si>
  <si>
    <t xml:space="preserve"> 08:57</t>
  </si>
  <si>
    <t xml:space="preserve"> 02:25</t>
  </si>
  <si>
    <t xml:space="preserve"> 04:48</t>
  </si>
  <si>
    <t xml:space="preserve"> 23:10</t>
  </si>
  <si>
    <t xml:space="preserve"> 03:35</t>
  </si>
  <si>
    <t xml:space="preserve"> 12:59</t>
  </si>
  <si>
    <t xml:space="preserve"> 23:31</t>
  </si>
  <si>
    <t xml:space="preserve"> 05:25</t>
  </si>
  <si>
    <t xml:space="preserve"> 14:45</t>
  </si>
  <si>
    <t xml:space="preserve"> 04:30</t>
  </si>
  <si>
    <t xml:space="preserve">LTMSDATE </t>
  </si>
  <si>
    <t xml:space="preserve">LTMSTIME </t>
  </si>
  <si>
    <t xml:space="preserve">LTMSLAB  </t>
  </si>
  <si>
    <t xml:space="preserve">IND      </t>
  </si>
  <si>
    <t xml:space="preserve"> A   </t>
  </si>
  <si>
    <t xml:space="preserve"> D   </t>
  </si>
  <si>
    <t xml:space="preserve"> G   </t>
  </si>
  <si>
    <t xml:space="preserve"> B   </t>
  </si>
  <si>
    <t xml:space="preserve"> 01:35</t>
  </si>
  <si>
    <t xml:space="preserve"> 00:40</t>
  </si>
  <si>
    <t xml:space="preserve"> 21:45</t>
  </si>
  <si>
    <t>StdDevZi</t>
  </si>
  <si>
    <t>ei</t>
  </si>
  <si>
    <t>StdDev ei</t>
  </si>
  <si>
    <t>Old</t>
  </si>
  <si>
    <t>SA Old</t>
  </si>
  <si>
    <t>Result Old</t>
  </si>
  <si>
    <t>Zi Old</t>
  </si>
  <si>
    <t>Zi New</t>
  </si>
  <si>
    <t>SA New</t>
  </si>
  <si>
    <t>Level5</t>
  </si>
  <si>
    <t>Z</t>
  </si>
  <si>
    <t>Level3</t>
  </si>
  <si>
    <t>Level2</t>
  </si>
  <si>
    <t>Level1</t>
  </si>
  <si>
    <t>SevAdjst</t>
  </si>
  <si>
    <t>Result New</t>
  </si>
  <si>
    <t>Overall RMSE</t>
  </si>
  <si>
    <t>Calibration Attempts</t>
  </si>
  <si>
    <t>New</t>
  </si>
  <si>
    <t>Bias</t>
  </si>
  <si>
    <t>Relative Bias</t>
  </si>
  <si>
    <t>StdDev</t>
  </si>
  <si>
    <t>RMSE</t>
  </si>
  <si>
    <t>Shewhart</t>
  </si>
  <si>
    <t>Level5 ei</t>
  </si>
  <si>
    <t>Level2 ei</t>
  </si>
  <si>
    <t>Level3 ei</t>
  </si>
  <si>
    <t>UI</t>
  </si>
  <si>
    <t>Red1</t>
  </si>
  <si>
    <t>Red2</t>
  </si>
  <si>
    <t>OVER ALL PARAMETERS (NO DOUBLE COUNTING)</t>
  </si>
  <si>
    <t>Level5 Zi</t>
  </si>
  <si>
    <t>Level4 Zi</t>
  </si>
  <si>
    <t>Red1 ei,Zi</t>
  </si>
  <si>
    <t>Red2 ei</t>
  </si>
  <si>
    <t xml:space="preserve"> F   </t>
  </si>
  <si>
    <t xml:space="preserve"> 23:59</t>
  </si>
  <si>
    <t xml:space="preserve"> 08:56</t>
  </si>
  <si>
    <t xml:space="preserve"> 07:41</t>
  </si>
  <si>
    <t xml:space="preserve"> 03:58</t>
  </si>
  <si>
    <t xml:space="preserve"> 12:49</t>
  </si>
  <si>
    <t xml:space="preserve"> 04:34</t>
  </si>
  <si>
    <t xml:space="preserve"> 02:59</t>
  </si>
  <si>
    <t xml:space="preserve"> 11:40</t>
  </si>
  <si>
    <t xml:space="preserve"> 01:15</t>
  </si>
  <si>
    <t xml:space="preserve"> 04:49</t>
  </si>
  <si>
    <t xml:space="preserve"> 03:46</t>
  </si>
  <si>
    <t xml:space="preserve"> 00:30</t>
  </si>
  <si>
    <t xml:space="preserve"> 17:08</t>
  </si>
  <si>
    <t xml:space="preserve"> 04:43</t>
  </si>
  <si>
    <t xml:space="preserve"> 05:16</t>
  </si>
  <si>
    <t xml:space="preserve"> 02:29</t>
  </si>
  <si>
    <t xml:space="preserve"> 08:34</t>
  </si>
  <si>
    <t xml:space="preserve"> 21:14</t>
  </si>
  <si>
    <t xml:space="preserve"> 03:17</t>
  </si>
  <si>
    <t xml:space="preserve"> 06:24</t>
  </si>
  <si>
    <t xml:space="preserve"> 00:20</t>
  </si>
  <si>
    <t xml:space="preserve"> 05:24</t>
  </si>
  <si>
    <t xml:space="preserve"> 01:41</t>
  </si>
  <si>
    <t xml:space="preserve"> 22:07</t>
  </si>
  <si>
    <t xml:space="preserve"> 03:39</t>
  </si>
  <si>
    <t xml:space="preserve"> 04:04</t>
  </si>
  <si>
    <t xml:space="preserve"> 00:55</t>
  </si>
  <si>
    <t xml:space="preserve"> 03:25</t>
  </si>
  <si>
    <t xml:space="preserve"> 01:31</t>
  </si>
  <si>
    <t xml:space="preserve"> 22:42</t>
  </si>
  <si>
    <t xml:space="preserve"> 12:17</t>
  </si>
  <si>
    <t xml:space="preserve"> 03:10</t>
  </si>
  <si>
    <t xml:space="preserve"> 21:18</t>
  </si>
  <si>
    <t xml:space="preserve"> 13:21</t>
  </si>
  <si>
    <t xml:space="preserve"> 06:26</t>
  </si>
  <si>
    <t xml:space="preserve"> 05:39</t>
  </si>
  <si>
    <t xml:space="preserve"> 07:15</t>
  </si>
  <si>
    <t xml:space="preserve"> 06:29</t>
  </si>
  <si>
    <t xml:space="preserve"> 02:14</t>
  </si>
  <si>
    <t xml:space="preserve"> 03:04</t>
  </si>
  <si>
    <t xml:space="preserve"> 11:13</t>
  </si>
  <si>
    <t xml:space="preserve"> 01:23</t>
  </si>
  <si>
    <t xml:space="preserve"> 11:03</t>
  </si>
  <si>
    <t xml:space="preserve"> 05:49</t>
  </si>
  <si>
    <t xml:space="preserve"> 05:07</t>
  </si>
  <si>
    <t xml:space="preserve"> 02:11</t>
  </si>
  <si>
    <t xml:space="preserve"> 23:33</t>
  </si>
  <si>
    <t xml:space="preserve"> 08:24</t>
  </si>
  <si>
    <t xml:space="preserve"> 01:59</t>
  </si>
  <si>
    <t xml:space="preserve"> 03:45</t>
  </si>
  <si>
    <t xml:space="preserve"> 10:52</t>
  </si>
  <si>
    <t xml:space="preserve"> 09:59</t>
  </si>
  <si>
    <t xml:space="preserve"> 01:28</t>
  </si>
  <si>
    <t xml:space="preserve"> 10:04</t>
  </si>
  <si>
    <t xml:space="preserve"> 21:50</t>
  </si>
  <si>
    <t xml:space="preserve"> 02:49</t>
  </si>
  <si>
    <t xml:space="preserve"> 04:06</t>
  </si>
  <si>
    <t xml:space="preserve"> 14:06</t>
  </si>
  <si>
    <t xml:space="preserve"> 03:15</t>
  </si>
  <si>
    <t xml:space="preserve"> 01:19</t>
  </si>
  <si>
    <t xml:space="preserve"> 22:54</t>
  </si>
  <si>
    <t xml:space="preserve"> 21:17</t>
  </si>
  <si>
    <t xml:space="preserve"> 04:00</t>
  </si>
  <si>
    <t xml:space="preserve"> 07:31</t>
  </si>
  <si>
    <t xml:space="preserve"> 01:57</t>
  </si>
  <si>
    <t xml:space="preserve"> 06:25</t>
  </si>
  <si>
    <t xml:space="preserve"> 09:54</t>
  </si>
  <si>
    <t xml:space="preserve"> 04:56</t>
  </si>
  <si>
    <t xml:space="preserve"> 03:09</t>
  </si>
  <si>
    <t xml:space="preserve"> 20:15</t>
  </si>
  <si>
    <t xml:space="preserve"> 01:54</t>
  </si>
  <si>
    <t xml:space="preserve"> 03:00</t>
  </si>
  <si>
    <t xml:space="preserve"> 01:20</t>
  </si>
  <si>
    <t xml:space="preserve"> 03:23</t>
  </si>
  <si>
    <t xml:space="preserve"> 00:04</t>
  </si>
  <si>
    <t xml:space="preserve"> 12:29</t>
  </si>
  <si>
    <t xml:space="preserve"> 05:47</t>
  </si>
  <si>
    <t xml:space="preserve"> 23:37</t>
  </si>
  <si>
    <t xml:space="preserve"> 04:52</t>
  </si>
  <si>
    <t xml:space="preserve"> 02:05</t>
  </si>
  <si>
    <t xml:space="preserve"> 04:11</t>
  </si>
  <si>
    <t xml:space="preserve"> 06:53</t>
  </si>
  <si>
    <t xml:space="preserve"> 06:35</t>
  </si>
  <si>
    <t xml:space="preserve"> 02:10</t>
  </si>
  <si>
    <t xml:space="preserve"> 02:15</t>
  </si>
  <si>
    <t xml:space="preserve"> 14:00</t>
  </si>
  <si>
    <t xml:space="preserve"> 02:30</t>
  </si>
  <si>
    <t xml:space="preserve"> 08:25</t>
  </si>
  <si>
    <t xml:space="preserve"> 01:50</t>
  </si>
  <si>
    <t xml:space="preserve"> 03:30</t>
  </si>
  <si>
    <t xml:space="preserve"> 02:03</t>
  </si>
  <si>
    <t xml:space="preserve"> 19:45</t>
  </si>
  <si>
    <t xml:space="preserve"> 06:45</t>
  </si>
  <si>
    <t xml:space="preserve"> 04:14</t>
  </si>
  <si>
    <t xml:space="preserve"> 05:03</t>
  </si>
  <si>
    <t xml:space="preserve"> 02:54</t>
  </si>
  <si>
    <t xml:space="preserve"> 08:21</t>
  </si>
  <si>
    <t xml:space="preserve"> 07:03</t>
  </si>
  <si>
    <t xml:space="preserve"> 05:05</t>
  </si>
  <si>
    <t xml:space="preserve"> 08:51</t>
  </si>
  <si>
    <t xml:space="preserve"> 06:23</t>
  </si>
  <si>
    <t xml:space="preserve"> 03:49</t>
  </si>
  <si>
    <t xml:space="preserve"> 03:38</t>
  </si>
  <si>
    <t xml:space="preserve"> GF5X  </t>
  </si>
  <si>
    <t xml:space="preserve"> GF5D  </t>
  </si>
  <si>
    <t xml:space="preserve"> GF5A  </t>
  </si>
  <si>
    <t xml:space="preserve"> GF5B  </t>
  </si>
  <si>
    <t xml:space="preserve"> GF5C  </t>
  </si>
  <si>
    <t xml:space="preserve">FEI1yi   </t>
  </si>
  <si>
    <t xml:space="preserve">FEI2yi   </t>
  </si>
  <si>
    <t xml:space="preserve">TESTKEY   </t>
  </si>
  <si>
    <t xml:space="preserve">LTMSAPP  </t>
  </si>
  <si>
    <t xml:space="preserve">DTERPT   </t>
  </si>
  <si>
    <t xml:space="preserve">ENGNO    </t>
  </si>
  <si>
    <t xml:space="preserve">ENRUN    </t>
  </si>
  <si>
    <t xml:space="preserve">STRUN    </t>
  </si>
  <si>
    <t xml:space="preserve">ENHREND  </t>
  </si>
  <si>
    <t xml:space="preserve">COM1     </t>
  </si>
  <si>
    <t xml:space="preserve">COM2     </t>
  </si>
  <si>
    <t xml:space="preserve">COM3     </t>
  </si>
  <si>
    <t xml:space="preserve">COM4     </t>
  </si>
  <si>
    <t xml:space="preserve">FEI1     </t>
  </si>
  <si>
    <t xml:space="preserve">FEI2     </t>
  </si>
  <si>
    <t xml:space="preserve">FEISUM   </t>
  </si>
  <si>
    <t xml:space="preserve">CHART    </t>
  </si>
  <si>
    <t xml:space="preserve">BL1KG    </t>
  </si>
  <si>
    <t xml:space="preserve">BL2KG    </t>
  </si>
  <si>
    <t xml:space="preserve">BL3KG    </t>
  </si>
  <si>
    <t xml:space="preserve">TO1KG    </t>
  </si>
  <si>
    <t xml:space="preserve">TO2KG    </t>
  </si>
  <si>
    <t xml:space="preserve">BLAKG    </t>
  </si>
  <si>
    <t xml:space="preserve">DWNOCR   </t>
  </si>
  <si>
    <t xml:space="preserve">TFBL1KG  </t>
  </si>
  <si>
    <t xml:space="preserve">TFBL2KG  </t>
  </si>
  <si>
    <t xml:space="preserve">TFBL3KG  </t>
  </si>
  <si>
    <t xml:space="preserve">TFTO1KG  </t>
  </si>
  <si>
    <t xml:space="preserve">SAEVISC  </t>
  </si>
  <si>
    <t xml:space="preserve">TFTO2KG  </t>
  </si>
  <si>
    <t xml:space="preserve">TFBLAKG  </t>
  </si>
  <si>
    <t xml:space="preserve">BLSFDT12 </t>
  </si>
  <si>
    <t xml:space="preserve">BLSFDT23 </t>
  </si>
  <si>
    <t xml:space="preserve">BLSFDT2A </t>
  </si>
  <si>
    <t xml:space="preserve">TOTOCON  </t>
  </si>
  <si>
    <t xml:space="preserve">V100NEW  </t>
  </si>
  <si>
    <t xml:space="preserve">V100EOT  </t>
  </si>
  <si>
    <t xml:space="preserve">V40NEW   </t>
  </si>
  <si>
    <t xml:space="preserve">V40EOT   </t>
  </si>
  <si>
    <t xml:space="preserve">BFCARB1A </t>
  </si>
  <si>
    <t xml:space="preserve">BFCARB2A </t>
  </si>
  <si>
    <t xml:space="preserve">BFCARB3A </t>
  </si>
  <si>
    <t xml:space="preserve">BFCARB4A </t>
  </si>
  <si>
    <t xml:space="preserve">BFCARB5A </t>
  </si>
  <si>
    <t xml:space="preserve">BFCARB6A </t>
  </si>
  <si>
    <t xml:space="preserve">BFCARC1A </t>
  </si>
  <si>
    <t xml:space="preserve">BFCARC2A </t>
  </si>
  <si>
    <t xml:space="preserve">BFCARC3A </t>
  </si>
  <si>
    <t xml:space="preserve">BFCARC4A </t>
  </si>
  <si>
    <t xml:space="preserve">BFCARC5A </t>
  </si>
  <si>
    <t xml:space="preserve">BFCARC6A </t>
  </si>
  <si>
    <t xml:space="preserve">BFCARF1A </t>
  </si>
  <si>
    <t xml:space="preserve">BFCARF2A </t>
  </si>
  <si>
    <t xml:space="preserve">BFCARF3A </t>
  </si>
  <si>
    <t xml:space="preserve">BFCARF4A </t>
  </si>
  <si>
    <t xml:space="preserve">BFCARF5A </t>
  </si>
  <si>
    <t xml:space="preserve">BFCARF6A </t>
  </si>
  <si>
    <t xml:space="preserve">BFCARD1A </t>
  </si>
  <si>
    <t xml:space="preserve">BFCARD2A </t>
  </si>
  <si>
    <t xml:space="preserve">BFCARD3A </t>
  </si>
  <si>
    <t xml:space="preserve">BFCARD4A </t>
  </si>
  <si>
    <t xml:space="preserve">BFCARD5A </t>
  </si>
  <si>
    <t xml:space="preserve">BFCARD6A </t>
  </si>
  <si>
    <t xml:space="preserve">BFCARE1A </t>
  </si>
  <si>
    <t xml:space="preserve">BFCARE2A </t>
  </si>
  <si>
    <t xml:space="preserve">BFCARE3A </t>
  </si>
  <si>
    <t xml:space="preserve">BFCARE4A </t>
  </si>
  <si>
    <t xml:space="preserve">BFCARE5A </t>
  </si>
  <si>
    <t xml:space="preserve">BFCARE6A </t>
  </si>
  <si>
    <t xml:space="preserve">BFCARA1A </t>
  </si>
  <si>
    <t xml:space="preserve">BFCARA2A </t>
  </si>
  <si>
    <t xml:space="preserve">BFCARA3A </t>
  </si>
  <si>
    <t xml:space="preserve">BFCARA4A </t>
  </si>
  <si>
    <t xml:space="preserve">BFCARA5A </t>
  </si>
  <si>
    <t xml:space="preserve">BFCARA6A </t>
  </si>
  <si>
    <t xml:space="preserve">BFCCRB1A </t>
  </si>
  <si>
    <t xml:space="preserve">BFCCRB2A </t>
  </si>
  <si>
    <t xml:space="preserve">BFCCRB3A </t>
  </si>
  <si>
    <t xml:space="preserve">BFCCRB4A </t>
  </si>
  <si>
    <t xml:space="preserve">BFCCRB5A </t>
  </si>
  <si>
    <t xml:space="preserve">BFCCRB6A </t>
  </si>
  <si>
    <t xml:space="preserve">BFCCRC1A </t>
  </si>
  <si>
    <t xml:space="preserve">BFCCRC2A </t>
  </si>
  <si>
    <t xml:space="preserve">BFCCRC3A </t>
  </si>
  <si>
    <t xml:space="preserve">BFCCRC4A </t>
  </si>
  <si>
    <t xml:space="preserve">BFCCRC5A </t>
  </si>
  <si>
    <t xml:space="preserve">BFCCRC6A </t>
  </si>
  <si>
    <t xml:space="preserve">BFCCRF1A </t>
  </si>
  <si>
    <t xml:space="preserve">BFCCRF2A </t>
  </si>
  <si>
    <t xml:space="preserve">BFCCRF3A </t>
  </si>
  <si>
    <t xml:space="preserve">BFCCRF4A </t>
  </si>
  <si>
    <t xml:space="preserve">BFCCRF5A </t>
  </si>
  <si>
    <t xml:space="preserve">BFCCRF6A </t>
  </si>
  <si>
    <t xml:space="preserve">BFCCRD1A </t>
  </si>
  <si>
    <t xml:space="preserve">BFCCRD2A </t>
  </si>
  <si>
    <t xml:space="preserve">BFCCRD3A </t>
  </si>
  <si>
    <t xml:space="preserve">BFCCRD4A </t>
  </si>
  <si>
    <t xml:space="preserve">BFCCRD5A </t>
  </si>
  <si>
    <t xml:space="preserve">BFCCRD6A </t>
  </si>
  <si>
    <t xml:space="preserve">BFCCRE1A </t>
  </si>
  <si>
    <t xml:space="preserve">BFCCRE2A </t>
  </si>
  <si>
    <t xml:space="preserve">BFCCRE3A </t>
  </si>
  <si>
    <t xml:space="preserve">BFCCRE4A </t>
  </si>
  <si>
    <t xml:space="preserve">BFCCRE5A </t>
  </si>
  <si>
    <t xml:space="preserve">BFCCRE6A </t>
  </si>
  <si>
    <t xml:space="preserve">BFCCRA1A </t>
  </si>
  <si>
    <t xml:space="preserve">BFCCRA2A </t>
  </si>
  <si>
    <t xml:space="preserve">BFCCRA3A </t>
  </si>
  <si>
    <t xml:space="preserve">BFCCRA4A </t>
  </si>
  <si>
    <t xml:space="preserve">BFCCRA5A </t>
  </si>
  <si>
    <t xml:space="preserve">BFCCRA6A </t>
  </si>
  <si>
    <t>VAL</t>
  </si>
  <si>
    <t xml:space="preserve"> 10B            </t>
  </si>
  <si>
    <t xml:space="preserve"> BOI/VGR </t>
  </si>
  <si>
    <t xml:space="preserve"> MATRIX  </t>
  </si>
  <si>
    <t xml:space="preserve"> FEI2MILD</t>
  </si>
  <si>
    <t xml:space="preserve">         </t>
  </si>
  <si>
    <t xml:space="preserve"> Y</t>
  </si>
  <si>
    <t xml:space="preserve">   .      </t>
  </si>
  <si>
    <t xml:space="preserve"> 0W-20  </t>
  </si>
  <si>
    <t xml:space="preserve">     .  </t>
  </si>
  <si>
    <t xml:space="preserve">   .     </t>
  </si>
  <si>
    <t xml:space="preserve">   .  </t>
  </si>
  <si>
    <t xml:space="preserve"> OO</t>
  </si>
  <si>
    <t xml:space="preserve"> 6B             </t>
  </si>
  <si>
    <t xml:space="preserve"> 10W-30 </t>
  </si>
  <si>
    <t xml:space="preserve">      .  </t>
  </si>
  <si>
    <t xml:space="preserve"> AO</t>
  </si>
  <si>
    <t xml:space="preserve"> 13A            </t>
  </si>
  <si>
    <t xml:space="preserve"> 5W-20  </t>
  </si>
  <si>
    <t xml:space="preserve"> 8A             </t>
  </si>
  <si>
    <t xml:space="preserve"> 0W-30  </t>
  </si>
  <si>
    <t xml:space="preserve"> BOI/VGRA</t>
  </si>
  <si>
    <t xml:space="preserve"> 5W-30  </t>
  </si>
  <si>
    <t xml:space="preserve"> BOI\VGR </t>
  </si>
  <si>
    <t xml:space="preserve"> FEI1FEI2</t>
  </si>
  <si>
    <t xml:space="preserve"> MILD    </t>
  </si>
  <si>
    <t xml:space="preserve"> FEI1MILD</t>
  </si>
  <si>
    <t xml:space="preserve"> FEI1SEV </t>
  </si>
  <si>
    <t xml:space="preserve"> 3A             </t>
  </si>
  <si>
    <t xml:space="preserve"> PHASE II</t>
  </si>
  <si>
    <t xml:space="preserve"> 1ST OF 3</t>
  </si>
  <si>
    <t xml:space="preserve"> PHASEII </t>
  </si>
  <si>
    <t xml:space="preserve"> RERUN   </t>
  </si>
  <si>
    <t xml:space="preserve"> 10A            </t>
  </si>
  <si>
    <t xml:space="preserve"> 13B            </t>
  </si>
  <si>
    <t xml:space="preserve"> 2ND OF 3</t>
  </si>
  <si>
    <t xml:space="preserve"> 11A            </t>
  </si>
  <si>
    <t xml:space="preserve"> 3RDOF3  </t>
  </si>
  <si>
    <t xml:space="preserve"> STDPREW </t>
  </si>
  <si>
    <t xml:space="preserve"> 3RD 0F 3</t>
  </si>
  <si>
    <t xml:space="preserve"> 2B             </t>
  </si>
  <si>
    <t xml:space="preserve"> FEI2SEV </t>
  </si>
  <si>
    <t xml:space="preserve"> OC</t>
  </si>
  <si>
    <t xml:space="preserve"> 2ND OF3 </t>
  </si>
  <si>
    <t xml:space="preserve"> SHEWHART</t>
  </si>
  <si>
    <t xml:space="preserve"> ACCEP   </t>
  </si>
  <si>
    <t xml:space="preserve"> TABLE   </t>
  </si>
  <si>
    <t xml:space="preserve"> AC</t>
  </si>
  <si>
    <t xml:space="preserve"> 3RD OF 3</t>
  </si>
  <si>
    <t xml:space="preserve"> 1C             </t>
  </si>
  <si>
    <t xml:space="preserve"> 4C             </t>
  </si>
  <si>
    <t xml:space="preserve"> 004A</t>
  </si>
  <si>
    <t xml:space="preserve">        </t>
  </si>
  <si>
    <t xml:space="preserve"> 14A </t>
  </si>
  <si>
    <t xml:space="preserve"> 3B             </t>
  </si>
  <si>
    <t xml:space="preserve"> 9C             </t>
  </si>
  <si>
    <t xml:space="preserve"> TMC\REG </t>
  </si>
  <si>
    <t xml:space="preserve"> FEI1    </t>
  </si>
  <si>
    <t xml:space="preserve"> SEVERE  </t>
  </si>
  <si>
    <t xml:space="preserve"> 2ND 0F 3</t>
  </si>
  <si>
    <t xml:space="preserve"> STDEWMA </t>
  </si>
  <si>
    <t xml:space="preserve"> FEI2    </t>
  </si>
  <si>
    <t xml:space="preserve">      .</t>
  </si>
  <si>
    <t xml:space="preserve"> 11C            </t>
  </si>
  <si>
    <t xml:space="preserve"> 1A  </t>
  </si>
  <si>
    <t xml:space="preserve"> 1D             </t>
  </si>
  <si>
    <t xml:space="preserve"> 2NDTEST </t>
  </si>
  <si>
    <t xml:space="preserve"> NEWENG  </t>
  </si>
  <si>
    <t xml:space="preserve"> 3C             </t>
  </si>
  <si>
    <t xml:space="preserve"> 16C            </t>
  </si>
  <si>
    <t xml:space="preserve"> 2ND OF 2</t>
  </si>
  <si>
    <t xml:space="preserve"> 14A            </t>
  </si>
  <si>
    <t xml:space="preserve"> 16A </t>
  </si>
  <si>
    <t xml:space="preserve"> 12C            </t>
  </si>
  <si>
    <t xml:space="preserve"> 16B </t>
  </si>
  <si>
    <t xml:space="preserve"> 6C             </t>
  </si>
  <si>
    <t xml:space="preserve"> NEWSTAND</t>
  </si>
  <si>
    <t xml:space="preserve"> 20C            </t>
  </si>
  <si>
    <t xml:space="preserve"> 1STOF3  </t>
  </si>
  <si>
    <t xml:space="preserve"> 15C            </t>
  </si>
  <si>
    <t xml:space="preserve"> 19C            </t>
  </si>
  <si>
    <t xml:space="preserve"> 015A</t>
  </si>
  <si>
    <t xml:space="preserve"> 9D             </t>
  </si>
  <si>
    <t xml:space="preserve"> 5C             </t>
  </si>
  <si>
    <t xml:space="preserve"> 3D             </t>
  </si>
  <si>
    <t xml:space="preserve"> ACCEPT  </t>
  </si>
  <si>
    <t xml:space="preserve"> ABLE    </t>
  </si>
  <si>
    <t xml:space="preserve"> 2A  </t>
  </si>
  <si>
    <t xml:space="preserve"> 13C            </t>
  </si>
  <si>
    <t xml:space="preserve"> NEW ENG </t>
  </si>
  <si>
    <t xml:space="preserve"> NEWENGIN</t>
  </si>
  <si>
    <t xml:space="preserve"> 18C            </t>
  </si>
  <si>
    <t xml:space="preserve"> 12B            </t>
  </si>
  <si>
    <t xml:space="preserve"> 1B  </t>
  </si>
  <si>
    <t xml:space="preserve"> 12D            </t>
  </si>
  <si>
    <t xml:space="preserve">FEI1yi    </t>
  </si>
  <si>
    <t xml:space="preserve"> 02:36</t>
  </si>
  <si>
    <t xml:space="preserve"> 06:02</t>
  </si>
  <si>
    <t xml:space="preserve"> 04:25</t>
  </si>
  <si>
    <t xml:space="preserve"> 02:50</t>
  </si>
  <si>
    <t xml:space="preserve"> 02:28</t>
  </si>
  <si>
    <t xml:space="preserve"> 02:55</t>
  </si>
  <si>
    <t xml:space="preserve"> 09:40</t>
  </si>
  <si>
    <t xml:space="preserve"> 06:14</t>
  </si>
  <si>
    <t xml:space="preserve"> 12:20</t>
  </si>
  <si>
    <t xml:space="preserve"> 09:02</t>
  </si>
  <si>
    <t xml:space="preserve"> 03:27</t>
  </si>
  <si>
    <t xml:space="preserve"> 12:34</t>
  </si>
  <si>
    <t xml:space="preserve"> 05:01</t>
  </si>
  <si>
    <t xml:space="preserve"> 05:58</t>
  </si>
  <si>
    <t xml:space="preserve"> 21:02</t>
  </si>
  <si>
    <t xml:space="preserve"> 01:12</t>
  </si>
  <si>
    <t xml:space="preserve"> 18:54</t>
  </si>
  <si>
    <t xml:space="preserve"> 02:12</t>
  </si>
  <si>
    <t xml:space="preserve"> 04:09</t>
  </si>
  <si>
    <t xml:space="preserve"> 07:00</t>
  </si>
  <si>
    <t xml:space="preserve"> 08:14</t>
  </si>
  <si>
    <t xml:space="preserve"> 01:30</t>
  </si>
  <si>
    <t xml:space="preserve"> 4D             </t>
  </si>
  <si>
    <t xml:space="preserve"> 6D             </t>
  </si>
  <si>
    <t xml:space="preserve"> 5D             </t>
  </si>
  <si>
    <t xml:space="preserve"> 10D            </t>
  </si>
  <si>
    <t xml:space="preserve"> 13D            </t>
  </si>
  <si>
    <t xml:space="preserve"> 3RDOF 3 </t>
  </si>
  <si>
    <t xml:space="preserve"> 6A  </t>
  </si>
  <si>
    <t xml:space="preserve"> 1ST 0F 3</t>
  </si>
  <si>
    <t xml:space="preserve"> ENG 13D </t>
  </si>
  <si>
    <t xml:space="preserve"> SPECIALK</t>
  </si>
  <si>
    <t>ShewSev Alarm</t>
  </si>
  <si>
    <t>All Shew Alarms</t>
  </si>
  <si>
    <t>Effective</t>
  </si>
  <si>
    <t>Zi Limits</t>
  </si>
  <si>
    <t>Pass Limit</t>
  </si>
  <si>
    <t>Limit</t>
  </si>
  <si>
    <t xml:space="preserve"> 16:42</t>
  </si>
  <si>
    <t xml:space="preserve"> 14:44</t>
  </si>
  <si>
    <t xml:space="preserve"> 02:46</t>
  </si>
  <si>
    <t xml:space="preserve"> 01:40</t>
  </si>
  <si>
    <t xml:space="preserve"> 00:33</t>
  </si>
  <si>
    <t xml:space="preserve"> 02:13</t>
  </si>
  <si>
    <t xml:space="preserve"> 22:30</t>
  </si>
  <si>
    <t xml:space="preserve"> 14:55</t>
  </si>
  <si>
    <t xml:space="preserve"> 15:28</t>
  </si>
  <si>
    <t xml:space="preserve"> 21:08</t>
  </si>
  <si>
    <t xml:space="preserve"> 22:35</t>
  </si>
  <si>
    <t xml:space="preserve"> 22:31</t>
  </si>
  <si>
    <t xml:space="preserve"> 01:17</t>
  </si>
  <si>
    <t xml:space="preserve"> 23:22</t>
  </si>
  <si>
    <t>AC Old</t>
  </si>
  <si>
    <t>Total Chartable Calibration Attempts</t>
  </si>
  <si>
    <t>Old System All AC Tests</t>
  </si>
  <si>
    <t>ei standard deviation</t>
  </si>
  <si>
    <t>Tests per lab for pooled s</t>
  </si>
  <si>
    <t>not used</t>
  </si>
  <si>
    <t>K</t>
  </si>
  <si>
    <t>STDEV</t>
  </si>
  <si>
    <t xml:space="preserve"> 08:00</t>
  </si>
  <si>
    <t xml:space="preserve"> FAULTY  </t>
  </si>
  <si>
    <t xml:space="preserve"> SPEED   </t>
  </si>
  <si>
    <t xml:space="preserve"> SENSOR  </t>
  </si>
  <si>
    <t xml:space="preserve">  </t>
  </si>
  <si>
    <t xml:space="preserve"> LC</t>
  </si>
  <si>
    <t xml:space="preserve"> 09:57</t>
  </si>
  <si>
    <t xml:space="preserve"> XC</t>
  </si>
  <si>
    <t xml:space="preserve"> 06:56</t>
  </si>
  <si>
    <t xml:space="preserve"> 17C            </t>
  </si>
  <si>
    <t xml:space="preserve"> TIMING  </t>
  </si>
  <si>
    <t xml:space="preserve"> SHIFT   </t>
  </si>
  <si>
    <t xml:space="preserve"> 00:29</t>
  </si>
  <si>
    <t xml:space="preserve"> GF5I  </t>
  </si>
  <si>
    <t xml:space="preserve"> N</t>
  </si>
  <si>
    <t xml:space="preserve">   .    </t>
  </si>
  <si>
    <t xml:space="preserve"> 00:59</t>
  </si>
  <si>
    <t xml:space="preserve"> GF5S  </t>
  </si>
  <si>
    <t xml:space="preserve"> GF5E  </t>
  </si>
  <si>
    <t xml:space="preserve"> 00:09</t>
  </si>
  <si>
    <t xml:space="preserve"> GF5Q  </t>
  </si>
  <si>
    <t xml:space="preserve"> 05:14</t>
  </si>
  <si>
    <t xml:space="preserve"> GF5G  </t>
  </si>
  <si>
    <t xml:space="preserve"> 14:34</t>
  </si>
  <si>
    <t xml:space="preserve"> GF5F  </t>
  </si>
  <si>
    <t xml:space="preserve"> 12:39</t>
  </si>
  <si>
    <t xml:space="preserve"> GF5H  </t>
  </si>
  <si>
    <t xml:space="preserve"> 05:19</t>
  </si>
  <si>
    <t xml:space="preserve"> GF5M  </t>
  </si>
  <si>
    <t xml:space="preserve"> 04:44</t>
  </si>
  <si>
    <t xml:space="preserve"> LOADCELL</t>
  </si>
  <si>
    <t xml:space="preserve"> FAILURE </t>
  </si>
  <si>
    <t xml:space="preserve"> LO</t>
  </si>
  <si>
    <t xml:space="preserve"> ADDLTEST</t>
  </si>
  <si>
    <t xml:space="preserve"> L37   </t>
  </si>
  <si>
    <t xml:space="preserve"> AG</t>
  </si>
  <si>
    <t xml:space="preserve"> L38   </t>
  </si>
  <si>
    <t xml:space="preserve"> L40   </t>
  </si>
  <si>
    <t xml:space="preserve"> 005A</t>
  </si>
  <si>
    <t xml:space="preserve"> L35   </t>
  </si>
  <si>
    <t xml:space="preserve">      </t>
  </si>
  <si>
    <t xml:space="preserve"> EXCES   </t>
  </si>
  <si>
    <t xml:space="preserve"> SIVE    </t>
  </si>
  <si>
    <t xml:space="preserve"> SHUTDOWN</t>
  </si>
  <si>
    <t xml:space="preserve">    .  </t>
  </si>
  <si>
    <t xml:space="preserve"> 3RD     </t>
  </si>
  <si>
    <t xml:space="preserve"> TEST    </t>
  </si>
  <si>
    <t xml:space="preserve"> NO VOLT </t>
  </si>
  <si>
    <t xml:space="preserve"> ECM&amp;COIL</t>
  </si>
  <si>
    <t xml:space="preserve"> FLUSHED </t>
  </si>
  <si>
    <t xml:space="preserve"> WRONGOIL</t>
  </si>
  <si>
    <t xml:space="preserve"> PROVEOUT</t>
  </si>
  <si>
    <t xml:space="preserve"> VID-B </t>
  </si>
  <si>
    <t xml:space="preserve"> 5W20   </t>
  </si>
  <si>
    <t xml:space="preserve"> NN</t>
  </si>
  <si>
    <t xml:space="preserve"> VID-E </t>
  </si>
  <si>
    <t xml:space="preserve"> 10W30  </t>
  </si>
  <si>
    <t xml:space="preserve"> 23:41</t>
  </si>
  <si>
    <t xml:space="preserve"> 3A  </t>
  </si>
  <si>
    <t xml:space="preserve"> 22:05</t>
  </si>
  <si>
    <t xml:space="preserve"> EBP OOS </t>
  </si>
  <si>
    <t xml:space="preserve"> STG4BLB2</t>
  </si>
  <si>
    <t xml:space="preserve"> TO1 TO2 </t>
  </si>
  <si>
    <t xml:space="preserve"> FUELLEAK</t>
  </si>
  <si>
    <t xml:space="preserve"> 09:51</t>
  </si>
  <si>
    <t xml:space="preserve"> ABORTED </t>
  </si>
  <si>
    <t xml:space="preserve"> 22:24</t>
  </si>
  <si>
    <t xml:space="preserve"> BLB2STG4</t>
  </si>
  <si>
    <t xml:space="preserve"> OOS     </t>
  </si>
  <si>
    <t xml:space="preserve"> 06:37</t>
  </si>
  <si>
    <t xml:space="preserve"> EBP CON </t>
  </si>
  <si>
    <t xml:space="preserve"> TROL    </t>
  </si>
  <si>
    <t xml:space="preserve"> 7B             </t>
  </si>
  <si>
    <t xml:space="preserve"> VID-A </t>
  </si>
  <si>
    <t xml:space="preserve"> 10:03</t>
  </si>
  <si>
    <t xml:space="preserve"> WRONG   </t>
  </si>
  <si>
    <t xml:space="preserve"> OIL     </t>
  </si>
  <si>
    <t xml:space="preserve"> 03:24</t>
  </si>
  <si>
    <t xml:space="preserve"> FUELFLOW</t>
  </si>
  <si>
    <t xml:space="preserve"> METER   </t>
  </si>
  <si>
    <t xml:space="preserve"> MALFUNC </t>
  </si>
  <si>
    <t xml:space="preserve"> TION    </t>
  </si>
  <si>
    <t xml:space="preserve"> 2C             </t>
  </si>
  <si>
    <t xml:space="preserve"> FIRST   </t>
  </si>
  <si>
    <t xml:space="preserve"> OF 3    </t>
  </si>
  <si>
    <t xml:space="preserve"> ABANDON </t>
  </si>
  <si>
    <t xml:space="preserve"> ENGINE  </t>
  </si>
  <si>
    <t xml:space="preserve"> MC</t>
  </si>
  <si>
    <t xml:space="preserve"> 05:59</t>
  </si>
  <si>
    <t xml:space="preserve"> 04A </t>
  </si>
  <si>
    <t xml:space="preserve"> 04B </t>
  </si>
  <si>
    <t xml:space="preserve"> FEI1S   </t>
  </si>
  <si>
    <t xml:space="preserve"> 12:14</t>
  </si>
  <si>
    <t xml:space="preserve"> 4B             </t>
  </si>
  <si>
    <t xml:space="preserve"> 14:51</t>
  </si>
  <si>
    <t xml:space="preserve"> 04:08</t>
  </si>
  <si>
    <t xml:space="preserve"> 02A </t>
  </si>
  <si>
    <t xml:space="preserve"> FEI@SEV </t>
  </si>
  <si>
    <t xml:space="preserve"> 03:47</t>
  </si>
  <si>
    <t xml:space="preserve"> 2ND OF2 </t>
  </si>
  <si>
    <t xml:space="preserve"> 02:21</t>
  </si>
  <si>
    <t xml:space="preserve"> 4A             </t>
  </si>
  <si>
    <t xml:space="preserve"> ABANDONE</t>
  </si>
  <si>
    <t xml:space="preserve"> 18:21</t>
  </si>
  <si>
    <t xml:space="preserve"> OILCON  </t>
  </si>
  <si>
    <t xml:space="preserve"> EXCESS  </t>
  </si>
  <si>
    <t xml:space="preserve"> DOWNTIME</t>
  </si>
  <si>
    <t xml:space="preserve">   .</t>
  </si>
  <si>
    <t xml:space="preserve"> 04:47</t>
  </si>
  <si>
    <t xml:space="preserve"> HIGHBLBA</t>
  </si>
  <si>
    <t xml:space="preserve"> AGING 1 </t>
  </si>
  <si>
    <t xml:space="preserve"> 01:36</t>
  </si>
  <si>
    <t xml:space="preserve"> GF5R  </t>
  </si>
  <si>
    <t xml:space="preserve"> GF5J  </t>
  </si>
  <si>
    <t xml:space="preserve"> 00:06</t>
  </si>
  <si>
    <t xml:space="preserve"> GF5K  </t>
  </si>
  <si>
    <t xml:space="preserve"> GF5P  </t>
  </si>
  <si>
    <t xml:space="preserve"> 18:38</t>
  </si>
  <si>
    <t xml:space="preserve"> 05:29</t>
  </si>
  <si>
    <t xml:space="preserve"> 01:51</t>
  </si>
  <si>
    <t xml:space="preserve"> SHAKEDWN</t>
  </si>
  <si>
    <t xml:space="preserve"> 07:33</t>
  </si>
  <si>
    <t xml:space="preserve"> 4A  </t>
  </si>
  <si>
    <t xml:space="preserve"> 23:24</t>
  </si>
  <si>
    <t xml:space="preserve"> 07:45</t>
  </si>
  <si>
    <t xml:space="preserve"> 08:27</t>
  </si>
  <si>
    <t xml:space="preserve"> 6B  </t>
  </si>
  <si>
    <t xml:space="preserve"> 03:12</t>
  </si>
  <si>
    <t xml:space="preserve"> GF5N  </t>
  </si>
  <si>
    <t xml:space="preserve"> GF5T  </t>
  </si>
  <si>
    <t xml:space="preserve"> 06:33</t>
  </si>
  <si>
    <t xml:space="preserve"> GF5L  </t>
  </si>
  <si>
    <t xml:space="preserve"> 00:53</t>
  </si>
  <si>
    <t xml:space="preserve"> GF5O  </t>
  </si>
  <si>
    <t xml:space="preserve"> 20:50</t>
  </si>
  <si>
    <t xml:space="preserve"> 1B             </t>
  </si>
  <si>
    <t xml:space="preserve"> 07:40</t>
  </si>
  <si>
    <t xml:space="preserve"> PHANT   </t>
  </si>
  <si>
    <t xml:space="preserve"> 12:09</t>
  </si>
  <si>
    <t xml:space="preserve"> 06:30</t>
  </si>
  <si>
    <t xml:space="preserve"> 05:20</t>
  </si>
  <si>
    <t xml:space="preserve"> STAGE4  </t>
  </si>
  <si>
    <t xml:space="preserve"> COOLTEMP</t>
  </si>
  <si>
    <t xml:space="preserve"> OUT     </t>
  </si>
  <si>
    <t xml:space="preserve"> NEW STD </t>
  </si>
  <si>
    <t xml:space="preserve"> BL&gt;0.4  </t>
  </si>
  <si>
    <t xml:space="preserve"> 12:37</t>
  </si>
  <si>
    <t xml:space="preserve"> 24A </t>
  </si>
  <si>
    <t xml:space="preserve"> HIGHOIL </t>
  </si>
  <si>
    <t xml:space="preserve"> CONSUMP </t>
  </si>
  <si>
    <t xml:space="preserve"> LX</t>
  </si>
  <si>
    <t>Success (AC)</t>
  </si>
  <si>
    <t>Failed (OC)</t>
  </si>
  <si>
    <t>Lab Invalid (LC)</t>
  </si>
  <si>
    <t>Aborted (XC)</t>
  </si>
  <si>
    <t>FEI1</t>
  </si>
  <si>
    <t>FEI2</t>
  </si>
  <si>
    <t>All Stands</t>
  </si>
  <si>
    <t>Stand</t>
  </si>
  <si>
    <t>Shewhart Chart of Prediction Error</t>
  </si>
  <si>
    <t>ei = Yi - Zi-1</t>
  </si>
  <si>
    <t>Limit Type</t>
  </si>
  <si>
    <t>Level 3</t>
  </si>
  <si>
    <t>Level 2</t>
  </si>
  <si>
    <t>Level 1</t>
  </si>
  <si>
    <t>Undue Influence Follow Up</t>
  </si>
  <si>
    <t>EWMA of Standardized Test Result:  Zi</t>
  </si>
  <si>
    <t>Parameter</t>
  </si>
  <si>
    <t>Lambda</t>
  </si>
  <si>
    <t>Level 2 Lower</t>
  </si>
  <si>
    <t>Level 2 Upper</t>
  </si>
  <si>
    <t>0.0</t>
  </si>
  <si>
    <t>lambda = 0.3</t>
  </si>
  <si>
    <t>l</t>
  </si>
  <si>
    <t>Lab</t>
  </si>
  <si>
    <t>Acceptable</t>
  </si>
  <si>
    <t>Failed</t>
  </si>
  <si>
    <t>Lab Invalid</t>
  </si>
  <si>
    <t>Aborted</t>
  </si>
  <si>
    <t>All Unusable</t>
  </si>
  <si>
    <t>Stand Removal</t>
  </si>
  <si>
    <t>total</t>
  </si>
  <si>
    <t>AC</t>
  </si>
  <si>
    <t>OC</t>
  </si>
  <si>
    <t>LC</t>
  </si>
  <si>
    <t>RC</t>
  </si>
  <si>
    <t>XC</t>
  </si>
  <si>
    <t>MC</t>
  </si>
  <si>
    <t>Stand removal</t>
  </si>
  <si>
    <t>Unacceptable - Current</t>
  </si>
  <si>
    <t>No Alarm</t>
  </si>
  <si>
    <t>Normal Interval - New</t>
  </si>
  <si>
    <t>Unacceptable - New</t>
  </si>
  <si>
    <t>Reduced Interval - New</t>
  </si>
  <si>
    <t>Extended 40% - New</t>
  </si>
  <si>
    <t>Extended 20% - New</t>
  </si>
  <si>
    <t>No Event</t>
  </si>
  <si>
    <t>Overall</t>
  </si>
  <si>
    <t>-3.0</t>
  </si>
  <si>
    <t>3.0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</si>
</sst>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[$-409]mmm\-yy;@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ymbol"/>
      <family val="1"/>
      <charset val="2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3" fillId="0" borderId="0" xfId="2" applyAlignment="1">
      <alignment horizontal="center"/>
    </xf>
    <xf numFmtId="0" fontId="3" fillId="0" borderId="0" xfId="2" applyAlignment="1">
      <alignment horizontal="center" wrapText="1"/>
    </xf>
    <xf numFmtId="0" fontId="3" fillId="0" borderId="0" xfId="2"/>
    <xf numFmtId="0" fontId="3" fillId="2" borderId="0" xfId="2" applyFill="1" applyAlignment="1">
      <alignment horizontal="center"/>
    </xf>
    <xf numFmtId="0" fontId="3" fillId="0" borderId="0" xfId="2" applyFill="1" applyAlignment="1">
      <alignment horizontal="center"/>
    </xf>
    <xf numFmtId="0" fontId="3" fillId="4" borderId="0" xfId="2" applyFill="1" applyAlignment="1">
      <alignment horizontal="center"/>
    </xf>
    <xf numFmtId="0" fontId="3" fillId="3" borderId="0" xfId="2" applyFill="1" applyAlignment="1">
      <alignment horizontal="center"/>
    </xf>
    <xf numFmtId="10" fontId="3" fillId="0" borderId="0" xfId="2" applyNumberFormat="1"/>
    <xf numFmtId="0" fontId="4" fillId="0" borderId="0" xfId="2" applyFon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1" applyFill="1" applyAlignment="1">
      <alignment horizontal="center"/>
    </xf>
    <xf numFmtId="0" fontId="2" fillId="7" borderId="0" xfId="1" applyFill="1"/>
    <xf numFmtId="0" fontId="3" fillId="7" borderId="0" xfId="2" applyFill="1" applyAlignment="1">
      <alignment horizontal="center"/>
    </xf>
    <xf numFmtId="0" fontId="3" fillId="7" borderId="0" xfId="2" applyFill="1" applyAlignment="1">
      <alignment horizontal="center" wrapText="1"/>
    </xf>
    <xf numFmtId="0" fontId="3" fillId="8" borderId="0" xfId="2" applyFill="1" applyAlignment="1">
      <alignment horizontal="center"/>
    </xf>
    <xf numFmtId="0" fontId="2" fillId="9" borderId="0" xfId="1" applyFill="1"/>
    <xf numFmtId="0" fontId="0" fillId="5" borderId="0" xfId="0" applyFill="1" applyAlignment="1">
      <alignment horizontal="left"/>
    </xf>
    <xf numFmtId="0" fontId="3" fillId="10" borderId="0" xfId="2" applyFill="1" applyAlignment="1">
      <alignment horizontal="center"/>
    </xf>
    <xf numFmtId="0" fontId="3" fillId="7" borderId="0" xfId="2" applyFill="1"/>
    <xf numFmtId="0" fontId="4" fillId="7" borderId="0" xfId="2" applyFont="1" applyFill="1"/>
    <xf numFmtId="0" fontId="0" fillId="6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0" fillId="7" borderId="0" xfId="0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0" fontId="0" fillId="18" borderId="0" xfId="0" applyFill="1"/>
    <xf numFmtId="0" fontId="0" fillId="18" borderId="0" xfId="0" applyFill="1" applyAlignment="1">
      <alignment horizontal="center"/>
    </xf>
    <xf numFmtId="0" fontId="0" fillId="19" borderId="0" xfId="0" applyFill="1"/>
    <xf numFmtId="0" fontId="0" fillId="19" borderId="0" xfId="0" applyFill="1" applyAlignment="1">
      <alignment horizontal="center"/>
    </xf>
    <xf numFmtId="0" fontId="0" fillId="20" borderId="0" xfId="0" applyFill="1"/>
    <xf numFmtId="0" fontId="0" fillId="20" borderId="0" xfId="0" applyFill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0" fontId="0" fillId="22" borderId="0" xfId="0" applyFill="1"/>
    <xf numFmtId="0" fontId="0" fillId="22" borderId="0" xfId="0" applyFill="1" applyAlignment="1">
      <alignment horizontal="center"/>
    </xf>
    <xf numFmtId="0" fontId="0" fillId="23" borderId="0" xfId="0" applyFill="1"/>
    <xf numFmtId="0" fontId="0" fillId="23" borderId="0" xfId="0" applyFill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3" fillId="24" borderId="0" xfId="2" applyFill="1" applyAlignment="1">
      <alignment horizontal="center"/>
    </xf>
    <xf numFmtId="0" fontId="1" fillId="0" borderId="0" xfId="3"/>
    <xf numFmtId="0" fontId="1" fillId="5" borderId="0" xfId="3" applyFill="1"/>
    <xf numFmtId="0" fontId="0" fillId="25" borderId="0" xfId="0" applyFill="1"/>
    <xf numFmtId="0" fontId="0" fillId="25" borderId="0" xfId="0" applyFill="1" applyAlignment="1">
      <alignment horizontal="center"/>
    </xf>
    <xf numFmtId="0" fontId="3" fillId="8" borderId="0" xfId="2" applyFill="1" applyAlignment="1">
      <alignment horizontal="center" wrapText="1"/>
    </xf>
    <xf numFmtId="0" fontId="3" fillId="8" borderId="0" xfId="2" applyFill="1"/>
    <xf numFmtId="0" fontId="3" fillId="0" borderId="0" xfId="2" applyFill="1"/>
    <xf numFmtId="0" fontId="3" fillId="0" borderId="3" xfId="2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4" xfId="2" applyBorder="1" applyAlignment="1">
      <alignment horizontal="center" wrapText="1"/>
    </xf>
    <xf numFmtId="49" fontId="3" fillId="0" borderId="2" xfId="2" applyNumberFormat="1" applyBorder="1" applyAlignment="1">
      <alignment horizontal="center"/>
    </xf>
    <xf numFmtId="49" fontId="3" fillId="0" borderId="4" xfId="2" applyNumberFormat="1" applyBorder="1" applyAlignment="1">
      <alignment horizontal="center"/>
    </xf>
    <xf numFmtId="0" fontId="7" fillId="0" borderId="0" xfId="2" applyFont="1" applyAlignment="1">
      <alignment horizontal="center"/>
    </xf>
    <xf numFmtId="164" fontId="3" fillId="0" borderId="2" xfId="2" applyNumberFormat="1" applyBorder="1" applyAlignment="1">
      <alignment horizontal="center"/>
    </xf>
    <xf numFmtId="164" fontId="3" fillId="0" borderId="4" xfId="2" applyNumberFormat="1" applyBorder="1" applyAlignment="1">
      <alignment horizontal="center"/>
    </xf>
    <xf numFmtId="17" fontId="0" fillId="0" borderId="0" xfId="0" applyNumberFormat="1"/>
    <xf numFmtId="165" fontId="0" fillId="0" borderId="0" xfId="0" quotePrefix="1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2" applyFont="1"/>
    <xf numFmtId="0" fontId="3" fillId="0" borderId="1" xfId="2" applyBorder="1" applyAlignment="1">
      <alignment horizontal="center" wrapText="1"/>
    </xf>
    <xf numFmtId="0" fontId="3" fillId="0" borderId="2" xfId="2" applyBorder="1" applyAlignment="1">
      <alignment horizontal="center" wrapText="1"/>
    </xf>
    <xf numFmtId="0" fontId="3" fillId="0" borderId="4" xfId="2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6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0.xml"/><Relationship Id="rId23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chartsheet" Target="chartsheets/sheet1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Fate of VID Calibration Attempts
According to TMC</a:t>
            </a:r>
            <a:r>
              <a:rPr lang="en-US" sz="1400" baseline="0"/>
              <a:t> Semi-Annual Reports - Current System</a:t>
            </a:r>
            <a:endParaRPr lang="en-US" sz="1400"/>
          </a:p>
        </c:rich>
      </c:tx>
      <c:layout>
        <c:manualLayout>
          <c:xMode val="edge"/>
          <c:yMode val="edge"/>
          <c:x val="0.23915461624026688"/>
          <c:y val="4.80087288597927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257322951427833E-2"/>
          <c:y val="0.15548281505728381"/>
          <c:w val="0.82647385984427169"/>
          <c:h val="0.74959083469721965"/>
        </c:manualLayout>
      </c:layout>
      <c:barChart>
        <c:barDir val="col"/>
        <c:grouping val="clustered"/>
        <c:ser>
          <c:idx val="0"/>
          <c:order val="0"/>
          <c:tx>
            <c:v>Total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VID'!$E$405:$K$405</c:f>
              <c:strCache>
                <c:ptCount val="7"/>
                <c:pt idx="0">
                  <c:v>Calibration Attempts</c:v>
                </c:pt>
                <c:pt idx="1">
                  <c:v>Acceptable</c:v>
                </c:pt>
                <c:pt idx="2">
                  <c:v>Failed</c:v>
                </c:pt>
                <c:pt idx="3">
                  <c:v>Lab Invalid</c:v>
                </c:pt>
                <c:pt idx="4">
                  <c:v>Aborted</c:v>
                </c:pt>
                <c:pt idx="5">
                  <c:v>All Unusable</c:v>
                </c:pt>
                <c:pt idx="6">
                  <c:v>Stand Removal</c:v>
                </c:pt>
              </c:strCache>
            </c:strRef>
          </c:cat>
          <c:val>
            <c:numRef>
              <c:f>'Y VID'!$E$403:$K$403</c:f>
              <c:numCache>
                <c:formatCode>General</c:formatCode>
                <c:ptCount val="7"/>
                <c:pt idx="0">
                  <c:v>170</c:v>
                </c:pt>
                <c:pt idx="1">
                  <c:v>117</c:v>
                </c:pt>
                <c:pt idx="2">
                  <c:v>11</c:v>
                </c:pt>
                <c:pt idx="3">
                  <c:v>15</c:v>
                </c:pt>
                <c:pt idx="4">
                  <c:v>6</c:v>
                </c:pt>
                <c:pt idx="5">
                  <c:v>21</c:v>
                </c:pt>
                <c:pt idx="6">
                  <c:v>21</c:v>
                </c:pt>
              </c:numCache>
            </c:numRef>
          </c:val>
        </c:ser>
        <c:gapWidth val="42"/>
        <c:axId val="106241408"/>
        <c:axId val="106259584"/>
      </c:barChart>
      <c:catAx>
        <c:axId val="106241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59584"/>
        <c:crosses val="autoZero"/>
        <c:auto val="1"/>
        <c:lblAlgn val="ctr"/>
        <c:lblOffset val="100"/>
        <c:tickLblSkip val="1"/>
        <c:tickMarkSkip val="1"/>
      </c:catAx>
      <c:valAx>
        <c:axId val="10625958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Number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6088379705403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41408"/>
        <c:crosses val="autoZero"/>
        <c:crossBetween val="between"/>
        <c:maj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Candidate Oil Test Result Target Variability in the Sequence VID
Based on All Chartable Tests  FEI1</a:t>
            </a:r>
          </a:p>
        </c:rich>
      </c:tx>
      <c:layout>
        <c:manualLayout>
          <c:xMode val="edge"/>
          <c:yMode val="edge"/>
          <c:x val="0.23085460599334068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6844247132822"/>
          <c:y val="0.15548281505728381"/>
          <c:w val="0.8512763596004439"/>
          <c:h val="0.73813420621931536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VID'!$O$413,'Y VID'!$O$417,'Y VID'!$O$421,'Y VID'!$O$425,'Y VID'!$O$429,'Y VID'!$O$433,'Y VID'!$O$437,'Y VID'!$O$441,'Y VID'!$O$445,'Y VID'!$O$449,'Y VID'!$O$453,'Y VID'!$O$457,'Y VID'!$O$461,'Y VID'!$O$465,'Y VID'!$O$469,'Y VID'!$O$473,'Y VID'!$O$477,'Y VID'!$O$481,'Y VID'!$O$485,'Y VID'!$O$489,'Y VID'!$O$493,'Y VID'!$O$497,'Y VID'!$O$501,'Y VID'!$O$505,'Y VID'!$O$509,'Y VID'!$O$513,'Y VID'!$O$517,'Y VID'!$O$521,'Y VID'!$O$525,'Y VID'!$O$529,'Y VID'!$O$533,'Y VID'!$O$537,'Y VID'!$O$541,'Y VID'!$O$550)</c:f>
              <c:numCache>
                <c:formatCode>General</c:formatCode>
                <c:ptCount val="34"/>
                <c:pt idx="0">
                  <c:v>1.1867183401679298</c:v>
                </c:pt>
                <c:pt idx="1">
                  <c:v>0.37221740190975006</c:v>
                </c:pt>
                <c:pt idx="2">
                  <c:v>0.79404493933271436</c:v>
                </c:pt>
                <c:pt idx="3">
                  <c:v>1.0095012885430534</c:v>
                </c:pt>
                <c:pt idx="4">
                  <c:v>0.89572771328927503</c:v>
                </c:pt>
                <c:pt idx="5">
                  <c:v>0.11235911733948713</c:v>
                </c:pt>
                <c:pt idx="6">
                  <c:v>0.94788704424036674</c:v>
                </c:pt>
                <c:pt idx="7">
                  <c:v>0.63965832208480311</c:v>
                </c:pt>
                <c:pt idx="8">
                  <c:v>0.96561909178250338</c:v>
                </c:pt>
                <c:pt idx="9">
                  <c:v>1.2655994298360396</c:v>
                </c:pt>
                <c:pt idx="10">
                  <c:v>1.0573290321653463</c:v>
                </c:pt>
                <c:pt idx="11">
                  <c:v>1.2255165615882906</c:v>
                </c:pt>
                <c:pt idx="12">
                  <c:v>1.0429334642388326</c:v>
                </c:pt>
                <c:pt idx="13">
                  <c:v>1.6477132644003294</c:v>
                </c:pt>
                <c:pt idx="14">
                  <c:v>1.0048448755361865</c:v>
                </c:pt>
                <c:pt idx="15">
                  <c:v>0.58200236143324435</c:v>
                </c:pt>
                <c:pt idx="16">
                  <c:v>0.88786090825238306</c:v>
                </c:pt>
                <c:pt idx="17">
                  <c:v>2.0659473879470247</c:v>
                </c:pt>
                <c:pt idx="18">
                  <c:v>0.58445057093505914</c:v>
                </c:pt>
                <c:pt idx="19">
                  <c:v>1.4064565761892454</c:v>
                </c:pt>
                <c:pt idx="20">
                  <c:v>0.9893091741036768</c:v>
                </c:pt>
                <c:pt idx="21">
                  <c:v>1.6342442950205562</c:v>
                </c:pt>
                <c:pt idx="22">
                  <c:v>1.2446934387771529</c:v>
                </c:pt>
                <c:pt idx="23">
                  <c:v>0.32917709360810443</c:v>
                </c:pt>
                <c:pt idx="24">
                  <c:v>1.3736603718374778</c:v>
                </c:pt>
                <c:pt idx="25">
                  <c:v>1.4918923177993249</c:v>
                </c:pt>
                <c:pt idx="26">
                  <c:v>1.395417459291989</c:v>
                </c:pt>
                <c:pt idx="27">
                  <c:v>1.0214208467299668</c:v>
                </c:pt>
                <c:pt idx="28">
                  <c:v>0.72348248307593022</c:v>
                </c:pt>
                <c:pt idx="29">
                  <c:v>0.73211678102884403</c:v>
                </c:pt>
                <c:pt idx="30">
                  <c:v>1.3413049687053198</c:v>
                </c:pt>
                <c:pt idx="31">
                  <c:v>1.1163502850282103</c:v>
                </c:pt>
                <c:pt idx="32">
                  <c:v>1.1724286564965243</c:v>
                </c:pt>
                <c:pt idx="33">
                  <c:v>0.9945117429166046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VID'!$T$413,'Y VID'!$T$417,'Y VID'!$T$421,'Y VID'!$T$425,'Y VID'!$T$429,'Y VID'!$T$433,'Y VID'!$T$437,'Y VID'!$T$441,'Y VID'!$T$445,'Y VID'!$T$449,'Y VID'!$T$453,'Y VID'!$T$457,'Y VID'!$T$461,'Y VID'!$T$465,'Y VID'!$T$469,'Y VID'!$T$473,'Y VID'!$T$477,'Y VID'!$T$481,'Y VID'!$T$485,'Y VID'!$T$489,'Y VID'!$T$493,'Y VID'!$T$497,'Y VID'!$T$501,'Y VID'!$T$505,'Y VID'!$T$509,'Y VID'!$T$513,'Y VID'!$T$517,'Y VID'!$T$521,'Y VID'!$T$525,'Y VID'!$T$529,'Y VID'!$T$533,'Y VID'!$T$537,'Y VID'!$T$541,'Y VID'!$T$550)</c:f>
              <c:numCache>
                <c:formatCode>General</c:formatCode>
                <c:ptCount val="34"/>
                <c:pt idx="0">
                  <c:v>1.3011135893494741</c:v>
                </c:pt>
                <c:pt idx="1">
                  <c:v>0.30119543292981343</c:v>
                </c:pt>
                <c:pt idx="2">
                  <c:v>0.6352086047223503</c:v>
                </c:pt>
                <c:pt idx="3">
                  <c:v>0.85896481560077675</c:v>
                </c:pt>
                <c:pt idx="4">
                  <c:v>0.94663037496103941</c:v>
                </c:pt>
                <c:pt idx="5">
                  <c:v>9.6485815575831316E-2</c:v>
                </c:pt>
                <c:pt idx="6">
                  <c:v>0.87495631470364776</c:v>
                </c:pt>
                <c:pt idx="7">
                  <c:v>0.70710383490215445</c:v>
                </c:pt>
                <c:pt idx="8">
                  <c:v>0.99258752849055421</c:v>
                </c:pt>
                <c:pt idx="9">
                  <c:v>1.0022065717003323</c:v>
                </c:pt>
                <c:pt idx="10">
                  <c:v>1.0696330534989491</c:v>
                </c:pt>
                <c:pt idx="11">
                  <c:v>0.8401527550124227</c:v>
                </c:pt>
                <c:pt idx="12">
                  <c:v>1.1043557354864022</c:v>
                </c:pt>
                <c:pt idx="13">
                  <c:v>1.4072260848056126</c:v>
                </c:pt>
                <c:pt idx="14">
                  <c:v>0.8151096909634955</c:v>
                </c:pt>
                <c:pt idx="15">
                  <c:v>0.86340454498149721</c:v>
                </c:pt>
                <c:pt idx="16">
                  <c:v>0.89735004251316919</c:v>
                </c:pt>
                <c:pt idx="17">
                  <c:v>1.4943230765129536</c:v>
                </c:pt>
                <c:pt idx="18">
                  <c:v>0.33983270719034187</c:v>
                </c:pt>
                <c:pt idx="19">
                  <c:v>1.2848326112756216</c:v>
                </c:pt>
                <c:pt idx="20">
                  <c:v>0.92748903763720125</c:v>
                </c:pt>
                <c:pt idx="21">
                  <c:v>1.5647396567606169</c:v>
                </c:pt>
                <c:pt idx="22">
                  <c:v>0.7428743826380706</c:v>
                </c:pt>
                <c:pt idx="23">
                  <c:v>0.25660905333798439</c:v>
                </c:pt>
                <c:pt idx="24">
                  <c:v>1.3221391433104241</c:v>
                </c:pt>
                <c:pt idx="25">
                  <c:v>1.4944786870120743</c:v>
                </c:pt>
                <c:pt idx="26">
                  <c:v>1.4678489683864688</c:v>
                </c:pt>
                <c:pt idx="27">
                  <c:v>1.0023105826044951</c:v>
                </c:pt>
                <c:pt idx="28">
                  <c:v>0.64890263568497975</c:v>
                </c:pt>
                <c:pt idx="29">
                  <c:v>0.57358539680013632</c:v>
                </c:pt>
                <c:pt idx="30">
                  <c:v>1.368935597299543</c:v>
                </c:pt>
                <c:pt idx="31">
                  <c:v>1.162516165342627</c:v>
                </c:pt>
                <c:pt idx="32">
                  <c:v>1.0869395596636202</c:v>
                </c:pt>
                <c:pt idx="33">
                  <c:v>0.92635528824810709</c:v>
                </c:pt>
              </c:numCache>
            </c:numRef>
          </c:val>
        </c:ser>
        <c:axId val="106350848"/>
        <c:axId val="111968640"/>
      </c:barChart>
      <c:catAx>
        <c:axId val="106350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137254901960898"/>
              <c:y val="0.957446808510638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11968640"/>
        <c:crossesAt val="0"/>
        <c:auto val="1"/>
        <c:lblAlgn val="ctr"/>
        <c:lblOffset val="100"/>
        <c:tickLblSkip val="1"/>
        <c:tickMarkSkip val="1"/>
      </c:catAx>
      <c:valAx>
        <c:axId val="111968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FEI1 RMSE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64975450081833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350848"/>
        <c:crosses val="autoZero"/>
        <c:crossBetween val="between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0429152793231"/>
          <c:y val="0.19694489907255874"/>
          <c:w val="0.21198668146503913"/>
          <c:h val="0.140207310420076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Relative Candidate Test Result in the Sequence VID
Based on All Chartable Tests    FEI2</a:t>
            </a:r>
          </a:p>
        </c:rich>
      </c:tx>
      <c:layout>
        <c:manualLayout>
          <c:xMode val="edge"/>
          <c:yMode val="edge"/>
          <c:x val="0.17758046614872383"/>
          <c:y val="2.18221494817240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4787273399926"/>
          <c:y val="0.15548281505728384"/>
          <c:w val="0.82974880637145798"/>
          <c:h val="0.73813420621931558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VID'!$AK$411,'Y VID'!$AK$415,'Y VID'!$AK$419,'Y VID'!$AK$423,'Y VID'!$AK$427,'Y VID'!$AK$431,'Y VID'!$AK$435,'Y VID'!$AK$439,'Y VID'!$AK$443,'Y VID'!$AK$447,'Y VID'!$AK$451,'Y VID'!$AK$455,'Y VID'!$AK$459,'Y VID'!$AK$463,'Y VID'!$AK$467,'Y VID'!$AK$471,'Y VID'!$AK$475,'Y VID'!$AK$479,'Y VID'!$AK$483,'Y VID'!$AK$487,'Y VID'!$AK$491,'Y VID'!$AK$495,'Y VID'!$AK$499,'Y VID'!$AK$503,'Y VID'!$AK$507,'Y VID'!$AK$511,'Y VID'!$AK$515,'Y VID'!$AK$519,'Y VID'!$AK$523,'Y VID'!$AK$527,'Y VID'!$AK$531,'Y VID'!$AK$535,'Y VID'!$AK$539)</c:f>
              <c:numCache>
                <c:formatCode>General</c:formatCode>
                <c:ptCount val="33"/>
                <c:pt idx="0">
                  <c:v>1.1666874121451249</c:v>
                </c:pt>
                <c:pt idx="1">
                  <c:v>1.2165685625</c:v>
                </c:pt>
                <c:pt idx="2">
                  <c:v>1.14709403521875</c:v>
                </c:pt>
                <c:pt idx="3">
                  <c:v>1.1864671333333332</c:v>
                </c:pt>
                <c:pt idx="4">
                  <c:v>1.17688145</c:v>
                </c:pt>
                <c:pt idx="5">
                  <c:v>1.1739001422222222</c:v>
                </c:pt>
                <c:pt idx="6">
                  <c:v>1.20271735625</c:v>
                </c:pt>
                <c:pt idx="7">
                  <c:v>1.2342018133333332</c:v>
                </c:pt>
                <c:pt idx="8">
                  <c:v>1.2121531083333332</c:v>
                </c:pt>
                <c:pt idx="9">
                  <c:v>1.19371246</c:v>
                </c:pt>
                <c:pt idx="10">
                  <c:v>1.1654325416666667</c:v>
                </c:pt>
                <c:pt idx="11">
                  <c:v>1.2121126250000001</c:v>
                </c:pt>
                <c:pt idx="12">
                  <c:v>1.2233415315</c:v>
                </c:pt>
                <c:pt idx="13">
                  <c:v>1.2288431111111111</c:v>
                </c:pt>
                <c:pt idx="14">
                  <c:v>1.2420380916666667</c:v>
                </c:pt>
                <c:pt idx="15">
                  <c:v>1.1425846874999999</c:v>
                </c:pt>
                <c:pt idx="16">
                  <c:v>1.1535408833333334</c:v>
                </c:pt>
                <c:pt idx="17">
                  <c:v>1.1904315274266666</c:v>
                </c:pt>
                <c:pt idx="18">
                  <c:v>1.1491646874999999</c:v>
                </c:pt>
                <c:pt idx="19">
                  <c:v>1.1936009422222222</c:v>
                </c:pt>
                <c:pt idx="20">
                  <c:v>1.1510173055555555</c:v>
                </c:pt>
                <c:pt idx="21">
                  <c:v>1.1448883622222221</c:v>
                </c:pt>
                <c:pt idx="22">
                  <c:v>1.194925</c:v>
                </c:pt>
                <c:pt idx="23">
                  <c:v>1.2252520333333332</c:v>
                </c:pt>
                <c:pt idx="24">
                  <c:v>1.1918012499999999</c:v>
                </c:pt>
                <c:pt idx="25">
                  <c:v>1.2200462577777778</c:v>
                </c:pt>
                <c:pt idx="26">
                  <c:v>1.1761787205104166</c:v>
                </c:pt>
                <c:pt idx="27">
                  <c:v>1.26667231875</c:v>
                </c:pt>
                <c:pt idx="28">
                  <c:v>1.1659299266666665</c:v>
                </c:pt>
                <c:pt idx="29">
                  <c:v>1.1965153124999999</c:v>
                </c:pt>
                <c:pt idx="30">
                  <c:v>1.2414782165</c:v>
                </c:pt>
                <c:pt idx="31">
                  <c:v>1.1844006166666665</c:v>
                </c:pt>
                <c:pt idx="32">
                  <c:v>1.2130256875000001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VID'!$AP$411,'Y VID'!$AP$415,'Y VID'!$AP$419,'Y VID'!$AP$423,'Y VID'!$AP$427,'Y VID'!$AP$431,'Y VID'!$AP$435,'Y VID'!$AP$439,'Y VID'!$AP$443,'Y VID'!$AP$447,'Y VID'!$AP$451,'Y VID'!$AP$455,'Y VID'!$AP$459,'Y VID'!$AP$463,'Y VID'!$AP$467,'Y VID'!$AP$471,'Y VID'!$AP$475,'Y VID'!$AP$479,'Y VID'!$AP$483,'Y VID'!$AP$487,'Y VID'!$AP$491,'Y VID'!$AP$495,'Y VID'!$AP$499,'Y VID'!$AP$503,'Y VID'!$AP$507,'Y VID'!$AP$511,'Y VID'!$AP$515,'Y VID'!$AP$519,'Y VID'!$AP$523,'Y VID'!$AP$527,'Y VID'!$AP$531,'Y VID'!$AP$535,'Y VID'!$AP$539)</c:f>
              <c:numCache>
                <c:formatCode>General</c:formatCode>
                <c:ptCount val="33"/>
                <c:pt idx="0">
                  <c:v>1.1322707454784584</c:v>
                </c:pt>
                <c:pt idx="1">
                  <c:v>1.2420893958333332</c:v>
                </c:pt>
                <c:pt idx="2">
                  <c:v>1.12412528521875</c:v>
                </c:pt>
                <c:pt idx="3">
                  <c:v>1.1748004666666667</c:v>
                </c:pt>
                <c:pt idx="4">
                  <c:v>1.1943814499999998</c:v>
                </c:pt>
                <c:pt idx="5">
                  <c:v>1.19389992</c:v>
                </c:pt>
                <c:pt idx="6">
                  <c:v>1.2056340229166667</c:v>
                </c:pt>
                <c:pt idx="7">
                  <c:v>1.2142004799999999</c:v>
                </c:pt>
                <c:pt idx="8">
                  <c:v>1.1864864416666667</c:v>
                </c:pt>
                <c:pt idx="9">
                  <c:v>1.17260046</c:v>
                </c:pt>
                <c:pt idx="10">
                  <c:v>1.1735992083333333</c:v>
                </c:pt>
                <c:pt idx="11">
                  <c:v>1.2004459583333333</c:v>
                </c:pt>
                <c:pt idx="12">
                  <c:v>1.2439670315</c:v>
                </c:pt>
                <c:pt idx="13">
                  <c:v>1.1943999999999999</c:v>
                </c:pt>
                <c:pt idx="14">
                  <c:v>1.2694547583333333</c:v>
                </c:pt>
                <c:pt idx="15">
                  <c:v>1.1717513541666666</c:v>
                </c:pt>
                <c:pt idx="16">
                  <c:v>1.1739575499999999</c:v>
                </c:pt>
                <c:pt idx="17">
                  <c:v>1.2394595274266667</c:v>
                </c:pt>
                <c:pt idx="18">
                  <c:v>1.1498938541666666</c:v>
                </c:pt>
                <c:pt idx="19">
                  <c:v>1.2136007199999999</c:v>
                </c:pt>
                <c:pt idx="20">
                  <c:v>1.1777534166666666</c:v>
                </c:pt>
                <c:pt idx="21">
                  <c:v>1.18600014</c:v>
                </c:pt>
                <c:pt idx="22">
                  <c:v>1.2284666666666666</c:v>
                </c:pt>
                <c:pt idx="23">
                  <c:v>1.2030853666666665</c:v>
                </c:pt>
                <c:pt idx="24">
                  <c:v>1.1728429166666667</c:v>
                </c:pt>
                <c:pt idx="25">
                  <c:v>1.21560048</c:v>
                </c:pt>
                <c:pt idx="26">
                  <c:v>1.1681578871770832</c:v>
                </c:pt>
                <c:pt idx="27">
                  <c:v>1.2908389854166666</c:v>
                </c:pt>
                <c:pt idx="28">
                  <c:v>1.1933465933333331</c:v>
                </c:pt>
                <c:pt idx="29">
                  <c:v>1.1717236458333333</c:v>
                </c:pt>
                <c:pt idx="30">
                  <c:v>1.2806443831666665</c:v>
                </c:pt>
                <c:pt idx="31">
                  <c:v>1.1908172833333333</c:v>
                </c:pt>
                <c:pt idx="32">
                  <c:v>1.2640673541666667</c:v>
                </c:pt>
              </c:numCache>
            </c:numRef>
          </c:val>
        </c:ser>
        <c:axId val="112007424"/>
        <c:axId val="112017792"/>
      </c:barChart>
      <c:catAx>
        <c:axId val="112007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72918978912319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12017792"/>
        <c:crossesAt val="1.2"/>
        <c:auto val="1"/>
        <c:lblAlgn val="ctr"/>
        <c:lblOffset val="100"/>
        <c:tickLblSkip val="1"/>
        <c:tickMarkSkip val="1"/>
      </c:catAx>
      <c:valAx>
        <c:axId val="112017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FEI2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007424"/>
        <c:crosses val="autoZero"/>
        <c:crossBetween val="between"/>
        <c:majorUnit val="0.05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998520162782183"/>
          <c:y val="0.69885433715220968"/>
          <c:w val="0.18534961154273064"/>
          <c:h val="0.109656301145662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Candidate Oil Test Result Target Variability in the Sequence VID
Based on All Chartable Tests  FEI2</a:t>
            </a:r>
          </a:p>
        </c:rich>
      </c:tx>
      <c:layout>
        <c:manualLayout>
          <c:xMode val="edge"/>
          <c:yMode val="edge"/>
          <c:x val="0.16574176840547541"/>
          <c:y val="5.01909438079650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614024662011592E-2"/>
          <c:y val="0.15548281505728384"/>
          <c:w val="0.84936806872503856"/>
          <c:h val="0.73813420621931558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VID'!$AK$413,'Y VID'!$AK$417,'Y VID'!$AK$421,'Y VID'!$AK$425,'Y VID'!$AK$429,'Y VID'!$AK$433,'Y VID'!$AK$437,'Y VID'!$AK$441,'Y VID'!$AK$445,'Y VID'!$AK$449,'Y VID'!$AK$453,'Y VID'!$AK$457,'Y VID'!$AK$461,'Y VID'!$AK$465,'Y VID'!$AK$469,'Y VID'!$AK$473,'Y VID'!$AK$477,'Y VID'!$AK$481,'Y VID'!$AK$485,'Y VID'!$AK$489,'Y VID'!$AK$493,'Y VID'!$AK$497,'Y VID'!$AK$501,'Y VID'!$AK$505,'Y VID'!$AK$509,'Y VID'!$AK$513,'Y VID'!$AK$517,'Y VID'!$AK$521,'Y VID'!$AK$525,'Y VID'!$AK$529,'Y VID'!$AK$533,'Y VID'!$AK$537,'Y VID'!$AK$541)</c:f>
              <c:numCache>
                <c:formatCode>General</c:formatCode>
                <c:ptCount val="33"/>
                <c:pt idx="0">
                  <c:v>1.5171518756116125</c:v>
                </c:pt>
                <c:pt idx="1">
                  <c:v>1.1078299323014318</c:v>
                </c:pt>
                <c:pt idx="2">
                  <c:v>1.1906071794102169</c:v>
                </c:pt>
                <c:pt idx="3">
                  <c:v>0.54979441997289613</c:v>
                </c:pt>
                <c:pt idx="4">
                  <c:v>0.46543525146495945</c:v>
                </c:pt>
                <c:pt idx="5">
                  <c:v>0.26004244273560667</c:v>
                </c:pt>
                <c:pt idx="6">
                  <c:v>0.20670467808656651</c:v>
                </c:pt>
                <c:pt idx="7">
                  <c:v>0.61527771620662841</c:v>
                </c:pt>
                <c:pt idx="8">
                  <c:v>1.5743157378463599</c:v>
                </c:pt>
                <c:pt idx="9">
                  <c:v>1.6056877812059229</c:v>
                </c:pt>
                <c:pt idx="10">
                  <c:v>1.2814930531811566</c:v>
                </c:pt>
                <c:pt idx="11">
                  <c:v>0.23047813756775587</c:v>
                </c:pt>
                <c:pt idx="12">
                  <c:v>0.7896163725909161</c:v>
                </c:pt>
                <c:pt idx="13">
                  <c:v>0.77826999155375787</c:v>
                </c:pt>
                <c:pt idx="14">
                  <c:v>1.231172678503397</c:v>
                </c:pt>
                <c:pt idx="15">
                  <c:v>0.54480450025216265</c:v>
                </c:pt>
                <c:pt idx="16">
                  <c:v>0.71692868668243037</c:v>
                </c:pt>
                <c:pt idx="17">
                  <c:v>1.6339433167071375</c:v>
                </c:pt>
                <c:pt idx="18">
                  <c:v>0.80215989835118673</c:v>
                </c:pt>
                <c:pt idx="19">
                  <c:v>1.6578921720913211</c:v>
                </c:pt>
                <c:pt idx="20">
                  <c:v>0.46062940697382615</c:v>
                </c:pt>
                <c:pt idx="21">
                  <c:v>0.62830503986847308</c:v>
                </c:pt>
                <c:pt idx="22">
                  <c:v>0.91193523237977581</c:v>
                </c:pt>
                <c:pt idx="23">
                  <c:v>1.0104126986162636</c:v>
                </c:pt>
                <c:pt idx="24">
                  <c:v>0.53109470156578475</c:v>
                </c:pt>
                <c:pt idx="25">
                  <c:v>1.1542169526304213</c:v>
                </c:pt>
                <c:pt idx="26">
                  <c:v>0.82833371389997523</c:v>
                </c:pt>
                <c:pt idx="27">
                  <c:v>1.6817271352151768</c:v>
                </c:pt>
                <c:pt idx="28">
                  <c:v>0.87720573974657368</c:v>
                </c:pt>
                <c:pt idx="29">
                  <c:v>0.61972612321941389</c:v>
                </c:pt>
                <c:pt idx="30">
                  <c:v>1.5838486540614702</c:v>
                </c:pt>
                <c:pt idx="31">
                  <c:v>0.67520854878172021</c:v>
                </c:pt>
                <c:pt idx="32">
                  <c:v>1.3426760487152587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VID'!$B$368:$B$401</c:f>
              <c:strCache>
                <c:ptCount val="34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  <c:pt idx="33">
                  <c:v>All Stands</c:v>
                </c:pt>
              </c:strCache>
            </c:strRef>
          </c:cat>
          <c:val>
            <c:numRef>
              <c:f>('Y VID'!$AP$413,'Y VID'!$AP$417,'Y VID'!$AP$421,'Y VID'!$AP$425,'Y VID'!$AP$429,'Y VID'!$AP$433,'Y VID'!$AP$437,'Y VID'!$AP$441,'Y VID'!$AP$445,'Y VID'!$AP$449,'Y VID'!$AP$453,'Y VID'!$AP$457,'Y VID'!$AP$461,'Y VID'!$AP$465,'Y VID'!$AP$469,'Y VID'!$AP$473,'Y VID'!$AP$477,'Y VID'!$AP$481,'Y VID'!$AP$485,'Y VID'!$AP$489,'Y VID'!$AP$493,'Y VID'!$AP$497,'Y VID'!$AP$501,'Y VID'!$AP$505,'Y VID'!$AP$509,'Y VID'!$AP$513,'Y VID'!$AP$517,'Y VID'!$AP$521,'Y VID'!$AP$525,'Y VID'!$AP$529,'Y VID'!$AP$533,'Y VID'!$AP$537,'Y VID'!$AP$541)</c:f>
              <c:numCache>
                <c:formatCode>General</c:formatCode>
                <c:ptCount val="33"/>
                <c:pt idx="0">
                  <c:v>1.1904061602442719</c:v>
                </c:pt>
                <c:pt idx="1">
                  <c:v>0.80615712996362521</c:v>
                </c:pt>
                <c:pt idx="2">
                  <c:v>1.0276879098789646</c:v>
                </c:pt>
                <c:pt idx="3">
                  <c:v>0.58302052451960129</c:v>
                </c:pt>
                <c:pt idx="4">
                  <c:v>0.63152652719917479</c:v>
                </c:pt>
                <c:pt idx="5">
                  <c:v>0.28990220142201983</c:v>
                </c:pt>
                <c:pt idx="6">
                  <c:v>0.19033725592085801</c:v>
                </c:pt>
                <c:pt idx="7">
                  <c:v>0.70364219743844247</c:v>
                </c:pt>
                <c:pt idx="8">
                  <c:v>1.3416680916400945</c:v>
                </c:pt>
                <c:pt idx="9">
                  <c:v>1.3618269170177244</c:v>
                </c:pt>
                <c:pt idx="10">
                  <c:v>1.2957458273793541</c:v>
                </c:pt>
                <c:pt idx="11">
                  <c:v>0.19259656223720678</c:v>
                </c:pt>
                <c:pt idx="12">
                  <c:v>0.68563870330752175</c:v>
                </c:pt>
                <c:pt idx="13">
                  <c:v>0.32822756333576442</c:v>
                </c:pt>
                <c:pt idx="14">
                  <c:v>0.92720971529288188</c:v>
                </c:pt>
                <c:pt idx="15">
                  <c:v>0.50821793337166332</c:v>
                </c:pt>
                <c:pt idx="16">
                  <c:v>0.7121911504952515</c:v>
                </c:pt>
                <c:pt idx="17">
                  <c:v>1.1074768541526587</c:v>
                </c:pt>
                <c:pt idx="18">
                  <c:v>0.80302984542563183</c:v>
                </c:pt>
                <c:pt idx="19">
                  <c:v>1.4498534528942344</c:v>
                </c:pt>
                <c:pt idx="20">
                  <c:v>0.59242694074588464</c:v>
                </c:pt>
                <c:pt idx="21">
                  <c:v>0.95822827737827343</c:v>
                </c:pt>
                <c:pt idx="22">
                  <c:v>0.49592786213767454</c:v>
                </c:pt>
                <c:pt idx="23">
                  <c:v>0.73647861145868376</c:v>
                </c:pt>
                <c:pt idx="24">
                  <c:v>0.48274878669865939</c:v>
                </c:pt>
                <c:pt idx="25">
                  <c:v>1.1579280786600405</c:v>
                </c:pt>
                <c:pt idx="26">
                  <c:v>0.84432963413439921</c:v>
                </c:pt>
                <c:pt idx="27">
                  <c:v>1.5029307122618807</c:v>
                </c:pt>
                <c:pt idx="28">
                  <c:v>0.75129120388753245</c:v>
                </c:pt>
                <c:pt idx="29">
                  <c:v>0.57560168844268</c:v>
                </c:pt>
                <c:pt idx="30">
                  <c:v>1.2931915204334896</c:v>
                </c:pt>
                <c:pt idx="31">
                  <c:v>0.71194909450561217</c:v>
                </c:pt>
                <c:pt idx="32">
                  <c:v>1.0810773788450871</c:v>
                </c:pt>
              </c:numCache>
            </c:numRef>
          </c:val>
        </c:ser>
        <c:axId val="111896832"/>
        <c:axId val="111915392"/>
      </c:barChart>
      <c:catAx>
        <c:axId val="111896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3137254901960909"/>
              <c:y val="0.957446808510638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11915392"/>
        <c:crossesAt val="0"/>
        <c:auto val="1"/>
        <c:lblAlgn val="ctr"/>
        <c:lblOffset val="100"/>
        <c:tickLblSkip val="1"/>
        <c:tickMarkSkip val="1"/>
      </c:catAx>
      <c:valAx>
        <c:axId val="111915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FEI2 RMSE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64975450081833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896832"/>
        <c:crosses val="autoZero"/>
        <c:crossBetween val="between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32852386237514"/>
          <c:y val="0.15984724495362793"/>
          <c:w val="0.22826489086200519"/>
          <c:h val="7.6923076923076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Effective Pass Limit Given Severity Adjustment for FEI1 Stand</a:t>
            </a:r>
            <a:r>
              <a:rPr lang="en-US" sz="1600" baseline="0"/>
              <a:t> 10B</a:t>
            </a:r>
            <a:endParaRPr lang="en-US" sz="1600"/>
          </a:p>
        </c:rich>
      </c:tx>
      <c:layout>
        <c:manualLayout>
          <c:xMode val="edge"/>
          <c:yMode val="edge"/>
          <c:x val="0.13922883110134068"/>
          <c:y val="3.05510092744135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5157582499073"/>
          <c:y val="0.12111292962356793"/>
          <c:w val="0.81609195402298862"/>
          <c:h val="0.77250409165302902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VID'!$P$5:$P$14</c:f>
              <c:numCache>
                <c:formatCode>General</c:formatCode>
                <c:ptCount val="10"/>
                <c:pt idx="0">
                  <c:v>1.5637139999999998</c:v>
                </c:pt>
                <c:pt idx="1">
                  <c:v>1.6071701999999999</c:v>
                </c:pt>
                <c:pt idx="2">
                  <c:v>1.6453043399999998</c:v>
                </c:pt>
                <c:pt idx="3">
                  <c:v>1.5768574379999998</c:v>
                </c:pt>
                <c:pt idx="4">
                  <c:v>1.6266558065999999</c:v>
                </c:pt>
                <c:pt idx="5">
                  <c:v>1.6023738646199999</c:v>
                </c:pt>
                <c:pt idx="6">
                  <c:v>1.6188061052339999</c:v>
                </c:pt>
                <c:pt idx="7">
                  <c:v>1.5917346736637998</c:v>
                </c:pt>
                <c:pt idx="8">
                  <c:v>1.5547846715646598</c:v>
                </c:pt>
                <c:pt idx="9">
                  <c:v>1.5006344700952619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VID'!$U$5:$U$14</c:f>
              <c:numCache>
                <c:formatCode>General</c:formatCode>
                <c:ptCount val="10"/>
                <c:pt idx="0">
                  <c:v>1.5637139999999998</c:v>
                </c:pt>
                <c:pt idx="1">
                  <c:v>1.6071701999999999</c:v>
                </c:pt>
                <c:pt idx="2">
                  <c:v>1.6453043399999998</c:v>
                </c:pt>
                <c:pt idx="3">
                  <c:v>1.5768574379999998</c:v>
                </c:pt>
                <c:pt idx="4">
                  <c:v>1.6266558065999999</c:v>
                </c:pt>
                <c:pt idx="5">
                  <c:v>1.6023738646199999</c:v>
                </c:pt>
                <c:pt idx="6">
                  <c:v>1.6188061052339999</c:v>
                </c:pt>
                <c:pt idx="7">
                  <c:v>1.5917346736637998</c:v>
                </c:pt>
                <c:pt idx="8">
                  <c:v>1.5547846715646598</c:v>
                </c:pt>
                <c:pt idx="9">
                  <c:v>1.5006344700952619</c:v>
                </c:pt>
              </c:numCache>
            </c:numRef>
          </c:val>
        </c:ser>
        <c:marker val="1"/>
        <c:axId val="112113536"/>
        <c:axId val="112120192"/>
      </c:lineChart>
      <c:catAx>
        <c:axId val="112113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4382647385984603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20192"/>
        <c:crosses val="autoZero"/>
        <c:auto val="1"/>
        <c:lblAlgn val="ctr"/>
        <c:lblOffset val="15"/>
        <c:tickLblSkip val="1"/>
        <c:tickMarkSkip val="1"/>
      </c:catAx>
      <c:valAx>
        <c:axId val="112120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FEI1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1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52094920281799"/>
          <c:y val="0.72394980905619355"/>
          <c:w val="0.17908787541713037"/>
          <c:h val="0.133660665575559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Effective Pass Limit Given Severity Adjustment for FEI2 Stand</a:t>
            </a:r>
            <a:r>
              <a:rPr lang="en-US" sz="1600" baseline="0"/>
              <a:t> 10B</a:t>
            </a:r>
            <a:endParaRPr lang="en-US" sz="1600"/>
          </a:p>
        </c:rich>
      </c:tx>
      <c:layout>
        <c:manualLayout>
          <c:xMode val="edge"/>
          <c:yMode val="edge"/>
          <c:x val="0.1553578049684835"/>
          <c:y val="5.45553737043098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13348164627374"/>
          <c:y val="0.12111292962356793"/>
          <c:w val="0.82647385984427169"/>
          <c:h val="0.77250409165302913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VID'!$AL$5:$AL$14</c:f>
              <c:numCache>
                <c:formatCode>General</c:formatCode>
                <c:ptCount val="10"/>
                <c:pt idx="0">
                  <c:v>1.5590416666666667</c:v>
                </c:pt>
                <c:pt idx="1">
                  <c:v>1.5852041666666665</c:v>
                </c:pt>
                <c:pt idx="2">
                  <c:v>1.5273929166666667</c:v>
                </c:pt>
                <c:pt idx="3">
                  <c:v>1.5368000416666665</c:v>
                </c:pt>
                <c:pt idx="4">
                  <c:v>1.5040100291666665</c:v>
                </c:pt>
                <c:pt idx="5">
                  <c:v>1.4259320204166666</c:v>
                </c:pt>
                <c:pt idx="6">
                  <c:v>1.4815274142916666</c:v>
                </c:pt>
                <c:pt idx="7">
                  <c:v>1.4180691900041666</c:v>
                </c:pt>
                <c:pt idx="8">
                  <c:v>1.4051484330029165</c:v>
                </c:pt>
                <c:pt idx="9">
                  <c:v>1.3409789031020416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VID'!$AQ$5:$AQ$14</c:f>
              <c:numCache>
                <c:formatCode>General</c:formatCode>
                <c:ptCount val="10"/>
                <c:pt idx="0">
                  <c:v>1.5590416666666667</c:v>
                </c:pt>
                <c:pt idx="1">
                  <c:v>1.5852041666666665</c:v>
                </c:pt>
                <c:pt idx="2">
                  <c:v>1.5273929166666667</c:v>
                </c:pt>
                <c:pt idx="3">
                  <c:v>1.5368000416666665</c:v>
                </c:pt>
                <c:pt idx="4">
                  <c:v>1.5040100291666665</c:v>
                </c:pt>
                <c:pt idx="5">
                  <c:v>1.4259320204166666</c:v>
                </c:pt>
                <c:pt idx="6">
                  <c:v>1.4815274142916666</c:v>
                </c:pt>
                <c:pt idx="7">
                  <c:v>1.4180691900041666</c:v>
                </c:pt>
                <c:pt idx="8">
                  <c:v>1.4051484330029165</c:v>
                </c:pt>
                <c:pt idx="9">
                  <c:v>1.3409789031020416</c:v>
                </c:pt>
              </c:numCache>
            </c:numRef>
          </c:val>
        </c:ser>
        <c:marker val="1"/>
        <c:axId val="112182400"/>
        <c:axId val="112184704"/>
      </c:lineChart>
      <c:catAx>
        <c:axId val="112182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4382647385984625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84704"/>
        <c:crosses val="autoZero"/>
        <c:auto val="1"/>
        <c:lblAlgn val="ctr"/>
        <c:lblOffset val="15"/>
        <c:tickLblSkip val="1"/>
        <c:tickMarkSkip val="1"/>
      </c:catAx>
      <c:valAx>
        <c:axId val="112184704"/>
        <c:scaling>
          <c:orientation val="minMax"/>
          <c:max val="1.8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FEI2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8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505005561735254"/>
          <c:y val="0.65411893071467564"/>
          <c:w val="0.2013348164627364"/>
          <c:h val="0.153300600109110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Effective Pass Limit Given Severity Adjustment for FEI1 Stand</a:t>
            </a:r>
            <a:r>
              <a:rPr lang="en-US" sz="1400" baseline="0"/>
              <a:t> 13A</a:t>
            </a:r>
            <a:endParaRPr lang="en-US" sz="1400"/>
          </a:p>
        </c:rich>
      </c:tx>
      <c:layout>
        <c:manualLayout>
          <c:xMode val="edge"/>
          <c:yMode val="edge"/>
          <c:x val="0.22654801631442362"/>
          <c:y val="5.45553737043098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93103448275887"/>
          <c:y val="0.12111292962356793"/>
          <c:w val="0.81460882461994888"/>
          <c:h val="0.77250409165302913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VID'!$P$282:$P$289</c:f>
              <c:numCache>
                <c:formatCode>General</c:formatCode>
                <c:ptCount val="8"/>
                <c:pt idx="0">
                  <c:v>1.4177156</c:v>
                </c:pt>
                <c:pt idx="1">
                  <c:v>1.3738305199999998</c:v>
                </c:pt>
                <c:pt idx="2">
                  <c:v>1.301966564</c:v>
                </c:pt>
                <c:pt idx="3">
                  <c:v>1.3159469948</c:v>
                </c:pt>
                <c:pt idx="4">
                  <c:v>1.37201849636</c:v>
                </c:pt>
                <c:pt idx="5">
                  <c:v>1.385557347452</c:v>
                </c:pt>
                <c:pt idx="6">
                  <c:v>1.4156049432164</c:v>
                </c:pt>
                <c:pt idx="7">
                  <c:v>1.3672086602514799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VID'!$U$282:$U$289</c:f>
              <c:numCache>
                <c:formatCode>General</c:formatCode>
                <c:ptCount val="8"/>
                <c:pt idx="0">
                  <c:v>1.4136799999999998</c:v>
                </c:pt>
                <c:pt idx="1">
                  <c:v>1.3710055999999999</c:v>
                </c:pt>
                <c:pt idx="2">
                  <c:v>1.29998912</c:v>
                </c:pt>
                <c:pt idx="3">
                  <c:v>1.3145627839999998</c:v>
                </c:pt>
                <c:pt idx="4">
                  <c:v>1.3710495487999999</c:v>
                </c:pt>
                <c:pt idx="5">
                  <c:v>1.3848790841599998</c:v>
                </c:pt>
                <c:pt idx="6">
                  <c:v>1.415130158912</c:v>
                </c:pt>
                <c:pt idx="7">
                  <c:v>1.3668763112383999</c:v>
                </c:pt>
              </c:numCache>
            </c:numRef>
          </c:val>
        </c:ser>
        <c:marker val="1"/>
        <c:axId val="112235264"/>
        <c:axId val="112237568"/>
      </c:lineChart>
      <c:catAx>
        <c:axId val="11223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5105672969966617"/>
              <c:y val="0.95526459356246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37568"/>
        <c:crosses val="autoZero"/>
        <c:auto val="1"/>
        <c:lblAlgn val="ctr"/>
        <c:lblOffset val="15"/>
        <c:tickLblSkip val="1"/>
        <c:tickMarkSkip val="1"/>
      </c:catAx>
      <c:valAx>
        <c:axId val="11223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FEI1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2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3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43047830923243"/>
          <c:y val="0.69339879978177854"/>
          <c:w val="0.21023359288097909"/>
          <c:h val="0.133660665575559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Effective Pass Limit Given Severity Adjustment for FEI2 Stand</a:t>
            </a:r>
            <a:r>
              <a:rPr lang="en-US" sz="1400" baseline="0"/>
              <a:t> 13A</a:t>
            </a:r>
            <a:endParaRPr lang="en-US" sz="1400"/>
          </a:p>
        </c:rich>
      </c:tx>
      <c:layout>
        <c:manualLayout>
          <c:xMode val="edge"/>
          <c:yMode val="edge"/>
          <c:x val="0.21023359288097909"/>
          <c:y val="5.45553737043098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6599925843529"/>
          <c:y val="0.12111292962356793"/>
          <c:w val="0.8516870596959587"/>
          <c:h val="0.77250409165302925"/>
        </c:manualLayout>
      </c:layout>
      <c:lineChart>
        <c:grouping val="standard"/>
        <c:ser>
          <c:idx val="0"/>
          <c:order val="0"/>
          <c:tx>
            <c:v>Old System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'Y VID'!$AL$282:$AL$289</c:f>
              <c:numCache>
                <c:formatCode>General</c:formatCode>
                <c:ptCount val="8"/>
                <c:pt idx="0">
                  <c:v>1.2449166666666667</c:v>
                </c:pt>
                <c:pt idx="1">
                  <c:v>1.2261916666666666</c:v>
                </c:pt>
                <c:pt idx="2">
                  <c:v>1.2813341666666667</c:v>
                </c:pt>
                <c:pt idx="3">
                  <c:v>1.2333089166666666</c:v>
                </c:pt>
                <c:pt idx="4">
                  <c:v>1.2626912416666667</c:v>
                </c:pt>
                <c:pt idx="5">
                  <c:v>1.2333838691666665</c:v>
                </c:pt>
                <c:pt idx="6">
                  <c:v>1.2049937084166666</c:v>
                </c:pt>
                <c:pt idx="7">
                  <c:v>1.1877455958916665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'Y VID'!$AQ$282:$AQ$289</c:f>
              <c:numCache>
                <c:formatCode>General</c:formatCode>
                <c:ptCount val="8"/>
                <c:pt idx="0">
                  <c:v>1.2449166666666667</c:v>
                </c:pt>
                <c:pt idx="1">
                  <c:v>1.2261916666666666</c:v>
                </c:pt>
                <c:pt idx="2">
                  <c:v>1.2813341666666667</c:v>
                </c:pt>
                <c:pt idx="3">
                  <c:v>1.2333089166666666</c:v>
                </c:pt>
                <c:pt idx="4">
                  <c:v>1.2626912416666667</c:v>
                </c:pt>
                <c:pt idx="5">
                  <c:v>1.2333838691666665</c:v>
                </c:pt>
                <c:pt idx="6">
                  <c:v>1.2049937084166666</c:v>
                </c:pt>
                <c:pt idx="7">
                  <c:v>1.1877455958916665</c:v>
                </c:pt>
              </c:numCache>
            </c:numRef>
          </c:val>
        </c:ser>
        <c:marker val="1"/>
        <c:axId val="112545792"/>
        <c:axId val="112548096"/>
      </c:lineChart>
      <c:catAx>
        <c:axId val="11254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Time</a:t>
                </a:r>
              </a:p>
            </c:rich>
          </c:tx>
          <c:layout>
            <c:manualLayout>
              <c:xMode val="edge"/>
              <c:yMode val="edge"/>
              <c:x val="0.49870226177234012"/>
              <c:y val="0.95526459356246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48096"/>
        <c:crosses val="autoZero"/>
        <c:auto val="1"/>
        <c:lblAlgn val="ctr"/>
        <c:lblOffset val="15"/>
        <c:tickLblSkip val="1"/>
        <c:tickMarkSkip val="1"/>
      </c:catAx>
      <c:valAx>
        <c:axId val="11254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FEI2</a:t>
                </a:r>
              </a:p>
            </c:rich>
          </c:tx>
          <c:layout>
            <c:manualLayout>
              <c:xMode val="edge"/>
              <c:yMode val="edge"/>
              <c:x val="1.2235817575083418E-2"/>
              <c:y val="0.4828150572831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4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810530218761584"/>
          <c:y val="0.71303873431533005"/>
          <c:w val="0.19391916944753454"/>
          <c:h val="0.120567375886524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Fate of VID Calibration Attempts
According to TMC</a:t>
            </a:r>
            <a:r>
              <a:rPr lang="en-US" sz="1400" baseline="0"/>
              <a:t> Semi-Annual Reports - Current System</a:t>
            </a:r>
            <a:endParaRPr lang="en-US" sz="1400"/>
          </a:p>
        </c:rich>
      </c:tx>
      <c:layout>
        <c:manualLayout>
          <c:xMode val="edge"/>
          <c:yMode val="edge"/>
          <c:x val="0.20355951056729704"/>
          <c:y val="4.36442989634478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11123470522806"/>
          <c:y val="0.15548281505728381"/>
          <c:w val="0.83240637745643309"/>
          <c:h val="0.77741407528641571"/>
        </c:manualLayout>
      </c:layout>
      <c:barChart>
        <c:barDir val="col"/>
        <c:grouping val="clustered"/>
        <c:ser>
          <c:idx val="0"/>
          <c:order val="0"/>
          <c:tx>
            <c:v>Percent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VID'!$F$405:$J$405</c:f>
              <c:strCache>
                <c:ptCount val="5"/>
                <c:pt idx="0">
                  <c:v>Acceptable</c:v>
                </c:pt>
                <c:pt idx="1">
                  <c:v>Failed</c:v>
                </c:pt>
                <c:pt idx="2">
                  <c:v>Lab Invalid</c:v>
                </c:pt>
                <c:pt idx="3">
                  <c:v>Aborted</c:v>
                </c:pt>
                <c:pt idx="4">
                  <c:v>All Unusable</c:v>
                </c:pt>
              </c:strCache>
            </c:strRef>
          </c:cat>
          <c:val>
            <c:numRef>
              <c:f>'Y VID'!$F$404:$J$404</c:f>
              <c:numCache>
                <c:formatCode>0.00%</c:formatCode>
                <c:ptCount val="5"/>
                <c:pt idx="0">
                  <c:v>0.68823529411764706</c:v>
                </c:pt>
                <c:pt idx="1">
                  <c:v>6.4705882352941183E-2</c:v>
                </c:pt>
                <c:pt idx="2">
                  <c:v>8.8235294117647065E-2</c:v>
                </c:pt>
                <c:pt idx="3">
                  <c:v>3.5294117647058823E-2</c:v>
                </c:pt>
                <c:pt idx="4">
                  <c:v>0.12352941176470589</c:v>
                </c:pt>
              </c:numCache>
            </c:numRef>
          </c:val>
        </c:ser>
        <c:axId val="106216448"/>
        <c:axId val="106222336"/>
      </c:barChart>
      <c:catAx>
        <c:axId val="106216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22336"/>
        <c:crosses val="autoZero"/>
        <c:auto val="1"/>
        <c:lblAlgn val="ctr"/>
        <c:lblOffset val="100"/>
        <c:tickLblSkip val="1"/>
        <c:tickMarkSkip val="1"/>
      </c:catAx>
      <c:valAx>
        <c:axId val="10622233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Percent</a:t>
                </a:r>
                <a:r>
                  <a:rPr lang="en-US" sz="1400" baseline="0"/>
                  <a:t> of Calibration Attempts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2235817575083418E-2"/>
              <c:y val="0.2875068194217130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16448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LTMS Alarms in the Sequence VID Parameters Based on Chartable Tests Only</a:t>
            </a:r>
          </a:p>
        </c:rich>
      </c:tx>
      <c:layout>
        <c:manualLayout>
          <c:xMode val="edge"/>
          <c:yMode val="edge"/>
          <c:x val="0.12272895810159447"/>
          <c:y val="3.49154391707583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33592880978865"/>
          <c:y val="0.12111292962356793"/>
          <c:w val="0.8016314423433456"/>
          <c:h val="0.77250409165303058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VID'!$AG$408,'Y VID'!$BB$408)</c:f>
              <c:strCache>
                <c:ptCount val="3"/>
                <c:pt idx="0">
                  <c:v>FEI1</c:v>
                </c:pt>
                <c:pt idx="1">
                  <c:v>FEI2</c:v>
                </c:pt>
                <c:pt idx="2">
                  <c:v>Overall</c:v>
                </c:pt>
              </c:strCache>
            </c:strRef>
          </c:cat>
          <c:val>
            <c:numRef>
              <c:f>('Y VID'!$K$545,'Y VID'!$AG$545,'Y VID'!$BB$545)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>
                  <c:v>20</c:v>
                </c:pt>
              </c:numCache>
            </c:numRef>
          </c:val>
        </c:ser>
        <c:ser>
          <c:idx val="1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VID'!$AG$408,'Y VID'!$BB$408)</c:f>
              <c:strCache>
                <c:ptCount val="3"/>
                <c:pt idx="0">
                  <c:v>FEI1</c:v>
                </c:pt>
                <c:pt idx="1">
                  <c:v>FEI2</c:v>
                </c:pt>
                <c:pt idx="2">
                  <c:v>Overall</c:v>
                </c:pt>
              </c:strCache>
            </c:strRef>
          </c:cat>
          <c:val>
            <c:numRef>
              <c:f>('Y VID'!$Y$545,'Y VID'!$AU$545,'Y VID'!$BE$545)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('Y VID'!$K$408,'Y VID'!$AG$408,'Y VID'!$BB$408)</c:f>
              <c:strCache>
                <c:ptCount val="3"/>
                <c:pt idx="0">
                  <c:v>FEI1</c:v>
                </c:pt>
                <c:pt idx="1">
                  <c:v>FEI2</c:v>
                </c:pt>
                <c:pt idx="2">
                  <c:v>Overall</c:v>
                </c:pt>
              </c:strCache>
            </c:strRef>
          </c:cat>
          <c:val>
            <c:numRef>
              <c:f>('Y VID'!$Z$545,'Y VID'!$AV$545,'Y VID'!$BF$545)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11</c:v>
                </c:pt>
              </c:numCache>
            </c:numRef>
          </c:val>
        </c:ser>
        <c:ser>
          <c:idx val="4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('Y VID'!$K$408,'Y VID'!$AG$408,'Y VID'!$BB$408)</c:f>
              <c:strCache>
                <c:ptCount val="3"/>
                <c:pt idx="0">
                  <c:v>FEI1</c:v>
                </c:pt>
                <c:pt idx="1">
                  <c:v>FEI2</c:v>
                </c:pt>
                <c:pt idx="2">
                  <c:v>Overall</c:v>
                </c:pt>
              </c:strCache>
            </c:strRef>
          </c:cat>
          <c:val>
            <c:numRef>
              <c:f>('Y VID'!$AB$545,'Y VID'!$AX$545,'Y VID'!$BH$545)</c:f>
              <c:numCache>
                <c:formatCode>General</c:formatCode>
                <c:ptCount val="3"/>
                <c:pt idx="0">
                  <c:v>28</c:v>
                </c:pt>
                <c:pt idx="1">
                  <c:v>31</c:v>
                </c:pt>
                <c:pt idx="2">
                  <c:v>11</c:v>
                </c:pt>
              </c:numCache>
            </c:numRef>
          </c:val>
        </c:ser>
        <c:ser>
          <c:idx val="5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('Y VID'!$K$408,'Y VID'!$AG$408,'Y VID'!$BB$408)</c:f>
              <c:strCache>
                <c:ptCount val="3"/>
                <c:pt idx="0">
                  <c:v>FEI1</c:v>
                </c:pt>
                <c:pt idx="1">
                  <c:v>FEI2</c:v>
                </c:pt>
                <c:pt idx="2">
                  <c:v>Overall</c:v>
                </c:pt>
              </c:strCache>
            </c:strRef>
          </c:cat>
          <c:val>
            <c:numRef>
              <c:f>('Y VID'!$AC$545,'Y VID'!$AY$545,'Y VID'!$BI$545)</c:f>
              <c:numCache>
                <c:formatCode>General</c:formatCode>
                <c:ptCount val="3"/>
                <c:pt idx="0">
                  <c:v>32</c:v>
                </c:pt>
                <c:pt idx="1">
                  <c:v>48</c:v>
                </c:pt>
                <c:pt idx="2">
                  <c:v>23</c:v>
                </c:pt>
              </c:numCache>
            </c:numRef>
          </c:val>
        </c:ser>
        <c:axId val="106409984"/>
        <c:axId val="106411520"/>
      </c:barChart>
      <c:catAx>
        <c:axId val="1064099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11520"/>
        <c:crosses val="autoZero"/>
        <c:auto val="1"/>
        <c:lblAlgn val="ctr"/>
        <c:lblOffset val="100"/>
        <c:tickLblSkip val="1"/>
        <c:tickMarkSkip val="1"/>
      </c:catAx>
      <c:valAx>
        <c:axId val="106411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Number of Parameter Alarms and Actions</a:t>
                </a:r>
              </a:p>
            </c:rich>
          </c:tx>
          <c:layout>
            <c:manualLayout>
              <c:xMode val="edge"/>
              <c:yMode val="edge"/>
              <c:x val="1.6685205784204678E-2"/>
              <c:y val="0.141843971631205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9984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885799035965884"/>
          <c:y val="0.17239498090561919"/>
          <c:w val="0.24672021114157178"/>
          <c:h val="0.234409405861910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LTMS Alarms in the Sequence VID Test Based on Chartable Tests Only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FEI1 and FEI2</a:t>
            </a:r>
          </a:p>
        </c:rich>
      </c:tx>
      <c:layout>
        <c:manualLayout>
          <c:xMode val="edge"/>
          <c:yMode val="edge"/>
          <c:x val="0.20088790233074361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229744728080072E-2"/>
          <c:y val="0.12111292962356793"/>
          <c:w val="0.85978542360340526"/>
          <c:h val="0.77250409165303058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VID'!$BB$545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VID'!$BE$545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VID'!$BF$545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VID'!$BH$545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VID'!$A$545</c:f>
              <c:strCache>
                <c:ptCount val="1"/>
                <c:pt idx="0">
                  <c:v>All Stands</c:v>
                </c:pt>
              </c:strCache>
            </c:strRef>
          </c:cat>
          <c:val>
            <c:numRef>
              <c:f>'Y VID'!$BI$545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axId val="111379968"/>
        <c:axId val="111381504"/>
      </c:barChart>
      <c:catAx>
        <c:axId val="1113799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81504"/>
        <c:crossesAt val="0"/>
        <c:auto val="1"/>
        <c:lblAlgn val="ctr"/>
        <c:lblOffset val="100"/>
        <c:tickLblSkip val="1"/>
        <c:tickMarkSkip val="1"/>
      </c:catAx>
      <c:valAx>
        <c:axId val="11138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Number of Test Alarms and Actions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25204582651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79968"/>
        <c:crosses val="autoZero"/>
        <c:crossBetween val="between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064372918978932"/>
          <c:y val="0.16039279869067102"/>
          <c:w val="0.24195338512763601"/>
          <c:h val="0.243862520458265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2689604143544217"/>
          <c:y val="1.74577195853791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70070292267898E-2"/>
          <c:y val="0.12111292962356793"/>
          <c:w val="0.86718460969293376"/>
          <c:h val="0.74413529732678785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VID'!$BB$410,'Y VID'!$BB$414,'Y VID'!$BB$418,'Y VID'!$BB$422,'Y VID'!$BB$426,'Y VID'!$BB$430,'Y VID'!$BB$434,'Y VID'!$BB$438)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VID'!$BE$410,'Y VID'!$BE$414,'Y VID'!$BE$418,'Y VID'!$BE$422,'Y VID'!$BE$426,'Y VID'!$BE$430,'Y VID'!$BE$434,'Y VID'!$BE$438)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VID'!$BF$410,'Y VID'!$BF$414,'Y VID'!$BF$418,'Y VID'!$BF$422,'Y VID'!$BF$426,'Y VID'!$BF$430,'Y VID'!$BF$434,'Y VID'!$BF$438)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VID'!$BH$410,'Y VID'!$BH$414,'Y VID'!$BH$418,'Y VID'!$BH$422,'Y VID'!$BH$426,'Y VID'!$BH$430,'Y VID'!$BH$434,'Y VID'!$BH$438)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7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VID'!$B$368:$B$375</c:f>
              <c:strCache>
                <c:ptCount val="8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</c:strCache>
            </c:strRef>
          </c:cat>
          <c:val>
            <c:numRef>
              <c:f>('Y VID'!$BI$410,'Y VID'!$BI$414,'Y VID'!$BI$418,'Y VID'!$BI$422,'Y VID'!$BI$426,'Y VID'!$BI$430,'Y VID'!$BI$434,'Y VID'!$BI$438)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11425792"/>
        <c:axId val="111444352"/>
      </c:barChart>
      <c:catAx>
        <c:axId val="11142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444352"/>
        <c:crossesAt val="0"/>
        <c:auto val="1"/>
        <c:lblAlgn val="ctr"/>
        <c:lblOffset val="100"/>
        <c:tickLblSkip val="1"/>
        <c:tickMarkSkip val="1"/>
      </c:catAx>
      <c:valAx>
        <c:axId val="111444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 and Actions</a:t>
                </a:r>
              </a:p>
            </c:rich>
          </c:tx>
          <c:layout>
            <c:manualLayout>
              <c:xMode val="edge"/>
              <c:yMode val="edge"/>
              <c:x val="1.6648168701442843E-2"/>
              <c:y val="0.218221494817239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42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898631150573432"/>
          <c:y val="0.17403164211674849"/>
          <c:w val="0.28782833888272302"/>
          <c:h val="0.278232405891980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3577506474287829"/>
          <c:y val="2.18221494817239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70070292267898E-2"/>
          <c:y val="0.12111292962356793"/>
          <c:w val="0.87754347021827706"/>
          <c:h val="0.74849972722313274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VID'!$BB$442,'Y VID'!$BB$446,'Y VID'!$BB$450,'Y VID'!$BB$454,'Y VID'!$BB$458,'Y VID'!$BB$462,'Y VID'!$BB$466,'Y VID'!$BB$470)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VID'!$BE$442,'Y VID'!$BE$446,'Y VID'!$BE$450,'Y VID'!$BE$454,'Y VID'!$BE$458,'Y VID'!$BE$462,'Y VID'!$BE$466,'Y VID'!$BE$470)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VID'!$BF$442,'Y VID'!$BF$446,'Y VID'!$BF$450,'Y VID'!$BF$454,'Y VID'!$BF$458,'Y VID'!$BF$462,'Y VID'!$BF$466,'Y VID'!$BF$470)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VID'!$BH$442,'Y VID'!$BH$446,'Y VID'!$BH$450,'Y VID'!$BH$454,'Y VID'!$BH$458,'Y VID'!$BH$462,'Y VID'!$BH$466,'Y VID'!$BH$470)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VID'!$B$376:$B$383</c:f>
              <c:strCache>
                <c:ptCount val="8"/>
                <c:pt idx="0">
                  <c:v> 9C             </c:v>
                </c:pt>
                <c:pt idx="1">
                  <c:v> 18C            </c:v>
                </c:pt>
                <c:pt idx="2">
                  <c:v> 16C            </c:v>
                </c:pt>
                <c:pt idx="3">
                  <c:v> 20C            </c:v>
                </c:pt>
                <c:pt idx="4">
                  <c:v> 3D             </c:v>
                </c:pt>
                <c:pt idx="5">
                  <c:v> 5D             </c:v>
                </c:pt>
                <c:pt idx="6">
                  <c:v> 3A             </c:v>
                </c:pt>
                <c:pt idx="7">
                  <c:v> 9D             </c:v>
                </c:pt>
              </c:strCache>
            </c:strRef>
          </c:cat>
          <c:val>
            <c:numRef>
              <c:f>('Y VID'!$BI$442,'Y VID'!$BI$446,'Y VID'!$BI$450,'Y VID'!$BI$454,'Y VID'!$BI$458,'Y VID'!$BI$462,'Y VID'!$BI$466,'Y VID'!$BI$470)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11484928"/>
        <c:axId val="111486848"/>
      </c:barChart>
      <c:catAx>
        <c:axId val="11148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486848"/>
        <c:crossesAt val="0"/>
        <c:auto val="1"/>
        <c:lblAlgn val="ctr"/>
        <c:lblOffset val="100"/>
        <c:tickLblSkip val="1"/>
        <c:tickMarkSkip val="1"/>
      </c:catAx>
      <c:valAx>
        <c:axId val="11148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 and Actions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224768139661756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4849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006289308176098"/>
          <c:y val="0.15875613747954179"/>
          <c:w val="0.28930817610062903"/>
          <c:h val="0.2651391162029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4776120582330282"/>
          <c:y val="1.963996315985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6200370027879"/>
          <c:y val="0.12111292962356793"/>
          <c:w val="0.86265497909674804"/>
          <c:h val="0.74201538115682253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VID'!$BB$474,'Y VID'!$BB$478,'Y VID'!$BB$482,'Y VID'!$BB$486,'Y VID'!$BB$490,'Y VID'!$BB$494,'Y VID'!$BB$498,'Y VID'!$BB$502)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VID'!$BE$474,'Y VID'!$BE$478,'Y VID'!$BE$482,'Y VID'!$BE$486,'Y VID'!$BE$490,'Y VID'!$BE$494,'Y VID'!$BE$498,'Y VID'!$BE$502)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VID'!$BF$474,'Y VID'!$BF$478,'Y VID'!$BF$482,'Y VID'!$BF$486,'Y VID'!$BF$490,'Y VID'!$BF$494,'Y VID'!$BF$498,'Y VID'!$BF$502)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VID'!$BH$474,'Y VID'!$BH$478,'Y VID'!$BH$482,'Y VID'!$BH$486,'Y VID'!$BH$490,'Y VID'!$BH$494,'Y VID'!$BH$498,'Y VID'!$BH$502)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VID'!$B$384:$B$391</c:f>
              <c:strCache>
                <c:ptCount val="8"/>
                <c:pt idx="0">
                  <c:v> 3B             </c:v>
                </c:pt>
                <c:pt idx="1">
                  <c:v> 5C             </c:v>
                </c:pt>
                <c:pt idx="2">
                  <c:v> 3C             </c:v>
                </c:pt>
                <c:pt idx="3">
                  <c:v> 10D            </c:v>
                </c:pt>
                <c:pt idx="4">
                  <c:v> 13B            </c:v>
                </c:pt>
                <c:pt idx="5">
                  <c:v> 13C            </c:v>
                </c:pt>
                <c:pt idx="6">
                  <c:v> 10A            </c:v>
                </c:pt>
                <c:pt idx="7">
                  <c:v> 1D             </c:v>
                </c:pt>
              </c:strCache>
            </c:strRef>
          </c:cat>
          <c:val>
            <c:numRef>
              <c:f>('Y VID'!$BI$474,'Y VID'!$BI$478,'Y VID'!$BI$482,'Y VID'!$BI$486,'Y VID'!$BI$490,'Y VID'!$BI$494,'Y VID'!$BI$498,'Y VID'!$BI$502)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axId val="111547904"/>
        <c:axId val="111549824"/>
      </c:barChart>
      <c:catAx>
        <c:axId val="11154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549824"/>
        <c:crossesAt val="0"/>
        <c:auto val="1"/>
        <c:lblAlgn val="ctr"/>
        <c:lblOffset val="100"/>
        <c:tickLblSkip val="1"/>
        <c:tickMarkSkip val="1"/>
      </c:catAx>
      <c:valAx>
        <c:axId val="111549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 and Actions</a:t>
                </a:r>
              </a:p>
            </c:rich>
          </c:tx>
          <c:layout>
            <c:manualLayout>
              <c:xMode val="edge"/>
              <c:yMode val="edge"/>
              <c:x val="2.1063143414970172E-2"/>
              <c:y val="0.238164433205451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54790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791830150648899"/>
          <c:y val="0.18106837462474371"/>
          <c:w val="0.27694130426345476"/>
          <c:h val="0.26277431841693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LTMS Alarms in the Sequence VID Test Based on Chartable Tests Only</a:t>
            </a:r>
          </a:p>
          <a:p>
            <a:pPr>
              <a:defRPr/>
            </a:pPr>
            <a:r>
              <a:rPr lang="en-US"/>
              <a:t>FEI1 and FEI2</a:t>
            </a:r>
          </a:p>
        </c:rich>
      </c:tx>
      <c:layout>
        <c:manualLayout>
          <c:xMode val="edge"/>
          <c:yMode val="edge"/>
          <c:x val="0.15057343692193881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49093599704044E-2"/>
          <c:y val="0.12111292962356793"/>
          <c:w val="0.85534591194968645"/>
          <c:h val="0.72885979268958234"/>
        </c:manualLayout>
      </c:layout>
      <c:barChart>
        <c:barDir val="col"/>
        <c:grouping val="clustered"/>
        <c:ser>
          <c:idx val="0"/>
          <c:order val="0"/>
          <c:tx>
            <c:strRef>
              <c:f>'Y VID'!$B$554</c:f>
              <c:strCache>
                <c:ptCount val="1"/>
                <c:pt idx="0">
                  <c:v>Unacceptable - Current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VID'!$BB$506,'Y VID'!$BB$510,'Y VID'!$BB$514,'Y VID'!$BB$518,'Y VID'!$BB$522,'Y VID'!$BB$526,'Y VID'!$BB$530,'Y VID'!$BB$534,'Y VID'!$BB$538)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1"/>
          <c:tx>
            <c:strRef>
              <c:f>'Y VID'!$B$558</c:f>
              <c:strCache>
                <c:ptCount val="1"/>
                <c:pt idx="0">
                  <c:v>Unacceptable - New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VID'!$BE$506,'Y VID'!$BE$510,'Y VID'!$BE$514,'Y VID'!$BE$518,'Y VID'!$BE$522,'Y VID'!$BE$526,'Y VID'!$BE$530,'Y VID'!$BE$534,'Y VID'!$BE$538)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2"/>
          <c:tx>
            <c:strRef>
              <c:f>'Y VID'!$B$559</c:f>
              <c:strCache>
                <c:ptCount val="1"/>
                <c:pt idx="0">
                  <c:v>Reduced Interval - New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VID'!$BF$506,'Y VID'!$BF$510,'Y VID'!$BF$514,'Y VID'!$BF$518,'Y VID'!$BF$522,'Y VID'!$BF$526,'Y VID'!$BF$530,'Y VID'!$BF$534,'Y VID'!$BF$538)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6"/>
          <c:order val="3"/>
          <c:tx>
            <c:strRef>
              <c:f>'Y VID'!$B$561</c:f>
              <c:strCache>
                <c:ptCount val="1"/>
                <c:pt idx="0">
                  <c:v>Extended 40% -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VID'!$BH$506,'Y VID'!$BH$510,'Y VID'!$BH$514,'Y VID'!$BH$518,'Y VID'!$BH$522,'Y VID'!$BH$526,'Y VID'!$BH$530,'Y VID'!$BH$534,'Y VID'!$BH$538)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ser>
          <c:idx val="7"/>
          <c:order val="4"/>
          <c:tx>
            <c:strRef>
              <c:f>'Y VID'!$B$562</c:f>
              <c:strCache>
                <c:ptCount val="1"/>
                <c:pt idx="0">
                  <c:v>Extended 20% - New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VID'!$B$392:$B$400</c:f>
              <c:strCache>
                <c:ptCount val="9"/>
                <c:pt idx="0">
                  <c:v> 11A            </c:v>
                </c:pt>
                <c:pt idx="1">
                  <c:v> 12B            </c:v>
                </c:pt>
                <c:pt idx="2">
                  <c:v> 13A            </c:v>
                </c:pt>
                <c:pt idx="3">
                  <c:v> 8A             </c:v>
                </c:pt>
                <c:pt idx="4">
                  <c:v> 6C             </c:v>
                </c:pt>
                <c:pt idx="5">
                  <c:v> 11C            </c:v>
                </c:pt>
                <c:pt idx="6">
                  <c:v> 12D            </c:v>
                </c:pt>
                <c:pt idx="7">
                  <c:v> 14A            </c:v>
                </c:pt>
                <c:pt idx="8">
                  <c:v> 19C            </c:v>
                </c:pt>
              </c:strCache>
            </c:strRef>
          </c:cat>
          <c:val>
            <c:numRef>
              <c:f>('Y VID'!$BI$506,'Y VID'!$BI$510,'Y VID'!$BI$514,'Y VID'!$BI$518,'Y VID'!$BI$522,'Y VID'!$BI$526,'Y VID'!$BI$530,'Y VID'!$BI$534,'Y VID'!$BI$538)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axId val="111648128"/>
        <c:axId val="111670784"/>
      </c:barChart>
      <c:catAx>
        <c:axId val="111648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Stand</a:t>
                </a:r>
              </a:p>
            </c:rich>
          </c:tx>
          <c:layout>
            <c:manualLayout>
              <c:xMode val="edge"/>
              <c:yMode val="edge"/>
              <c:x val="0.449500554938956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670784"/>
        <c:crossesAt val="0"/>
        <c:auto val="1"/>
        <c:lblAlgn val="ctr"/>
        <c:lblOffset val="100"/>
        <c:tickLblSkip val="1"/>
        <c:tickMarkSkip val="1"/>
      </c:catAx>
      <c:valAx>
        <c:axId val="111670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Test Alarms and Actions</a:t>
                </a:r>
              </a:p>
            </c:rich>
          </c:tx>
          <c:layout>
            <c:manualLayout>
              <c:xMode val="edge"/>
              <c:yMode val="edge"/>
              <c:x val="2.4047354790972992E-2"/>
              <c:y val="0.224768139661756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6481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38993710691845"/>
          <c:y val="0.17621385706492113"/>
          <c:w val="0.27746947835738084"/>
          <c:h val="0.234588106928532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Average Relative Candidate Test Result in the Sequence VID
Based on All Chartable Tests    FEI1</a:t>
            </a:r>
          </a:p>
        </c:rich>
      </c:tx>
      <c:layout>
        <c:manualLayout>
          <c:xMode val="edge"/>
          <c:yMode val="edge"/>
          <c:x val="0.24417314095449499"/>
          <c:y val="4.14620840152755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23677395486516"/>
          <c:y val="0.12728155298100013"/>
          <c:w val="0.79023307436182022"/>
          <c:h val="0.73813420621931536"/>
        </c:manualLayout>
      </c:layout>
      <c:barChart>
        <c:barDir val="col"/>
        <c:grouping val="clustered"/>
        <c:ser>
          <c:idx val="0"/>
          <c:order val="0"/>
          <c:tx>
            <c:v>Current System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VID'!$O$411,'Y VID'!$O$415,'Y VID'!$O$419,'Y VID'!$O$423,'Y VID'!$O$427,'Y VID'!$O$431,'Y VID'!$O$435,'Y VID'!$O$439,'Y VID'!$O$443,'Y VID'!$O$447,'Y VID'!$O$451,'Y VID'!$O$455,'Y VID'!$O$459,'Y VID'!$O$463,'Y VID'!$O$467,'Y VID'!$O$471,'Y VID'!$O$475,'Y VID'!$O$479,'Y VID'!$O$483,'Y VID'!$O$487,'Y VID'!$O$491,'Y VID'!$O$495,'Y VID'!$O$499,'Y VID'!$O$503,'Y VID'!$O$507,'Y VID'!$O$511,'Y VID'!$O$515,'Y VID'!$O$519,'Y VID'!$O$523,'Y VID'!$O$527,'Y VID'!$O$531,'Y VID'!$O$535,'Y VID'!$O$539)</c:f>
              <c:numCache>
                <c:formatCode>General</c:formatCode>
                <c:ptCount val="33"/>
                <c:pt idx="0">
                  <c:v>1.3815450900317539</c:v>
                </c:pt>
                <c:pt idx="1">
                  <c:v>1.3968046399999998</c:v>
                </c:pt>
                <c:pt idx="2">
                  <c:v>1.4174040741406499</c:v>
                </c:pt>
                <c:pt idx="3">
                  <c:v>1.4048289196799999</c:v>
                </c:pt>
                <c:pt idx="4">
                  <c:v>1.3727773007999999</c:v>
                </c:pt>
                <c:pt idx="5">
                  <c:v>1.3976663866666665</c:v>
                </c:pt>
                <c:pt idx="6">
                  <c:v>1.3900976992133331</c:v>
                </c:pt>
                <c:pt idx="7">
                  <c:v>1.4195653333333333</c:v>
                </c:pt>
                <c:pt idx="8">
                  <c:v>1.3951219697599999</c:v>
                </c:pt>
                <c:pt idx="9">
                  <c:v>1.3959787066666667</c:v>
                </c:pt>
                <c:pt idx="10">
                  <c:v>1.36900534552</c:v>
                </c:pt>
                <c:pt idx="11">
                  <c:v>1.3838655409999998</c:v>
                </c:pt>
                <c:pt idx="12">
                  <c:v>1.4165000059999999</c:v>
                </c:pt>
                <c:pt idx="13">
                  <c:v>1.4062219466666666</c:v>
                </c:pt>
                <c:pt idx="14">
                  <c:v>1.4095751949599999</c:v>
                </c:pt>
                <c:pt idx="15">
                  <c:v>1.336180937</c:v>
                </c:pt>
                <c:pt idx="16">
                  <c:v>1.3790740506399999</c:v>
                </c:pt>
                <c:pt idx="17">
                  <c:v>1.39399912588</c:v>
                </c:pt>
                <c:pt idx="18">
                  <c:v>1.3725646039999999</c:v>
                </c:pt>
                <c:pt idx="19">
                  <c:v>1.4052456533333333</c:v>
                </c:pt>
                <c:pt idx="20">
                  <c:v>1.4075592462933333</c:v>
                </c:pt>
                <c:pt idx="21">
                  <c:v>1.3891216933333332</c:v>
                </c:pt>
                <c:pt idx="22">
                  <c:v>1.3983680089999999</c:v>
                </c:pt>
                <c:pt idx="23">
                  <c:v>1.39634142048</c:v>
                </c:pt>
                <c:pt idx="24">
                  <c:v>1.473263153</c:v>
                </c:pt>
                <c:pt idx="25">
                  <c:v>1.4200337333333333</c:v>
                </c:pt>
                <c:pt idx="26">
                  <c:v>1.4046699417714499</c:v>
                </c:pt>
                <c:pt idx="27">
                  <c:v>1.3500652289188571</c:v>
                </c:pt>
                <c:pt idx="28">
                  <c:v>1.3490867791999999</c:v>
                </c:pt>
                <c:pt idx="29">
                  <c:v>1.4160354049999999</c:v>
                </c:pt>
                <c:pt idx="30">
                  <c:v>1.3696846219999999</c:v>
                </c:pt>
                <c:pt idx="31">
                  <c:v>1.3568600151199999</c:v>
                </c:pt>
                <c:pt idx="32">
                  <c:v>1.4404911349999998</c:v>
                </c:pt>
              </c:numCache>
            </c:numRef>
          </c:val>
        </c:ser>
        <c:ser>
          <c:idx val="1"/>
          <c:order val="1"/>
          <c:tx>
            <c:v>New System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'Y VID'!$B$368:$B$400</c:f>
              <c:strCache>
                <c:ptCount val="33"/>
                <c:pt idx="0">
                  <c:v> 10B            </c:v>
                </c:pt>
                <c:pt idx="1">
                  <c:v> 15C            </c:v>
                </c:pt>
                <c:pt idx="2">
                  <c:v> 6B             </c:v>
                </c:pt>
                <c:pt idx="3">
                  <c:v> 12C            </c:v>
                </c:pt>
                <c:pt idx="4">
                  <c:v> 1C             </c:v>
                </c:pt>
                <c:pt idx="5">
                  <c:v> 4D             </c:v>
                </c:pt>
                <c:pt idx="6">
                  <c:v> 4C             </c:v>
                </c:pt>
                <c:pt idx="7">
                  <c:v> 6D             </c:v>
                </c:pt>
                <c:pt idx="8">
                  <c:v> 9C             </c:v>
                </c:pt>
                <c:pt idx="9">
                  <c:v> 18C            </c:v>
                </c:pt>
                <c:pt idx="10">
                  <c:v> 16C            </c:v>
                </c:pt>
                <c:pt idx="11">
                  <c:v> 20C            </c:v>
                </c:pt>
                <c:pt idx="12">
                  <c:v> 3D             </c:v>
                </c:pt>
                <c:pt idx="13">
                  <c:v> 5D             </c:v>
                </c:pt>
                <c:pt idx="14">
                  <c:v> 3A             </c:v>
                </c:pt>
                <c:pt idx="15">
                  <c:v> 9D             </c:v>
                </c:pt>
                <c:pt idx="16">
                  <c:v> 3B             </c:v>
                </c:pt>
                <c:pt idx="17">
                  <c:v> 5C             </c:v>
                </c:pt>
                <c:pt idx="18">
                  <c:v> 3C             </c:v>
                </c:pt>
                <c:pt idx="19">
                  <c:v> 10D            </c:v>
                </c:pt>
                <c:pt idx="20">
                  <c:v> 13B            </c:v>
                </c:pt>
                <c:pt idx="21">
                  <c:v> 13C            </c:v>
                </c:pt>
                <c:pt idx="22">
                  <c:v> 10A            </c:v>
                </c:pt>
                <c:pt idx="23">
                  <c:v> 1D             </c:v>
                </c:pt>
                <c:pt idx="24">
                  <c:v> 11A            </c:v>
                </c:pt>
                <c:pt idx="25">
                  <c:v> 12B            </c:v>
                </c:pt>
                <c:pt idx="26">
                  <c:v> 13A            </c:v>
                </c:pt>
                <c:pt idx="27">
                  <c:v> 8A             </c:v>
                </c:pt>
                <c:pt idx="28">
                  <c:v> 6C             </c:v>
                </c:pt>
                <c:pt idx="29">
                  <c:v> 11C            </c:v>
                </c:pt>
                <c:pt idx="30">
                  <c:v> 12D            </c:v>
                </c:pt>
                <c:pt idx="31">
                  <c:v> 14A            </c:v>
                </c:pt>
                <c:pt idx="32">
                  <c:v> 19C            </c:v>
                </c:pt>
              </c:strCache>
            </c:strRef>
          </c:cat>
          <c:val>
            <c:numRef>
              <c:f>('Y VID'!$T$411,'Y VID'!$T$415,'Y VID'!$T$419,'Y VID'!$T$423,'Y VID'!$T$427,'Y VID'!$T$431,'Y VID'!$T$435,'Y VID'!$T$439,'Y VID'!$T$443,'Y VID'!$T$447,'Y VID'!$T$451,'Y VID'!$T$455,'Y VID'!$T$459,'Y VID'!$T$463,'Y VID'!$T$467,'Y VID'!$T$471,'Y VID'!$T$475,'Y VID'!$T$479,'Y VID'!$T$483,'Y VID'!$T$487,'Y VID'!$T$491,'Y VID'!$T$495,'Y VID'!$T$499,'Y VID'!$T$503,'Y VID'!$T$507,'Y VID'!$T$511,'Y VID'!$T$515,'Y VID'!$T$519,'Y VID'!$T$523,'Y VID'!$T$527,'Y VID'!$T$531,'Y VID'!$T$535,'Y VID'!$T$539)</c:f>
              <c:numCache>
                <c:formatCode>General</c:formatCode>
                <c:ptCount val="33"/>
                <c:pt idx="0">
                  <c:v>1.3592594900317538</c:v>
                </c:pt>
                <c:pt idx="1">
                  <c:v>1.3903766399999999</c:v>
                </c:pt>
                <c:pt idx="2">
                  <c:v>1.3859755741406499</c:v>
                </c:pt>
                <c:pt idx="3">
                  <c:v>1.4168281196799999</c:v>
                </c:pt>
                <c:pt idx="4">
                  <c:v>1.3767773007999999</c:v>
                </c:pt>
                <c:pt idx="5">
                  <c:v>1.4009997199999999</c:v>
                </c:pt>
                <c:pt idx="6">
                  <c:v>1.3977163658799998</c:v>
                </c:pt>
                <c:pt idx="7">
                  <c:v>1.4128999999999998</c:v>
                </c:pt>
                <c:pt idx="8">
                  <c:v>1.3888363697599999</c:v>
                </c:pt>
                <c:pt idx="9">
                  <c:v>1.4182000399999999</c:v>
                </c:pt>
                <c:pt idx="10">
                  <c:v>1.36500534552</c:v>
                </c:pt>
                <c:pt idx="11">
                  <c:v>1.4088655409999999</c:v>
                </c:pt>
                <c:pt idx="12">
                  <c:v>1.4229290059999999</c:v>
                </c:pt>
                <c:pt idx="13">
                  <c:v>1.4239992799999999</c:v>
                </c:pt>
                <c:pt idx="14">
                  <c:v>1.43529039496</c:v>
                </c:pt>
                <c:pt idx="15">
                  <c:v>1.3783229369999999</c:v>
                </c:pt>
                <c:pt idx="16">
                  <c:v>1.3947880506399999</c:v>
                </c:pt>
                <c:pt idx="17">
                  <c:v>1.4313011258799999</c:v>
                </c:pt>
                <c:pt idx="18">
                  <c:v>1.3961356039999999</c:v>
                </c:pt>
                <c:pt idx="19">
                  <c:v>1.4208003199999999</c:v>
                </c:pt>
                <c:pt idx="20">
                  <c:v>1.4189879129599998</c:v>
                </c:pt>
                <c:pt idx="21">
                  <c:v>1.3769003599999998</c:v>
                </c:pt>
                <c:pt idx="22">
                  <c:v>1.4419400089999999</c:v>
                </c:pt>
                <c:pt idx="23">
                  <c:v>1.38948382048</c:v>
                </c:pt>
                <c:pt idx="24">
                  <c:v>1.4611211529999999</c:v>
                </c:pt>
                <c:pt idx="25">
                  <c:v>1.4167003999999999</c:v>
                </c:pt>
                <c:pt idx="26">
                  <c:v>1.412388463016</c:v>
                </c:pt>
                <c:pt idx="27">
                  <c:v>1.3467995146331428</c:v>
                </c:pt>
                <c:pt idx="28">
                  <c:v>1.3662299791999999</c:v>
                </c:pt>
                <c:pt idx="29">
                  <c:v>1.3996074049999998</c:v>
                </c:pt>
                <c:pt idx="30">
                  <c:v>1.4230176219999999</c:v>
                </c:pt>
                <c:pt idx="31">
                  <c:v>1.3465736151199998</c:v>
                </c:pt>
                <c:pt idx="32">
                  <c:v>1.4562051349999998</c:v>
                </c:pt>
              </c:numCache>
            </c:numRef>
          </c:val>
        </c:ser>
        <c:axId val="111712512"/>
        <c:axId val="111726976"/>
      </c:barChart>
      <c:catAx>
        <c:axId val="111712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Test Stand</a:t>
                </a:r>
              </a:p>
            </c:rich>
          </c:tx>
          <c:layout>
            <c:manualLayout>
              <c:xMode val="edge"/>
              <c:yMode val="edge"/>
              <c:x val="0.43729189789123196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26976"/>
        <c:crossesAt val="1.4"/>
        <c:auto val="1"/>
        <c:lblAlgn val="ctr"/>
        <c:lblOffset val="100"/>
        <c:tickLblSkip val="1"/>
        <c:tickMarkSkip val="1"/>
      </c:catAx>
      <c:valAx>
        <c:axId val="111726976"/>
        <c:scaling>
          <c:orientation val="minMax"/>
          <c:min val="1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Average FEI1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9770867430442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12512"/>
        <c:crosses val="autoZero"/>
        <c:crossBetween val="between"/>
        <c:majorUnit val="0.1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863854975952643"/>
          <c:y val="0.69885433715220968"/>
          <c:w val="0.20754716981132124"/>
          <c:h val="0.100927441352973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0" workbookViewId="0" zoomToFit="1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0" workbookViewId="0" zoomToFit="1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14300" y="11430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-35719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1907" y="23813"/>
    <xdr:ext cx="8605838" cy="58316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1438" y="47626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14300" y="11430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J14" sqref="J14"/>
    </sheetView>
  </sheetViews>
  <sheetFormatPr defaultRowHeight="12.75"/>
  <cols>
    <col min="1" max="1" width="9.140625" style="11"/>
    <col min="2" max="2" width="23.28515625" style="11" customWidth="1"/>
    <col min="3" max="3" width="10.28515625" style="11" customWidth="1"/>
    <col min="4" max="5" width="9.140625" style="11"/>
    <col min="6" max="6" width="9.7109375" style="11" customWidth="1"/>
    <col min="7" max="7" width="16" style="11" customWidth="1"/>
    <col min="8" max="8" width="9.140625" style="11"/>
    <col min="9" max="9" width="12.7109375" style="11" customWidth="1"/>
    <col min="10" max="257" width="9.140625" style="11"/>
    <col min="258" max="258" width="23.28515625" style="11" customWidth="1"/>
    <col min="259" max="259" width="10.28515625" style="11" customWidth="1"/>
    <col min="260" max="261" width="9.140625" style="11"/>
    <col min="262" max="262" width="9.7109375" style="11" customWidth="1"/>
    <col min="263" max="263" width="16" style="11" customWidth="1"/>
    <col min="264" max="264" width="9.140625" style="11"/>
    <col min="265" max="265" width="12.7109375" style="11" customWidth="1"/>
    <col min="266" max="513" width="9.140625" style="11"/>
    <col min="514" max="514" width="23.28515625" style="11" customWidth="1"/>
    <col min="515" max="515" width="10.28515625" style="11" customWidth="1"/>
    <col min="516" max="517" width="9.140625" style="11"/>
    <col min="518" max="518" width="9.7109375" style="11" customWidth="1"/>
    <col min="519" max="519" width="16" style="11" customWidth="1"/>
    <col min="520" max="520" width="9.140625" style="11"/>
    <col min="521" max="521" width="12.7109375" style="11" customWidth="1"/>
    <col min="522" max="769" width="9.140625" style="11"/>
    <col min="770" max="770" width="23.28515625" style="11" customWidth="1"/>
    <col min="771" max="771" width="10.28515625" style="11" customWidth="1"/>
    <col min="772" max="773" width="9.140625" style="11"/>
    <col min="774" max="774" width="9.7109375" style="11" customWidth="1"/>
    <col min="775" max="775" width="16" style="11" customWidth="1"/>
    <col min="776" max="776" width="9.140625" style="11"/>
    <col min="777" max="777" width="12.7109375" style="11" customWidth="1"/>
    <col min="778" max="1025" width="9.140625" style="11"/>
    <col min="1026" max="1026" width="23.28515625" style="11" customWidth="1"/>
    <col min="1027" max="1027" width="10.28515625" style="11" customWidth="1"/>
    <col min="1028" max="1029" width="9.140625" style="11"/>
    <col min="1030" max="1030" width="9.7109375" style="11" customWidth="1"/>
    <col min="1031" max="1031" width="16" style="11" customWidth="1"/>
    <col min="1032" max="1032" width="9.140625" style="11"/>
    <col min="1033" max="1033" width="12.7109375" style="11" customWidth="1"/>
    <col min="1034" max="1281" width="9.140625" style="11"/>
    <col min="1282" max="1282" width="23.28515625" style="11" customWidth="1"/>
    <col min="1283" max="1283" width="10.28515625" style="11" customWidth="1"/>
    <col min="1284" max="1285" width="9.140625" style="11"/>
    <col min="1286" max="1286" width="9.7109375" style="11" customWidth="1"/>
    <col min="1287" max="1287" width="16" style="11" customWidth="1"/>
    <col min="1288" max="1288" width="9.140625" style="11"/>
    <col min="1289" max="1289" width="12.7109375" style="11" customWidth="1"/>
    <col min="1290" max="1537" width="9.140625" style="11"/>
    <col min="1538" max="1538" width="23.28515625" style="11" customWidth="1"/>
    <col min="1539" max="1539" width="10.28515625" style="11" customWidth="1"/>
    <col min="1540" max="1541" width="9.140625" style="11"/>
    <col min="1542" max="1542" width="9.7109375" style="11" customWidth="1"/>
    <col min="1543" max="1543" width="16" style="11" customWidth="1"/>
    <col min="1544" max="1544" width="9.140625" style="11"/>
    <col min="1545" max="1545" width="12.7109375" style="11" customWidth="1"/>
    <col min="1546" max="1793" width="9.140625" style="11"/>
    <col min="1794" max="1794" width="23.28515625" style="11" customWidth="1"/>
    <col min="1795" max="1795" width="10.28515625" style="11" customWidth="1"/>
    <col min="1796" max="1797" width="9.140625" style="11"/>
    <col min="1798" max="1798" width="9.7109375" style="11" customWidth="1"/>
    <col min="1799" max="1799" width="16" style="11" customWidth="1"/>
    <col min="1800" max="1800" width="9.140625" style="11"/>
    <col min="1801" max="1801" width="12.7109375" style="11" customWidth="1"/>
    <col min="1802" max="2049" width="9.140625" style="11"/>
    <col min="2050" max="2050" width="23.28515625" style="11" customWidth="1"/>
    <col min="2051" max="2051" width="10.28515625" style="11" customWidth="1"/>
    <col min="2052" max="2053" width="9.140625" style="11"/>
    <col min="2054" max="2054" width="9.7109375" style="11" customWidth="1"/>
    <col min="2055" max="2055" width="16" style="11" customWidth="1"/>
    <col min="2056" max="2056" width="9.140625" style="11"/>
    <col min="2057" max="2057" width="12.7109375" style="11" customWidth="1"/>
    <col min="2058" max="2305" width="9.140625" style="11"/>
    <col min="2306" max="2306" width="23.28515625" style="11" customWidth="1"/>
    <col min="2307" max="2307" width="10.28515625" style="11" customWidth="1"/>
    <col min="2308" max="2309" width="9.140625" style="11"/>
    <col min="2310" max="2310" width="9.7109375" style="11" customWidth="1"/>
    <col min="2311" max="2311" width="16" style="11" customWidth="1"/>
    <col min="2312" max="2312" width="9.140625" style="11"/>
    <col min="2313" max="2313" width="12.7109375" style="11" customWidth="1"/>
    <col min="2314" max="2561" width="9.140625" style="11"/>
    <col min="2562" max="2562" width="23.28515625" style="11" customWidth="1"/>
    <col min="2563" max="2563" width="10.28515625" style="11" customWidth="1"/>
    <col min="2564" max="2565" width="9.140625" style="11"/>
    <col min="2566" max="2566" width="9.7109375" style="11" customWidth="1"/>
    <col min="2567" max="2567" width="16" style="11" customWidth="1"/>
    <col min="2568" max="2568" width="9.140625" style="11"/>
    <col min="2569" max="2569" width="12.7109375" style="11" customWidth="1"/>
    <col min="2570" max="2817" width="9.140625" style="11"/>
    <col min="2818" max="2818" width="23.28515625" style="11" customWidth="1"/>
    <col min="2819" max="2819" width="10.28515625" style="11" customWidth="1"/>
    <col min="2820" max="2821" width="9.140625" style="11"/>
    <col min="2822" max="2822" width="9.7109375" style="11" customWidth="1"/>
    <col min="2823" max="2823" width="16" style="11" customWidth="1"/>
    <col min="2824" max="2824" width="9.140625" style="11"/>
    <col min="2825" max="2825" width="12.7109375" style="11" customWidth="1"/>
    <col min="2826" max="3073" width="9.140625" style="11"/>
    <col min="3074" max="3074" width="23.28515625" style="11" customWidth="1"/>
    <col min="3075" max="3075" width="10.28515625" style="11" customWidth="1"/>
    <col min="3076" max="3077" width="9.140625" style="11"/>
    <col min="3078" max="3078" width="9.7109375" style="11" customWidth="1"/>
    <col min="3079" max="3079" width="16" style="11" customWidth="1"/>
    <col min="3080" max="3080" width="9.140625" style="11"/>
    <col min="3081" max="3081" width="12.7109375" style="11" customWidth="1"/>
    <col min="3082" max="3329" width="9.140625" style="11"/>
    <col min="3330" max="3330" width="23.28515625" style="11" customWidth="1"/>
    <col min="3331" max="3331" width="10.28515625" style="11" customWidth="1"/>
    <col min="3332" max="3333" width="9.140625" style="11"/>
    <col min="3334" max="3334" width="9.7109375" style="11" customWidth="1"/>
    <col min="3335" max="3335" width="16" style="11" customWidth="1"/>
    <col min="3336" max="3336" width="9.140625" style="11"/>
    <col min="3337" max="3337" width="12.7109375" style="11" customWidth="1"/>
    <col min="3338" max="3585" width="9.140625" style="11"/>
    <col min="3586" max="3586" width="23.28515625" style="11" customWidth="1"/>
    <col min="3587" max="3587" width="10.28515625" style="11" customWidth="1"/>
    <col min="3588" max="3589" width="9.140625" style="11"/>
    <col min="3590" max="3590" width="9.7109375" style="11" customWidth="1"/>
    <col min="3591" max="3591" width="16" style="11" customWidth="1"/>
    <col min="3592" max="3592" width="9.140625" style="11"/>
    <col min="3593" max="3593" width="12.7109375" style="11" customWidth="1"/>
    <col min="3594" max="3841" width="9.140625" style="11"/>
    <col min="3842" max="3842" width="23.28515625" style="11" customWidth="1"/>
    <col min="3843" max="3843" width="10.28515625" style="11" customWidth="1"/>
    <col min="3844" max="3845" width="9.140625" style="11"/>
    <col min="3846" max="3846" width="9.7109375" style="11" customWidth="1"/>
    <col min="3847" max="3847" width="16" style="11" customWidth="1"/>
    <col min="3848" max="3848" width="9.140625" style="11"/>
    <col min="3849" max="3849" width="12.7109375" style="11" customWidth="1"/>
    <col min="3850" max="4097" width="9.140625" style="11"/>
    <col min="4098" max="4098" width="23.28515625" style="11" customWidth="1"/>
    <col min="4099" max="4099" width="10.28515625" style="11" customWidth="1"/>
    <col min="4100" max="4101" width="9.140625" style="11"/>
    <col min="4102" max="4102" width="9.7109375" style="11" customWidth="1"/>
    <col min="4103" max="4103" width="16" style="11" customWidth="1"/>
    <col min="4104" max="4104" width="9.140625" style="11"/>
    <col min="4105" max="4105" width="12.7109375" style="11" customWidth="1"/>
    <col min="4106" max="4353" width="9.140625" style="11"/>
    <col min="4354" max="4354" width="23.28515625" style="11" customWidth="1"/>
    <col min="4355" max="4355" width="10.28515625" style="11" customWidth="1"/>
    <col min="4356" max="4357" width="9.140625" style="11"/>
    <col min="4358" max="4358" width="9.7109375" style="11" customWidth="1"/>
    <col min="4359" max="4359" width="16" style="11" customWidth="1"/>
    <col min="4360" max="4360" width="9.140625" style="11"/>
    <col min="4361" max="4361" width="12.7109375" style="11" customWidth="1"/>
    <col min="4362" max="4609" width="9.140625" style="11"/>
    <col min="4610" max="4610" width="23.28515625" style="11" customWidth="1"/>
    <col min="4611" max="4611" width="10.28515625" style="11" customWidth="1"/>
    <col min="4612" max="4613" width="9.140625" style="11"/>
    <col min="4614" max="4614" width="9.7109375" style="11" customWidth="1"/>
    <col min="4615" max="4615" width="16" style="11" customWidth="1"/>
    <col min="4616" max="4616" width="9.140625" style="11"/>
    <col min="4617" max="4617" width="12.7109375" style="11" customWidth="1"/>
    <col min="4618" max="4865" width="9.140625" style="11"/>
    <col min="4866" max="4866" width="23.28515625" style="11" customWidth="1"/>
    <col min="4867" max="4867" width="10.28515625" style="11" customWidth="1"/>
    <col min="4868" max="4869" width="9.140625" style="11"/>
    <col min="4870" max="4870" width="9.7109375" style="11" customWidth="1"/>
    <col min="4871" max="4871" width="16" style="11" customWidth="1"/>
    <col min="4872" max="4872" width="9.140625" style="11"/>
    <col min="4873" max="4873" width="12.7109375" style="11" customWidth="1"/>
    <col min="4874" max="5121" width="9.140625" style="11"/>
    <col min="5122" max="5122" width="23.28515625" style="11" customWidth="1"/>
    <col min="5123" max="5123" width="10.28515625" style="11" customWidth="1"/>
    <col min="5124" max="5125" width="9.140625" style="11"/>
    <col min="5126" max="5126" width="9.7109375" style="11" customWidth="1"/>
    <col min="5127" max="5127" width="16" style="11" customWidth="1"/>
    <col min="5128" max="5128" width="9.140625" style="11"/>
    <col min="5129" max="5129" width="12.7109375" style="11" customWidth="1"/>
    <col min="5130" max="5377" width="9.140625" style="11"/>
    <col min="5378" max="5378" width="23.28515625" style="11" customWidth="1"/>
    <col min="5379" max="5379" width="10.28515625" style="11" customWidth="1"/>
    <col min="5380" max="5381" width="9.140625" style="11"/>
    <col min="5382" max="5382" width="9.7109375" style="11" customWidth="1"/>
    <col min="5383" max="5383" width="16" style="11" customWidth="1"/>
    <col min="5384" max="5384" width="9.140625" style="11"/>
    <col min="5385" max="5385" width="12.7109375" style="11" customWidth="1"/>
    <col min="5386" max="5633" width="9.140625" style="11"/>
    <col min="5634" max="5634" width="23.28515625" style="11" customWidth="1"/>
    <col min="5635" max="5635" width="10.28515625" style="11" customWidth="1"/>
    <col min="5636" max="5637" width="9.140625" style="11"/>
    <col min="5638" max="5638" width="9.7109375" style="11" customWidth="1"/>
    <col min="5639" max="5639" width="16" style="11" customWidth="1"/>
    <col min="5640" max="5640" width="9.140625" style="11"/>
    <col min="5641" max="5641" width="12.7109375" style="11" customWidth="1"/>
    <col min="5642" max="5889" width="9.140625" style="11"/>
    <col min="5890" max="5890" width="23.28515625" style="11" customWidth="1"/>
    <col min="5891" max="5891" width="10.28515625" style="11" customWidth="1"/>
    <col min="5892" max="5893" width="9.140625" style="11"/>
    <col min="5894" max="5894" width="9.7109375" style="11" customWidth="1"/>
    <col min="5895" max="5895" width="16" style="11" customWidth="1"/>
    <col min="5896" max="5896" width="9.140625" style="11"/>
    <col min="5897" max="5897" width="12.7109375" style="11" customWidth="1"/>
    <col min="5898" max="6145" width="9.140625" style="11"/>
    <col min="6146" max="6146" width="23.28515625" style="11" customWidth="1"/>
    <col min="6147" max="6147" width="10.28515625" style="11" customWidth="1"/>
    <col min="6148" max="6149" width="9.140625" style="11"/>
    <col min="6150" max="6150" width="9.7109375" style="11" customWidth="1"/>
    <col min="6151" max="6151" width="16" style="11" customWidth="1"/>
    <col min="6152" max="6152" width="9.140625" style="11"/>
    <col min="6153" max="6153" width="12.7109375" style="11" customWidth="1"/>
    <col min="6154" max="6401" width="9.140625" style="11"/>
    <col min="6402" max="6402" width="23.28515625" style="11" customWidth="1"/>
    <col min="6403" max="6403" width="10.28515625" style="11" customWidth="1"/>
    <col min="6404" max="6405" width="9.140625" style="11"/>
    <col min="6406" max="6406" width="9.7109375" style="11" customWidth="1"/>
    <col min="6407" max="6407" width="16" style="11" customWidth="1"/>
    <col min="6408" max="6408" width="9.140625" style="11"/>
    <col min="6409" max="6409" width="12.7109375" style="11" customWidth="1"/>
    <col min="6410" max="6657" width="9.140625" style="11"/>
    <col min="6658" max="6658" width="23.28515625" style="11" customWidth="1"/>
    <col min="6659" max="6659" width="10.28515625" style="11" customWidth="1"/>
    <col min="6660" max="6661" width="9.140625" style="11"/>
    <col min="6662" max="6662" width="9.7109375" style="11" customWidth="1"/>
    <col min="6663" max="6663" width="16" style="11" customWidth="1"/>
    <col min="6664" max="6664" width="9.140625" style="11"/>
    <col min="6665" max="6665" width="12.7109375" style="11" customWidth="1"/>
    <col min="6666" max="6913" width="9.140625" style="11"/>
    <col min="6914" max="6914" width="23.28515625" style="11" customWidth="1"/>
    <col min="6915" max="6915" width="10.28515625" style="11" customWidth="1"/>
    <col min="6916" max="6917" width="9.140625" style="11"/>
    <col min="6918" max="6918" width="9.7109375" style="11" customWidth="1"/>
    <col min="6919" max="6919" width="16" style="11" customWidth="1"/>
    <col min="6920" max="6920" width="9.140625" style="11"/>
    <col min="6921" max="6921" width="12.7109375" style="11" customWidth="1"/>
    <col min="6922" max="7169" width="9.140625" style="11"/>
    <col min="7170" max="7170" width="23.28515625" style="11" customWidth="1"/>
    <col min="7171" max="7171" width="10.28515625" style="11" customWidth="1"/>
    <col min="7172" max="7173" width="9.140625" style="11"/>
    <col min="7174" max="7174" width="9.7109375" style="11" customWidth="1"/>
    <col min="7175" max="7175" width="16" style="11" customWidth="1"/>
    <col min="7176" max="7176" width="9.140625" style="11"/>
    <col min="7177" max="7177" width="12.7109375" style="11" customWidth="1"/>
    <col min="7178" max="7425" width="9.140625" style="11"/>
    <col min="7426" max="7426" width="23.28515625" style="11" customWidth="1"/>
    <col min="7427" max="7427" width="10.28515625" style="11" customWidth="1"/>
    <col min="7428" max="7429" width="9.140625" style="11"/>
    <col min="7430" max="7430" width="9.7109375" style="11" customWidth="1"/>
    <col min="7431" max="7431" width="16" style="11" customWidth="1"/>
    <col min="7432" max="7432" width="9.140625" style="11"/>
    <col min="7433" max="7433" width="12.7109375" style="11" customWidth="1"/>
    <col min="7434" max="7681" width="9.140625" style="11"/>
    <col min="7682" max="7682" width="23.28515625" style="11" customWidth="1"/>
    <col min="7683" max="7683" width="10.28515625" style="11" customWidth="1"/>
    <col min="7684" max="7685" width="9.140625" style="11"/>
    <col min="7686" max="7686" width="9.7109375" style="11" customWidth="1"/>
    <col min="7687" max="7687" width="16" style="11" customWidth="1"/>
    <col min="7688" max="7688" width="9.140625" style="11"/>
    <col min="7689" max="7689" width="12.7109375" style="11" customWidth="1"/>
    <col min="7690" max="7937" width="9.140625" style="11"/>
    <col min="7938" max="7938" width="23.28515625" style="11" customWidth="1"/>
    <col min="7939" max="7939" width="10.28515625" style="11" customWidth="1"/>
    <col min="7940" max="7941" width="9.140625" style="11"/>
    <col min="7942" max="7942" width="9.7109375" style="11" customWidth="1"/>
    <col min="7943" max="7943" width="16" style="11" customWidth="1"/>
    <col min="7944" max="7944" width="9.140625" style="11"/>
    <col min="7945" max="7945" width="12.7109375" style="11" customWidth="1"/>
    <col min="7946" max="8193" width="9.140625" style="11"/>
    <col min="8194" max="8194" width="23.28515625" style="11" customWidth="1"/>
    <col min="8195" max="8195" width="10.28515625" style="11" customWidth="1"/>
    <col min="8196" max="8197" width="9.140625" style="11"/>
    <col min="8198" max="8198" width="9.7109375" style="11" customWidth="1"/>
    <col min="8199" max="8199" width="16" style="11" customWidth="1"/>
    <col min="8200" max="8200" width="9.140625" style="11"/>
    <col min="8201" max="8201" width="12.7109375" style="11" customWidth="1"/>
    <col min="8202" max="8449" width="9.140625" style="11"/>
    <col min="8450" max="8450" width="23.28515625" style="11" customWidth="1"/>
    <col min="8451" max="8451" width="10.28515625" style="11" customWidth="1"/>
    <col min="8452" max="8453" width="9.140625" style="11"/>
    <col min="8454" max="8454" width="9.7109375" style="11" customWidth="1"/>
    <col min="8455" max="8455" width="16" style="11" customWidth="1"/>
    <col min="8456" max="8456" width="9.140625" style="11"/>
    <col min="8457" max="8457" width="12.7109375" style="11" customWidth="1"/>
    <col min="8458" max="8705" width="9.140625" style="11"/>
    <col min="8706" max="8706" width="23.28515625" style="11" customWidth="1"/>
    <col min="8707" max="8707" width="10.28515625" style="11" customWidth="1"/>
    <col min="8708" max="8709" width="9.140625" style="11"/>
    <col min="8710" max="8710" width="9.7109375" style="11" customWidth="1"/>
    <col min="8711" max="8711" width="16" style="11" customWidth="1"/>
    <col min="8712" max="8712" width="9.140625" style="11"/>
    <col min="8713" max="8713" width="12.7109375" style="11" customWidth="1"/>
    <col min="8714" max="8961" width="9.140625" style="11"/>
    <col min="8962" max="8962" width="23.28515625" style="11" customWidth="1"/>
    <col min="8963" max="8963" width="10.28515625" style="11" customWidth="1"/>
    <col min="8964" max="8965" width="9.140625" style="11"/>
    <col min="8966" max="8966" width="9.7109375" style="11" customWidth="1"/>
    <col min="8967" max="8967" width="16" style="11" customWidth="1"/>
    <col min="8968" max="8968" width="9.140625" style="11"/>
    <col min="8969" max="8969" width="12.7109375" style="11" customWidth="1"/>
    <col min="8970" max="9217" width="9.140625" style="11"/>
    <col min="9218" max="9218" width="23.28515625" style="11" customWidth="1"/>
    <col min="9219" max="9219" width="10.28515625" style="11" customWidth="1"/>
    <col min="9220" max="9221" width="9.140625" style="11"/>
    <col min="9222" max="9222" width="9.7109375" style="11" customWidth="1"/>
    <col min="9223" max="9223" width="16" style="11" customWidth="1"/>
    <col min="9224" max="9224" width="9.140625" style="11"/>
    <col min="9225" max="9225" width="12.7109375" style="11" customWidth="1"/>
    <col min="9226" max="9473" width="9.140625" style="11"/>
    <col min="9474" max="9474" width="23.28515625" style="11" customWidth="1"/>
    <col min="9475" max="9475" width="10.28515625" style="11" customWidth="1"/>
    <col min="9476" max="9477" width="9.140625" style="11"/>
    <col min="9478" max="9478" width="9.7109375" style="11" customWidth="1"/>
    <col min="9479" max="9479" width="16" style="11" customWidth="1"/>
    <col min="9480" max="9480" width="9.140625" style="11"/>
    <col min="9481" max="9481" width="12.7109375" style="11" customWidth="1"/>
    <col min="9482" max="9729" width="9.140625" style="11"/>
    <col min="9730" max="9730" width="23.28515625" style="11" customWidth="1"/>
    <col min="9731" max="9731" width="10.28515625" style="11" customWidth="1"/>
    <col min="9732" max="9733" width="9.140625" style="11"/>
    <col min="9734" max="9734" width="9.7109375" style="11" customWidth="1"/>
    <col min="9735" max="9735" width="16" style="11" customWidth="1"/>
    <col min="9736" max="9736" width="9.140625" style="11"/>
    <col min="9737" max="9737" width="12.7109375" style="11" customWidth="1"/>
    <col min="9738" max="9985" width="9.140625" style="11"/>
    <col min="9986" max="9986" width="23.28515625" style="11" customWidth="1"/>
    <col min="9987" max="9987" width="10.28515625" style="11" customWidth="1"/>
    <col min="9988" max="9989" width="9.140625" style="11"/>
    <col min="9990" max="9990" width="9.7109375" style="11" customWidth="1"/>
    <col min="9991" max="9991" width="16" style="11" customWidth="1"/>
    <col min="9992" max="9992" width="9.140625" style="11"/>
    <col min="9993" max="9993" width="12.7109375" style="11" customWidth="1"/>
    <col min="9994" max="10241" width="9.140625" style="11"/>
    <col min="10242" max="10242" width="23.28515625" style="11" customWidth="1"/>
    <col min="10243" max="10243" width="10.28515625" style="11" customWidth="1"/>
    <col min="10244" max="10245" width="9.140625" style="11"/>
    <col min="10246" max="10246" width="9.7109375" style="11" customWidth="1"/>
    <col min="10247" max="10247" width="16" style="11" customWidth="1"/>
    <col min="10248" max="10248" width="9.140625" style="11"/>
    <col min="10249" max="10249" width="12.7109375" style="11" customWidth="1"/>
    <col min="10250" max="10497" width="9.140625" style="11"/>
    <col min="10498" max="10498" width="23.28515625" style="11" customWidth="1"/>
    <col min="10499" max="10499" width="10.28515625" style="11" customWidth="1"/>
    <col min="10500" max="10501" width="9.140625" style="11"/>
    <col min="10502" max="10502" width="9.7109375" style="11" customWidth="1"/>
    <col min="10503" max="10503" width="16" style="11" customWidth="1"/>
    <col min="10504" max="10504" width="9.140625" style="11"/>
    <col min="10505" max="10505" width="12.7109375" style="11" customWidth="1"/>
    <col min="10506" max="10753" width="9.140625" style="11"/>
    <col min="10754" max="10754" width="23.28515625" style="11" customWidth="1"/>
    <col min="10755" max="10755" width="10.28515625" style="11" customWidth="1"/>
    <col min="10756" max="10757" width="9.140625" style="11"/>
    <col min="10758" max="10758" width="9.7109375" style="11" customWidth="1"/>
    <col min="10759" max="10759" width="16" style="11" customWidth="1"/>
    <col min="10760" max="10760" width="9.140625" style="11"/>
    <col min="10761" max="10761" width="12.7109375" style="11" customWidth="1"/>
    <col min="10762" max="11009" width="9.140625" style="11"/>
    <col min="11010" max="11010" width="23.28515625" style="11" customWidth="1"/>
    <col min="11011" max="11011" width="10.28515625" style="11" customWidth="1"/>
    <col min="11012" max="11013" width="9.140625" style="11"/>
    <col min="11014" max="11014" width="9.7109375" style="11" customWidth="1"/>
    <col min="11015" max="11015" width="16" style="11" customWidth="1"/>
    <col min="11016" max="11016" width="9.140625" style="11"/>
    <col min="11017" max="11017" width="12.7109375" style="11" customWidth="1"/>
    <col min="11018" max="11265" width="9.140625" style="11"/>
    <col min="11266" max="11266" width="23.28515625" style="11" customWidth="1"/>
    <col min="11267" max="11267" width="10.28515625" style="11" customWidth="1"/>
    <col min="11268" max="11269" width="9.140625" style="11"/>
    <col min="11270" max="11270" width="9.7109375" style="11" customWidth="1"/>
    <col min="11271" max="11271" width="16" style="11" customWidth="1"/>
    <col min="11272" max="11272" width="9.140625" style="11"/>
    <col min="11273" max="11273" width="12.7109375" style="11" customWidth="1"/>
    <col min="11274" max="11521" width="9.140625" style="11"/>
    <col min="11522" max="11522" width="23.28515625" style="11" customWidth="1"/>
    <col min="11523" max="11523" width="10.28515625" style="11" customWidth="1"/>
    <col min="11524" max="11525" width="9.140625" style="11"/>
    <col min="11526" max="11526" width="9.7109375" style="11" customWidth="1"/>
    <col min="11527" max="11527" width="16" style="11" customWidth="1"/>
    <col min="11528" max="11528" width="9.140625" style="11"/>
    <col min="11529" max="11529" width="12.7109375" style="11" customWidth="1"/>
    <col min="11530" max="11777" width="9.140625" style="11"/>
    <col min="11778" max="11778" width="23.28515625" style="11" customWidth="1"/>
    <col min="11779" max="11779" width="10.28515625" style="11" customWidth="1"/>
    <col min="11780" max="11781" width="9.140625" style="11"/>
    <col min="11782" max="11782" width="9.7109375" style="11" customWidth="1"/>
    <col min="11783" max="11783" width="16" style="11" customWidth="1"/>
    <col min="11784" max="11784" width="9.140625" style="11"/>
    <col min="11785" max="11785" width="12.7109375" style="11" customWidth="1"/>
    <col min="11786" max="12033" width="9.140625" style="11"/>
    <col min="12034" max="12034" width="23.28515625" style="11" customWidth="1"/>
    <col min="12035" max="12035" width="10.28515625" style="11" customWidth="1"/>
    <col min="12036" max="12037" width="9.140625" style="11"/>
    <col min="12038" max="12038" width="9.7109375" style="11" customWidth="1"/>
    <col min="12039" max="12039" width="16" style="11" customWidth="1"/>
    <col min="12040" max="12040" width="9.140625" style="11"/>
    <col min="12041" max="12041" width="12.7109375" style="11" customWidth="1"/>
    <col min="12042" max="12289" width="9.140625" style="11"/>
    <col min="12290" max="12290" width="23.28515625" style="11" customWidth="1"/>
    <col min="12291" max="12291" width="10.28515625" style="11" customWidth="1"/>
    <col min="12292" max="12293" width="9.140625" style="11"/>
    <col min="12294" max="12294" width="9.7109375" style="11" customWidth="1"/>
    <col min="12295" max="12295" width="16" style="11" customWidth="1"/>
    <col min="12296" max="12296" width="9.140625" style="11"/>
    <col min="12297" max="12297" width="12.7109375" style="11" customWidth="1"/>
    <col min="12298" max="12545" width="9.140625" style="11"/>
    <col min="12546" max="12546" width="23.28515625" style="11" customWidth="1"/>
    <col min="12547" max="12547" width="10.28515625" style="11" customWidth="1"/>
    <col min="12548" max="12549" width="9.140625" style="11"/>
    <col min="12550" max="12550" width="9.7109375" style="11" customWidth="1"/>
    <col min="12551" max="12551" width="16" style="11" customWidth="1"/>
    <col min="12552" max="12552" width="9.140625" style="11"/>
    <col min="12553" max="12553" width="12.7109375" style="11" customWidth="1"/>
    <col min="12554" max="12801" width="9.140625" style="11"/>
    <col min="12802" max="12802" width="23.28515625" style="11" customWidth="1"/>
    <col min="12803" max="12803" width="10.28515625" style="11" customWidth="1"/>
    <col min="12804" max="12805" width="9.140625" style="11"/>
    <col min="12806" max="12806" width="9.7109375" style="11" customWidth="1"/>
    <col min="12807" max="12807" width="16" style="11" customWidth="1"/>
    <col min="12808" max="12808" width="9.140625" style="11"/>
    <col min="12809" max="12809" width="12.7109375" style="11" customWidth="1"/>
    <col min="12810" max="13057" width="9.140625" style="11"/>
    <col min="13058" max="13058" width="23.28515625" style="11" customWidth="1"/>
    <col min="13059" max="13059" width="10.28515625" style="11" customWidth="1"/>
    <col min="13060" max="13061" width="9.140625" style="11"/>
    <col min="13062" max="13062" width="9.7109375" style="11" customWidth="1"/>
    <col min="13063" max="13063" width="16" style="11" customWidth="1"/>
    <col min="13064" max="13064" width="9.140625" style="11"/>
    <col min="13065" max="13065" width="12.7109375" style="11" customWidth="1"/>
    <col min="13066" max="13313" width="9.140625" style="11"/>
    <col min="13314" max="13314" width="23.28515625" style="11" customWidth="1"/>
    <col min="13315" max="13315" width="10.28515625" style="11" customWidth="1"/>
    <col min="13316" max="13317" width="9.140625" style="11"/>
    <col min="13318" max="13318" width="9.7109375" style="11" customWidth="1"/>
    <col min="13319" max="13319" width="16" style="11" customWidth="1"/>
    <col min="13320" max="13320" width="9.140625" style="11"/>
    <col min="13321" max="13321" width="12.7109375" style="11" customWidth="1"/>
    <col min="13322" max="13569" width="9.140625" style="11"/>
    <col min="13570" max="13570" width="23.28515625" style="11" customWidth="1"/>
    <col min="13571" max="13571" width="10.28515625" style="11" customWidth="1"/>
    <col min="13572" max="13573" width="9.140625" style="11"/>
    <col min="13574" max="13574" width="9.7109375" style="11" customWidth="1"/>
    <col min="13575" max="13575" width="16" style="11" customWidth="1"/>
    <col min="13576" max="13576" width="9.140625" style="11"/>
    <col min="13577" max="13577" width="12.7109375" style="11" customWidth="1"/>
    <col min="13578" max="13825" width="9.140625" style="11"/>
    <col min="13826" max="13826" width="23.28515625" style="11" customWidth="1"/>
    <col min="13827" max="13827" width="10.28515625" style="11" customWidth="1"/>
    <col min="13828" max="13829" width="9.140625" style="11"/>
    <col min="13830" max="13830" width="9.7109375" style="11" customWidth="1"/>
    <col min="13831" max="13831" width="16" style="11" customWidth="1"/>
    <col min="13832" max="13832" width="9.140625" style="11"/>
    <col min="13833" max="13833" width="12.7109375" style="11" customWidth="1"/>
    <col min="13834" max="14081" width="9.140625" style="11"/>
    <col min="14082" max="14082" width="23.28515625" style="11" customWidth="1"/>
    <col min="14083" max="14083" width="10.28515625" style="11" customWidth="1"/>
    <col min="14084" max="14085" width="9.140625" style="11"/>
    <col min="14086" max="14086" width="9.7109375" style="11" customWidth="1"/>
    <col min="14087" max="14087" width="16" style="11" customWidth="1"/>
    <col min="14088" max="14088" width="9.140625" style="11"/>
    <col min="14089" max="14089" width="12.7109375" style="11" customWidth="1"/>
    <col min="14090" max="14337" width="9.140625" style="11"/>
    <col min="14338" max="14338" width="23.28515625" style="11" customWidth="1"/>
    <col min="14339" max="14339" width="10.28515625" style="11" customWidth="1"/>
    <col min="14340" max="14341" width="9.140625" style="11"/>
    <col min="14342" max="14342" width="9.7109375" style="11" customWidth="1"/>
    <col min="14343" max="14343" width="16" style="11" customWidth="1"/>
    <col min="14344" max="14344" width="9.140625" style="11"/>
    <col min="14345" max="14345" width="12.7109375" style="11" customWidth="1"/>
    <col min="14346" max="14593" width="9.140625" style="11"/>
    <col min="14594" max="14594" width="23.28515625" style="11" customWidth="1"/>
    <col min="14595" max="14595" width="10.28515625" style="11" customWidth="1"/>
    <col min="14596" max="14597" width="9.140625" style="11"/>
    <col min="14598" max="14598" width="9.7109375" style="11" customWidth="1"/>
    <col min="14599" max="14599" width="16" style="11" customWidth="1"/>
    <col min="14600" max="14600" width="9.140625" style="11"/>
    <col min="14601" max="14601" width="12.7109375" style="11" customWidth="1"/>
    <col min="14602" max="14849" width="9.140625" style="11"/>
    <col min="14850" max="14850" width="23.28515625" style="11" customWidth="1"/>
    <col min="14851" max="14851" width="10.28515625" style="11" customWidth="1"/>
    <col min="14852" max="14853" width="9.140625" style="11"/>
    <col min="14854" max="14854" width="9.7109375" style="11" customWidth="1"/>
    <col min="14855" max="14855" width="16" style="11" customWidth="1"/>
    <col min="14856" max="14856" width="9.140625" style="11"/>
    <col min="14857" max="14857" width="12.7109375" style="11" customWidth="1"/>
    <col min="14858" max="15105" width="9.140625" style="11"/>
    <col min="15106" max="15106" width="23.28515625" style="11" customWidth="1"/>
    <col min="15107" max="15107" width="10.28515625" style="11" customWidth="1"/>
    <col min="15108" max="15109" width="9.140625" style="11"/>
    <col min="15110" max="15110" width="9.7109375" style="11" customWidth="1"/>
    <col min="15111" max="15111" width="16" style="11" customWidth="1"/>
    <col min="15112" max="15112" width="9.140625" style="11"/>
    <col min="15113" max="15113" width="12.7109375" style="11" customWidth="1"/>
    <col min="15114" max="15361" width="9.140625" style="11"/>
    <col min="15362" max="15362" width="23.28515625" style="11" customWidth="1"/>
    <col min="15363" max="15363" width="10.28515625" style="11" customWidth="1"/>
    <col min="15364" max="15365" width="9.140625" style="11"/>
    <col min="15366" max="15366" width="9.7109375" style="11" customWidth="1"/>
    <col min="15367" max="15367" width="16" style="11" customWidth="1"/>
    <col min="15368" max="15368" width="9.140625" style="11"/>
    <col min="15369" max="15369" width="12.7109375" style="11" customWidth="1"/>
    <col min="15370" max="15617" width="9.140625" style="11"/>
    <col min="15618" max="15618" width="23.28515625" style="11" customWidth="1"/>
    <col min="15619" max="15619" width="10.28515625" style="11" customWidth="1"/>
    <col min="15620" max="15621" width="9.140625" style="11"/>
    <col min="15622" max="15622" width="9.7109375" style="11" customWidth="1"/>
    <col min="15623" max="15623" width="16" style="11" customWidth="1"/>
    <col min="15624" max="15624" width="9.140625" style="11"/>
    <col min="15625" max="15625" width="12.7109375" style="11" customWidth="1"/>
    <col min="15626" max="15873" width="9.140625" style="11"/>
    <col min="15874" max="15874" width="23.28515625" style="11" customWidth="1"/>
    <col min="15875" max="15875" width="10.28515625" style="11" customWidth="1"/>
    <col min="15876" max="15877" width="9.140625" style="11"/>
    <col min="15878" max="15878" width="9.7109375" style="11" customWidth="1"/>
    <col min="15879" max="15879" width="16" style="11" customWidth="1"/>
    <col min="15880" max="15880" width="9.140625" style="11"/>
    <col min="15881" max="15881" width="12.7109375" style="11" customWidth="1"/>
    <col min="15882" max="16129" width="9.140625" style="11"/>
    <col min="16130" max="16130" width="23.28515625" style="11" customWidth="1"/>
    <col min="16131" max="16131" width="10.28515625" style="11" customWidth="1"/>
    <col min="16132" max="16133" width="9.140625" style="11"/>
    <col min="16134" max="16134" width="9.7109375" style="11" customWidth="1"/>
    <col min="16135" max="16135" width="16" style="11" customWidth="1"/>
    <col min="16136" max="16136" width="9.140625" style="11"/>
    <col min="16137" max="16137" width="12.7109375" style="11" customWidth="1"/>
    <col min="16138" max="16384" width="9.140625" style="11"/>
  </cols>
  <sheetData>
    <row r="2" spans="2:9" ht="12.75" customHeight="1">
      <c r="B2" s="82" t="s">
        <v>593</v>
      </c>
      <c r="C2" s="82"/>
      <c r="F2" s="84" t="s">
        <v>600</v>
      </c>
      <c r="G2" s="84"/>
      <c r="H2" s="84"/>
      <c r="I2" s="84"/>
    </row>
    <row r="3" spans="2:9" ht="12.75" customHeight="1" thickBot="1">
      <c r="B3" s="83" t="s">
        <v>594</v>
      </c>
      <c r="C3" s="83"/>
      <c r="F3" s="67" t="s">
        <v>601</v>
      </c>
      <c r="G3" s="67" t="s">
        <v>595</v>
      </c>
      <c r="H3" s="67" t="s">
        <v>602</v>
      </c>
      <c r="I3" s="67" t="s">
        <v>411</v>
      </c>
    </row>
    <row r="4" spans="2:9" ht="14.25" thickTop="1" thickBot="1">
      <c r="B4" s="67" t="s">
        <v>595</v>
      </c>
      <c r="C4" s="67" t="s">
        <v>411</v>
      </c>
      <c r="F4" s="68" t="s">
        <v>589</v>
      </c>
      <c r="G4" s="68" t="s">
        <v>603</v>
      </c>
      <c r="H4" s="68">
        <v>0.3</v>
      </c>
      <c r="I4" s="71" t="s">
        <v>632</v>
      </c>
    </row>
    <row r="5" spans="2:9" ht="13.5" thickTop="1">
      <c r="B5" s="68" t="s">
        <v>596</v>
      </c>
      <c r="C5" s="74">
        <v>2.1259999999999999</v>
      </c>
      <c r="F5" s="68"/>
      <c r="G5" s="68" t="s">
        <v>604</v>
      </c>
      <c r="H5" s="68">
        <v>0.3</v>
      </c>
      <c r="I5" s="71" t="s">
        <v>633</v>
      </c>
    </row>
    <row r="6" spans="2:9">
      <c r="B6" s="69" t="s">
        <v>597</v>
      </c>
      <c r="C6" s="75">
        <v>1.784</v>
      </c>
      <c r="F6" s="69"/>
      <c r="G6" s="69" t="s">
        <v>598</v>
      </c>
      <c r="H6" s="68">
        <v>0.3</v>
      </c>
      <c r="I6" s="72" t="s">
        <v>605</v>
      </c>
    </row>
    <row r="7" spans="2:9" ht="12.75" customHeight="1">
      <c r="B7" s="69" t="s">
        <v>598</v>
      </c>
      <c r="C7" s="75">
        <v>1.39</v>
      </c>
      <c r="F7" s="69" t="s">
        <v>590</v>
      </c>
      <c r="G7" s="69" t="s">
        <v>603</v>
      </c>
      <c r="H7" s="68">
        <v>0.3</v>
      </c>
      <c r="I7" s="72" t="s">
        <v>632</v>
      </c>
    </row>
    <row r="8" spans="2:9" ht="12.75" customHeight="1">
      <c r="B8" s="70" t="s">
        <v>599</v>
      </c>
      <c r="C8" s="75">
        <f>C5</f>
        <v>2.1259999999999999</v>
      </c>
      <c r="F8" s="69"/>
      <c r="G8" s="69" t="s">
        <v>604</v>
      </c>
      <c r="H8" s="68">
        <v>0.3</v>
      </c>
      <c r="I8" s="72" t="s">
        <v>633</v>
      </c>
    </row>
    <row r="9" spans="2:9">
      <c r="F9" s="70"/>
      <c r="G9" s="70" t="s">
        <v>598</v>
      </c>
      <c r="H9" s="68">
        <v>0.3</v>
      </c>
      <c r="I9" s="72" t="s">
        <v>605</v>
      </c>
    </row>
    <row r="10" spans="2:9" ht="12.75" customHeight="1"/>
    <row r="11" spans="2:9">
      <c r="B11" s="11" t="s">
        <v>606</v>
      </c>
    </row>
    <row r="15" spans="2:9">
      <c r="C15" s="73" t="s">
        <v>607</v>
      </c>
      <c r="D15" s="9" t="s">
        <v>432</v>
      </c>
      <c r="E15" s="9" t="s">
        <v>411</v>
      </c>
      <c r="F15" s="9"/>
    </row>
    <row r="16" spans="2:9">
      <c r="C16" s="9">
        <v>0.3</v>
      </c>
      <c r="D16" s="9">
        <f>NORMINV(0.975,0,1)</f>
        <v>1.959963984540054</v>
      </c>
      <c r="E16" s="9">
        <f>D16*SQRT(1+(C16/(2-C16)))</f>
        <v>2.1258794223717574</v>
      </c>
      <c r="F16" s="9"/>
    </row>
    <row r="17" spans="3:6">
      <c r="C17" s="9">
        <v>0.3</v>
      </c>
      <c r="D17" s="9">
        <f>NORMINV(0.95,0,1)</f>
        <v>1.6448536269514724</v>
      </c>
      <c r="E17" s="9">
        <f t="shared" ref="E17:E18" si="0">D17*SQRT(1+(C17/(2-C17)))</f>
        <v>1.7840942516962999</v>
      </c>
      <c r="F17" s="9"/>
    </row>
    <row r="18" spans="3:6">
      <c r="C18" s="9">
        <v>0.3</v>
      </c>
      <c r="D18" s="9">
        <f>NORMINV(0.9,0,1)</f>
        <v>1.2815515655446004</v>
      </c>
      <c r="E18" s="9">
        <f t="shared" si="0"/>
        <v>1.3900378391590285</v>
      </c>
      <c r="F18" s="9"/>
    </row>
  </sheetData>
  <mergeCells count="3">
    <mergeCell ref="B2:C2"/>
    <mergeCell ref="B3:C3"/>
    <mergeCell ref="F2:I2"/>
  </mergeCells>
  <pageMargins left="0.75" right="0.75" top="1" bottom="1" header="0.5" footer="0.5"/>
  <headerFooter alignWithMargins="0"/>
  <ignoredErrors>
    <ignoredError sqref="I5:I8 I9 I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L236"/>
  <sheetViews>
    <sheetView workbookViewId="0">
      <pane xSplit="1" ySplit="1" topLeftCell="B218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defaultRowHeight="15"/>
  <cols>
    <col min="1" max="16384" width="9.140625" style="60"/>
  </cols>
  <sheetData>
    <row r="1" spans="1:116">
      <c r="A1" s="60" t="s">
        <v>169</v>
      </c>
      <c r="B1" s="60" t="s">
        <v>14</v>
      </c>
      <c r="C1" s="60" t="s">
        <v>170</v>
      </c>
      <c r="D1" s="60" t="s">
        <v>12</v>
      </c>
      <c r="E1" s="60" t="s">
        <v>13</v>
      </c>
      <c r="F1" s="60" t="s">
        <v>171</v>
      </c>
      <c r="G1" s="60" t="s">
        <v>172</v>
      </c>
      <c r="H1" s="60" t="s">
        <v>173</v>
      </c>
      <c r="I1" s="60" t="s">
        <v>174</v>
      </c>
      <c r="J1" s="60" t="s">
        <v>175</v>
      </c>
      <c r="K1" s="60" t="s">
        <v>176</v>
      </c>
      <c r="L1" s="60" t="s">
        <v>177</v>
      </c>
      <c r="M1" s="60" t="s">
        <v>178</v>
      </c>
      <c r="N1" s="60" t="s">
        <v>179</v>
      </c>
      <c r="O1" s="60" t="s">
        <v>15</v>
      </c>
      <c r="P1" s="60" t="s">
        <v>180</v>
      </c>
      <c r="Q1" s="60" t="s">
        <v>181</v>
      </c>
      <c r="R1" s="60" t="s">
        <v>182</v>
      </c>
      <c r="S1" s="60" t="s">
        <v>183</v>
      </c>
      <c r="T1" s="60" t="s">
        <v>184</v>
      </c>
      <c r="U1" s="60" t="s">
        <v>185</v>
      </c>
      <c r="V1" s="60" t="s">
        <v>186</v>
      </c>
      <c r="W1" s="60" t="s">
        <v>187</v>
      </c>
      <c r="X1" s="60" t="s">
        <v>188</v>
      </c>
      <c r="Y1" s="60" t="s">
        <v>189</v>
      </c>
      <c r="Z1" s="60" t="s">
        <v>190</v>
      </c>
      <c r="AA1" s="60" t="s">
        <v>191</v>
      </c>
      <c r="AB1" s="60" t="s">
        <v>192</v>
      </c>
      <c r="AC1" s="60" t="s">
        <v>193</v>
      </c>
      <c r="AD1" s="60" t="s">
        <v>194</v>
      </c>
      <c r="AE1" s="60" t="s">
        <v>195</v>
      </c>
      <c r="AF1" s="60" t="s">
        <v>196</v>
      </c>
      <c r="AG1" s="60" t="s">
        <v>197</v>
      </c>
      <c r="AH1" s="60" t="s">
        <v>198</v>
      </c>
      <c r="AI1" s="60" t="s">
        <v>199</v>
      </c>
      <c r="AJ1" s="60" t="s">
        <v>200</v>
      </c>
      <c r="AK1" s="60" t="s">
        <v>167</v>
      </c>
      <c r="AL1" s="60" t="s">
        <v>168</v>
      </c>
      <c r="AM1" s="60" t="s">
        <v>201</v>
      </c>
      <c r="AN1" s="60" t="s">
        <v>202</v>
      </c>
      <c r="AO1" s="60" t="s">
        <v>203</v>
      </c>
      <c r="AP1" s="60" t="s">
        <v>204</v>
      </c>
      <c r="AQ1" s="60" t="s">
        <v>205</v>
      </c>
      <c r="AR1" s="60" t="s">
        <v>206</v>
      </c>
      <c r="AS1" s="60" t="s">
        <v>207</v>
      </c>
      <c r="AT1" s="60" t="s">
        <v>208</v>
      </c>
      <c r="AU1" s="60" t="s">
        <v>209</v>
      </c>
      <c r="AV1" s="60" t="s">
        <v>210</v>
      </c>
      <c r="AW1" s="60" t="s">
        <v>211</v>
      </c>
      <c r="AX1" s="60" t="s">
        <v>212</v>
      </c>
      <c r="AY1" s="60" t="s">
        <v>213</v>
      </c>
      <c r="AZ1" s="60" t="s">
        <v>214</v>
      </c>
      <c r="BA1" s="60" t="s">
        <v>215</v>
      </c>
      <c r="BB1" s="60" t="s">
        <v>216</v>
      </c>
      <c r="BC1" s="60" t="s">
        <v>217</v>
      </c>
      <c r="BD1" s="60" t="s">
        <v>218</v>
      </c>
      <c r="BE1" s="60" t="s">
        <v>219</v>
      </c>
      <c r="BF1" s="60" t="s">
        <v>220</v>
      </c>
      <c r="BG1" s="60" t="s">
        <v>221</v>
      </c>
      <c r="BH1" s="60" t="s">
        <v>222</v>
      </c>
      <c r="BI1" s="60" t="s">
        <v>223</v>
      </c>
      <c r="BJ1" s="60" t="s">
        <v>224</v>
      </c>
      <c r="BK1" s="60" t="s">
        <v>225</v>
      </c>
      <c r="BL1" s="60" t="s">
        <v>226</v>
      </c>
      <c r="BM1" s="60" t="s">
        <v>227</v>
      </c>
      <c r="BN1" s="60" t="s">
        <v>228</v>
      </c>
      <c r="BO1" s="60" t="s">
        <v>229</v>
      </c>
      <c r="BP1" s="60" t="s">
        <v>230</v>
      </c>
      <c r="BQ1" s="60" t="s">
        <v>231</v>
      </c>
      <c r="BR1" s="60" t="s">
        <v>232</v>
      </c>
      <c r="BS1" s="60" t="s">
        <v>233</v>
      </c>
      <c r="BT1" s="60" t="s">
        <v>234</v>
      </c>
      <c r="BU1" s="60" t="s">
        <v>235</v>
      </c>
      <c r="BV1" s="60" t="s">
        <v>236</v>
      </c>
      <c r="BW1" s="60" t="s">
        <v>237</v>
      </c>
      <c r="BX1" s="60" t="s">
        <v>238</v>
      </c>
      <c r="BY1" s="60" t="s">
        <v>239</v>
      </c>
      <c r="BZ1" s="60" t="s">
        <v>240</v>
      </c>
      <c r="CA1" s="60" t="s">
        <v>241</v>
      </c>
      <c r="CB1" s="60" t="s">
        <v>242</v>
      </c>
      <c r="CC1" s="60" t="s">
        <v>243</v>
      </c>
      <c r="CD1" s="60" t="s">
        <v>244</v>
      </c>
      <c r="CE1" s="60" t="s">
        <v>245</v>
      </c>
      <c r="CF1" s="60" t="s">
        <v>246</v>
      </c>
      <c r="CG1" s="60" t="s">
        <v>247</v>
      </c>
      <c r="CH1" s="60" t="s">
        <v>248</v>
      </c>
      <c r="CI1" s="60" t="s">
        <v>249</v>
      </c>
      <c r="CJ1" s="60" t="s">
        <v>250</v>
      </c>
      <c r="CK1" s="60" t="s">
        <v>251</v>
      </c>
      <c r="CL1" s="60" t="s">
        <v>252</v>
      </c>
      <c r="CM1" s="60" t="s">
        <v>253</v>
      </c>
      <c r="CN1" s="60" t="s">
        <v>254</v>
      </c>
      <c r="CO1" s="60" t="s">
        <v>255</v>
      </c>
      <c r="CP1" s="60" t="s">
        <v>256</v>
      </c>
      <c r="CQ1" s="60" t="s">
        <v>257</v>
      </c>
      <c r="CR1" s="60" t="s">
        <v>258</v>
      </c>
      <c r="CS1" s="60" t="s">
        <v>259</v>
      </c>
      <c r="CT1" s="60" t="s">
        <v>260</v>
      </c>
      <c r="CU1" s="60" t="s">
        <v>261</v>
      </c>
      <c r="CV1" s="60" t="s">
        <v>262</v>
      </c>
      <c r="CW1" s="60" t="s">
        <v>263</v>
      </c>
      <c r="CX1" s="60" t="s">
        <v>264</v>
      </c>
      <c r="CY1" s="60" t="s">
        <v>265</v>
      </c>
      <c r="CZ1" s="60" t="s">
        <v>266</v>
      </c>
      <c r="DA1" s="60" t="s">
        <v>267</v>
      </c>
      <c r="DB1" s="60" t="s">
        <v>268</v>
      </c>
      <c r="DC1" s="60" t="s">
        <v>269</v>
      </c>
      <c r="DD1" s="60" t="s">
        <v>270</v>
      </c>
      <c r="DE1" s="60" t="s">
        <v>271</v>
      </c>
      <c r="DF1" s="60" t="s">
        <v>272</v>
      </c>
      <c r="DG1" s="60" t="s">
        <v>273</v>
      </c>
      <c r="DH1" s="60" t="s">
        <v>274</v>
      </c>
      <c r="DI1" s="60" t="s">
        <v>275</v>
      </c>
      <c r="DJ1" s="60" t="s">
        <v>276</v>
      </c>
      <c r="DK1" s="60" t="s">
        <v>277</v>
      </c>
      <c r="DL1" s="60" t="s">
        <v>278</v>
      </c>
    </row>
    <row r="2" spans="1:116">
      <c r="A2" s="60">
        <v>73650</v>
      </c>
      <c r="B2" s="60" t="s">
        <v>19</v>
      </c>
      <c r="C2" s="60">
        <v>1</v>
      </c>
      <c r="D2" s="60">
        <v>20100105</v>
      </c>
      <c r="E2" s="60" t="s">
        <v>434</v>
      </c>
      <c r="F2" s="60">
        <v>20100127</v>
      </c>
      <c r="G2" s="60" t="s">
        <v>360</v>
      </c>
      <c r="H2" s="60">
        <v>4</v>
      </c>
      <c r="I2" s="60">
        <v>35</v>
      </c>
      <c r="J2" s="60">
        <v>983</v>
      </c>
      <c r="K2" s="60" t="s">
        <v>435</v>
      </c>
      <c r="L2" s="60" t="s">
        <v>436</v>
      </c>
      <c r="M2" s="60" t="s">
        <v>437</v>
      </c>
      <c r="N2" s="60" t="s">
        <v>283</v>
      </c>
      <c r="O2" s="60">
        <v>541</v>
      </c>
      <c r="P2" s="60">
        <v>0.25</v>
      </c>
      <c r="Q2" s="60">
        <v>0.53</v>
      </c>
      <c r="R2" s="60">
        <v>0.78</v>
      </c>
      <c r="S2" s="60" t="s">
        <v>438</v>
      </c>
      <c r="T2" s="60">
        <v>1.9592020000000001</v>
      </c>
      <c r="U2" s="60">
        <v>1.9535389999999999</v>
      </c>
      <c r="V2" s="60" t="s">
        <v>285</v>
      </c>
      <c r="W2" s="60">
        <v>1.949165</v>
      </c>
      <c r="X2" s="60">
        <v>1.9547779999999999</v>
      </c>
      <c r="Y2" s="60">
        <v>1.9693780000000001</v>
      </c>
      <c r="Z2" s="60">
        <v>0</v>
      </c>
      <c r="AA2" s="60">
        <v>10.476570000000001</v>
      </c>
      <c r="AB2" s="60">
        <v>10.446085</v>
      </c>
      <c r="AC2" s="60" t="s">
        <v>285</v>
      </c>
      <c r="AD2" s="60">
        <v>10.367232</v>
      </c>
      <c r="AE2" s="60" t="s">
        <v>292</v>
      </c>
      <c r="AF2" s="60">
        <v>10.41142</v>
      </c>
      <c r="AG2" s="60">
        <v>10.523059</v>
      </c>
      <c r="AH2" s="60">
        <v>0.28999999999999998</v>
      </c>
      <c r="AI2" s="60" t="s">
        <v>287</v>
      </c>
      <c r="AJ2" s="60">
        <v>-0.74</v>
      </c>
      <c r="AK2" s="60">
        <v>-5.1666999999999996</v>
      </c>
      <c r="AL2" s="60">
        <v>-1.2857000000000001</v>
      </c>
      <c r="AM2" s="60">
        <v>800</v>
      </c>
      <c r="AN2" s="60">
        <v>10.68</v>
      </c>
      <c r="AO2" s="60">
        <v>10.24</v>
      </c>
      <c r="AP2" s="60">
        <v>69.95</v>
      </c>
      <c r="AQ2" s="60">
        <v>67.16</v>
      </c>
      <c r="AR2" s="60">
        <v>0.28050000000000003</v>
      </c>
      <c r="AS2" s="60">
        <v>0.29343000000000002</v>
      </c>
      <c r="AT2" s="60">
        <v>0.28097</v>
      </c>
      <c r="AU2" s="60">
        <v>0.73187000000000002</v>
      </c>
      <c r="AV2" s="60">
        <v>0.90712000000000004</v>
      </c>
      <c r="AW2" s="60">
        <v>0.44890000000000002</v>
      </c>
      <c r="AX2" s="60">
        <v>0.27953</v>
      </c>
      <c r="AY2" s="60">
        <v>0.29294999999999999</v>
      </c>
      <c r="AZ2" s="60">
        <v>0.28070000000000001</v>
      </c>
      <c r="BA2" s="60">
        <v>0.72497</v>
      </c>
      <c r="BB2" s="60">
        <v>0.90266999999999997</v>
      </c>
      <c r="BC2" s="60">
        <v>0.44613000000000003</v>
      </c>
      <c r="BD2" s="60" t="s">
        <v>288</v>
      </c>
      <c r="BE2" s="60" t="s">
        <v>288</v>
      </c>
      <c r="BF2" s="60" t="s">
        <v>288</v>
      </c>
      <c r="BG2" s="60" t="s">
        <v>288</v>
      </c>
      <c r="BH2" s="60" t="s">
        <v>288</v>
      </c>
      <c r="BI2" s="60" t="s">
        <v>288</v>
      </c>
      <c r="BJ2" s="60">
        <v>0.27910000000000001</v>
      </c>
      <c r="BK2" s="60">
        <v>0.28970000000000001</v>
      </c>
      <c r="BL2" s="60">
        <v>0.28087000000000001</v>
      </c>
      <c r="BM2" s="60">
        <v>0.71519999999999995</v>
      </c>
      <c r="BN2" s="60">
        <v>0.86343000000000003</v>
      </c>
      <c r="BO2" s="60">
        <v>0.44336999999999999</v>
      </c>
      <c r="BP2" s="60">
        <v>0.28005000000000002</v>
      </c>
      <c r="BQ2" s="60">
        <v>0.29144999999999999</v>
      </c>
      <c r="BR2" s="60">
        <v>0.28065000000000001</v>
      </c>
      <c r="BS2" s="60">
        <v>0.72226999999999997</v>
      </c>
      <c r="BT2" s="60">
        <v>0.86675000000000002</v>
      </c>
      <c r="BU2" s="60">
        <v>0.44936999999999999</v>
      </c>
      <c r="BV2" s="60">
        <v>0.28222999999999998</v>
      </c>
      <c r="BW2" s="60">
        <v>0.29552</v>
      </c>
      <c r="BX2" s="60">
        <v>0.28266999999999998</v>
      </c>
      <c r="BY2" s="60">
        <v>0.72962000000000005</v>
      </c>
      <c r="BZ2" s="60">
        <v>0.89834999999999998</v>
      </c>
      <c r="CA2" s="60">
        <v>0.44788</v>
      </c>
      <c r="CB2" s="60">
        <v>0.06</v>
      </c>
      <c r="CC2" s="60">
        <v>0.03</v>
      </c>
      <c r="CD2" s="60">
        <v>0.03</v>
      </c>
      <c r="CE2" s="60">
        <v>0.56999999999999995</v>
      </c>
      <c r="CF2" s="60">
        <v>7.0000000000000007E-2</v>
      </c>
      <c r="CG2" s="60">
        <v>0.17</v>
      </c>
      <c r="CH2" s="60">
        <v>0.05</v>
      </c>
      <c r="CI2" s="60">
        <v>0.03</v>
      </c>
      <c r="CJ2" s="60">
        <v>0.03</v>
      </c>
      <c r="CK2" s="60">
        <v>0.44</v>
      </c>
      <c r="CL2" s="60">
        <v>0.14000000000000001</v>
      </c>
      <c r="CM2" s="60">
        <v>0.08</v>
      </c>
      <c r="CN2" s="60" t="s">
        <v>289</v>
      </c>
      <c r="CO2" s="60" t="s">
        <v>289</v>
      </c>
      <c r="CP2" s="60" t="s">
        <v>289</v>
      </c>
      <c r="CQ2" s="60" t="s">
        <v>289</v>
      </c>
      <c r="CR2" s="60" t="s">
        <v>289</v>
      </c>
      <c r="CS2" s="60" t="s">
        <v>289</v>
      </c>
      <c r="CT2" s="60">
        <v>0</v>
      </c>
      <c r="CU2" s="60">
        <v>0.05</v>
      </c>
      <c r="CV2" s="60">
        <v>0.04</v>
      </c>
      <c r="CW2" s="60">
        <v>0.15</v>
      </c>
      <c r="CX2" s="60">
        <v>0.34</v>
      </c>
      <c r="CY2" s="60">
        <v>0.25</v>
      </c>
      <c r="CZ2" s="60">
        <v>0.03</v>
      </c>
      <c r="DA2" s="60">
        <v>0.09</v>
      </c>
      <c r="DB2" s="60">
        <v>0.02</v>
      </c>
      <c r="DC2" s="60">
        <v>0.5</v>
      </c>
      <c r="DD2" s="60">
        <v>0.18</v>
      </c>
      <c r="DE2" s="60">
        <v>7.0000000000000007E-2</v>
      </c>
      <c r="DF2" s="60">
        <v>0.03</v>
      </c>
      <c r="DG2" s="60">
        <v>0.12</v>
      </c>
      <c r="DH2" s="60">
        <v>0.03</v>
      </c>
      <c r="DI2" s="60">
        <v>0.22</v>
      </c>
      <c r="DJ2" s="60">
        <v>0.2</v>
      </c>
      <c r="DK2" s="60">
        <v>0.12</v>
      </c>
      <c r="DL2" s="60" t="s">
        <v>439</v>
      </c>
    </row>
    <row r="3" spans="1:116">
      <c r="A3" s="60">
        <v>73651</v>
      </c>
      <c r="B3" s="60" t="s">
        <v>19</v>
      </c>
      <c r="C3" s="60">
        <v>1</v>
      </c>
      <c r="D3" s="60">
        <v>20100125</v>
      </c>
      <c r="E3" s="60" t="s">
        <v>440</v>
      </c>
      <c r="F3" s="60">
        <v>20100201</v>
      </c>
      <c r="G3" s="60" t="s">
        <v>360</v>
      </c>
      <c r="H3" s="60">
        <v>6</v>
      </c>
      <c r="I3" s="60">
        <v>37</v>
      </c>
      <c r="J3" s="60">
        <v>983</v>
      </c>
      <c r="K3" s="60" t="s">
        <v>435</v>
      </c>
      <c r="L3" s="60" t="s">
        <v>436</v>
      </c>
      <c r="M3" s="60" t="s">
        <v>437</v>
      </c>
      <c r="N3" s="60" t="s">
        <v>283</v>
      </c>
      <c r="O3" s="60">
        <v>541</v>
      </c>
      <c r="P3" s="60">
        <v>-0.14000000000000001</v>
      </c>
      <c r="Q3" s="60">
        <v>-0.13</v>
      </c>
      <c r="R3" s="60">
        <v>-0.27</v>
      </c>
      <c r="S3" s="60" t="s">
        <v>438</v>
      </c>
      <c r="T3" s="60">
        <v>1.9654210000000001</v>
      </c>
      <c r="U3" s="60">
        <v>1.957794</v>
      </c>
      <c r="V3" s="60" t="s">
        <v>285</v>
      </c>
      <c r="W3" s="60">
        <v>1.955681</v>
      </c>
      <c r="X3" s="60" t="s">
        <v>285</v>
      </c>
      <c r="Y3" s="60" t="s">
        <v>285</v>
      </c>
      <c r="Z3" s="60">
        <v>0</v>
      </c>
      <c r="AA3" s="60">
        <v>10.505164000000001</v>
      </c>
      <c r="AB3" s="60">
        <v>10.468795999999999</v>
      </c>
      <c r="AC3" s="60" t="s">
        <v>285</v>
      </c>
      <c r="AD3" s="60">
        <v>10.405923</v>
      </c>
      <c r="AE3" s="60" t="s">
        <v>292</v>
      </c>
      <c r="AF3" s="60" t="s">
        <v>285</v>
      </c>
      <c r="AG3" s="60" t="s">
        <v>285</v>
      </c>
      <c r="AH3" s="60">
        <v>0.35</v>
      </c>
      <c r="AI3" s="60" t="s">
        <v>287</v>
      </c>
      <c r="AJ3" s="60" t="s">
        <v>287</v>
      </c>
      <c r="AK3" s="60">
        <v>-8.4167000000000005</v>
      </c>
      <c r="AL3" s="60">
        <v>-6</v>
      </c>
      <c r="AM3" s="60">
        <v>0</v>
      </c>
      <c r="AN3" s="60">
        <v>10.75</v>
      </c>
      <c r="AO3" s="60" t="s">
        <v>293</v>
      </c>
      <c r="AP3" s="60">
        <v>70.03</v>
      </c>
      <c r="AQ3" s="60" t="s">
        <v>293</v>
      </c>
      <c r="AR3" s="60">
        <v>0.28117999999999999</v>
      </c>
      <c r="AS3" s="60">
        <v>0.29413</v>
      </c>
      <c r="AT3" s="60">
        <v>0.28156999999999999</v>
      </c>
      <c r="AU3" s="60">
        <v>0.74041999999999997</v>
      </c>
      <c r="AV3" s="60">
        <v>0.90095000000000003</v>
      </c>
      <c r="AW3" s="60">
        <v>0.45352999999999999</v>
      </c>
      <c r="AX3" s="60">
        <v>0.27994999999999998</v>
      </c>
      <c r="AY3" s="60">
        <v>0.29342000000000001</v>
      </c>
      <c r="AZ3" s="60">
        <v>0.28092</v>
      </c>
      <c r="BA3" s="60">
        <v>0.73045000000000004</v>
      </c>
      <c r="BB3" s="60">
        <v>0.90076999999999996</v>
      </c>
      <c r="BC3" s="60">
        <v>0.45196999999999998</v>
      </c>
      <c r="BD3" s="60" t="s">
        <v>288</v>
      </c>
      <c r="BE3" s="60" t="s">
        <v>288</v>
      </c>
      <c r="BF3" s="60" t="s">
        <v>288</v>
      </c>
      <c r="BG3" s="60" t="s">
        <v>288</v>
      </c>
      <c r="BH3" s="60" t="s">
        <v>288</v>
      </c>
      <c r="BI3" s="60" t="s">
        <v>288</v>
      </c>
      <c r="BJ3" s="60">
        <v>0.28061999999999998</v>
      </c>
      <c r="BK3" s="60">
        <v>0.29072999999999999</v>
      </c>
      <c r="BL3" s="60">
        <v>0.28070000000000001</v>
      </c>
      <c r="BM3" s="60">
        <v>0.71972000000000003</v>
      </c>
      <c r="BN3" s="60">
        <v>0.86773</v>
      </c>
      <c r="BO3" s="60">
        <v>0.44723000000000002</v>
      </c>
      <c r="BP3" s="60" t="s">
        <v>288</v>
      </c>
      <c r="BQ3" s="60" t="s">
        <v>288</v>
      </c>
      <c r="BR3" s="60" t="s">
        <v>288</v>
      </c>
      <c r="BS3" s="60" t="s">
        <v>288</v>
      </c>
      <c r="BT3" s="60" t="s">
        <v>288</v>
      </c>
      <c r="BU3" s="60" t="s">
        <v>288</v>
      </c>
      <c r="BV3" s="60" t="s">
        <v>288</v>
      </c>
      <c r="BW3" s="60" t="s">
        <v>288</v>
      </c>
      <c r="BX3" s="60" t="s">
        <v>288</v>
      </c>
      <c r="BY3" s="60" t="s">
        <v>288</v>
      </c>
      <c r="BZ3" s="60" t="s">
        <v>288</v>
      </c>
      <c r="CA3" s="60" t="s">
        <v>288</v>
      </c>
      <c r="CB3" s="60">
        <v>0.03</v>
      </c>
      <c r="CC3" s="60">
        <v>7.0000000000000007E-2</v>
      </c>
      <c r="CD3" s="60">
        <v>0.04</v>
      </c>
      <c r="CE3" s="60">
        <v>0.18</v>
      </c>
      <c r="CF3" s="60">
        <v>0.09</v>
      </c>
      <c r="CG3" s="60">
        <v>0.28000000000000003</v>
      </c>
      <c r="CH3" s="60">
        <v>0.06</v>
      </c>
      <c r="CI3" s="60">
        <v>0.03</v>
      </c>
      <c r="CJ3" s="60">
        <v>0.04</v>
      </c>
      <c r="CK3" s="60">
        <v>0.53</v>
      </c>
      <c r="CL3" s="60">
        <v>0.24</v>
      </c>
      <c r="CM3" s="60">
        <v>0.23</v>
      </c>
      <c r="CN3" s="60" t="s">
        <v>289</v>
      </c>
      <c r="CO3" s="60" t="s">
        <v>289</v>
      </c>
      <c r="CP3" s="60" t="s">
        <v>289</v>
      </c>
      <c r="CQ3" s="60" t="s">
        <v>289</v>
      </c>
      <c r="CR3" s="60" t="s">
        <v>289</v>
      </c>
      <c r="CS3" s="60" t="s">
        <v>289</v>
      </c>
      <c r="CT3" s="60">
        <v>0.1</v>
      </c>
      <c r="CU3" s="60">
        <v>0.05</v>
      </c>
      <c r="CV3" s="60">
        <v>0.05</v>
      </c>
      <c r="CW3" s="60">
        <v>0.19</v>
      </c>
      <c r="CX3" s="60">
        <v>0.17</v>
      </c>
      <c r="CY3" s="60">
        <v>0.16</v>
      </c>
      <c r="CZ3" s="60" t="s">
        <v>289</v>
      </c>
      <c r="DA3" s="60" t="s">
        <v>289</v>
      </c>
      <c r="DB3" s="60" t="s">
        <v>289</v>
      </c>
      <c r="DC3" s="60" t="s">
        <v>289</v>
      </c>
      <c r="DD3" s="60" t="s">
        <v>289</v>
      </c>
      <c r="DE3" s="60" t="s">
        <v>289</v>
      </c>
      <c r="DF3" s="60" t="s">
        <v>289</v>
      </c>
      <c r="DG3" s="60" t="s">
        <v>289</v>
      </c>
      <c r="DH3" s="60" t="s">
        <v>289</v>
      </c>
      <c r="DI3" s="60" t="s">
        <v>289</v>
      </c>
      <c r="DJ3" s="60" t="s">
        <v>289</v>
      </c>
      <c r="DK3" s="60" t="s">
        <v>289</v>
      </c>
      <c r="DL3" s="60" t="s">
        <v>441</v>
      </c>
    </row>
    <row r="4" spans="1:116">
      <c r="A4" s="60">
        <v>74097</v>
      </c>
      <c r="B4" s="60" t="s">
        <v>18</v>
      </c>
      <c r="C4" s="60">
        <v>1</v>
      </c>
      <c r="D4" s="60">
        <v>20100211</v>
      </c>
      <c r="E4" s="60" t="s">
        <v>442</v>
      </c>
      <c r="F4" s="60">
        <v>20100212</v>
      </c>
      <c r="G4" s="60" t="s">
        <v>443</v>
      </c>
      <c r="H4" s="60" t="s">
        <v>402</v>
      </c>
      <c r="I4" s="60">
        <v>75</v>
      </c>
      <c r="J4" s="60">
        <v>1821</v>
      </c>
      <c r="K4" s="60" t="s">
        <v>444</v>
      </c>
      <c r="L4" s="60" t="s">
        <v>445</v>
      </c>
      <c r="M4" s="60" t="s">
        <v>283</v>
      </c>
      <c r="N4" s="60" t="s">
        <v>283</v>
      </c>
      <c r="O4" s="60">
        <v>540</v>
      </c>
      <c r="P4" s="60">
        <v>-1.38</v>
      </c>
      <c r="Q4" s="60">
        <v>1.1499999999999999</v>
      </c>
      <c r="R4" s="60">
        <v>-0.23</v>
      </c>
      <c r="S4" s="60" t="s">
        <v>438</v>
      </c>
      <c r="T4" s="60">
        <v>1.978915</v>
      </c>
      <c r="U4" s="60">
        <v>1.975635</v>
      </c>
      <c r="V4" s="60" t="s">
        <v>285</v>
      </c>
      <c r="W4" s="60">
        <v>2.0049440000000001</v>
      </c>
      <c r="X4" s="60">
        <v>1.959319</v>
      </c>
      <c r="Y4" s="60">
        <v>1.9818389999999999</v>
      </c>
      <c r="Z4" s="60">
        <v>3</v>
      </c>
      <c r="AA4" s="60">
        <v>10.604676</v>
      </c>
      <c r="AB4" s="60">
        <v>10.58121</v>
      </c>
      <c r="AC4" s="60" t="s">
        <v>285</v>
      </c>
      <c r="AD4" s="60">
        <v>10.743838999999999</v>
      </c>
      <c r="AE4" s="60" t="s">
        <v>330</v>
      </c>
      <c r="AF4" s="60">
        <v>10.416969999999999</v>
      </c>
      <c r="AG4" s="60">
        <v>10.606851000000001</v>
      </c>
      <c r="AH4" s="60">
        <v>0.22</v>
      </c>
      <c r="AI4" s="60" t="s">
        <v>287</v>
      </c>
      <c r="AJ4" s="60">
        <v>-0.24</v>
      </c>
      <c r="AK4" s="60">
        <v>-22.5</v>
      </c>
      <c r="AL4" s="60">
        <v>0.78569999999999995</v>
      </c>
      <c r="AM4" s="60">
        <v>850</v>
      </c>
      <c r="AN4" s="60">
        <v>8.6199999999999992</v>
      </c>
      <c r="AO4" s="60">
        <v>8.8800000000000008</v>
      </c>
      <c r="AP4" s="60">
        <v>49.84</v>
      </c>
      <c r="AQ4" s="60">
        <v>52.17</v>
      </c>
      <c r="AR4" s="60">
        <v>0.28438000000000002</v>
      </c>
      <c r="AS4" s="60">
        <v>0.29971999999999999</v>
      </c>
      <c r="AT4" s="60">
        <v>0.28292</v>
      </c>
      <c r="AU4" s="60">
        <v>0.73165000000000002</v>
      </c>
      <c r="AV4" s="60">
        <v>0.90981999999999996</v>
      </c>
      <c r="AW4" s="60">
        <v>0.44779999999999998</v>
      </c>
      <c r="AX4" s="60">
        <v>0.28361999999999998</v>
      </c>
      <c r="AY4" s="60">
        <v>0.29916999999999999</v>
      </c>
      <c r="AZ4" s="60">
        <v>0.28298000000000001</v>
      </c>
      <c r="BA4" s="60">
        <v>0.72867999999999999</v>
      </c>
      <c r="BB4" s="60">
        <v>0.90205000000000002</v>
      </c>
      <c r="BC4" s="60">
        <v>0.44662000000000002</v>
      </c>
      <c r="BD4" s="60" t="s">
        <v>288</v>
      </c>
      <c r="BE4" s="60" t="s">
        <v>288</v>
      </c>
      <c r="BF4" s="60" t="s">
        <v>288</v>
      </c>
      <c r="BG4" s="60" t="s">
        <v>288</v>
      </c>
      <c r="BH4" s="60" t="s">
        <v>288</v>
      </c>
      <c r="BI4" s="60" t="s">
        <v>288</v>
      </c>
      <c r="BJ4" s="60">
        <v>0.29482999999999998</v>
      </c>
      <c r="BK4" s="60">
        <v>0.30992999999999998</v>
      </c>
      <c r="BL4" s="60">
        <v>0.27967999999999998</v>
      </c>
      <c r="BM4" s="60">
        <v>0.71792</v>
      </c>
      <c r="BN4" s="60">
        <v>0.85189999999999999</v>
      </c>
      <c r="BO4" s="60">
        <v>0.44163000000000002</v>
      </c>
      <c r="BP4" s="60">
        <v>0.28134999999999999</v>
      </c>
      <c r="BQ4" s="60">
        <v>0.29182000000000002</v>
      </c>
      <c r="BR4" s="60">
        <v>0.28092</v>
      </c>
      <c r="BS4" s="60">
        <v>0.72489999999999999</v>
      </c>
      <c r="BT4" s="60">
        <v>0.84960000000000002</v>
      </c>
      <c r="BU4" s="60">
        <v>0.44631999999999999</v>
      </c>
      <c r="BV4" s="60">
        <v>0.28499999999999998</v>
      </c>
      <c r="BW4" s="60">
        <v>0.29987999999999998</v>
      </c>
      <c r="BX4" s="60">
        <v>0.28384999999999999</v>
      </c>
      <c r="BY4" s="60">
        <v>0.72435000000000005</v>
      </c>
      <c r="BZ4" s="60">
        <v>0.90237000000000001</v>
      </c>
      <c r="CA4" s="60">
        <v>0.44552999999999998</v>
      </c>
      <c r="CB4" s="60">
        <v>0.05</v>
      </c>
      <c r="CC4" s="60">
        <v>0.08</v>
      </c>
      <c r="CD4" s="60">
        <v>0.1</v>
      </c>
      <c r="CE4" s="60">
        <v>0.71</v>
      </c>
      <c r="CF4" s="60">
        <v>0.5</v>
      </c>
      <c r="CG4" s="60">
        <v>0.26</v>
      </c>
      <c r="CH4" s="60">
        <v>0.06</v>
      </c>
      <c r="CI4" s="60">
        <v>0.05</v>
      </c>
      <c r="CJ4" s="60">
        <v>0.22</v>
      </c>
      <c r="CK4" s="60">
        <v>0.45</v>
      </c>
      <c r="CL4" s="60">
        <v>0.84</v>
      </c>
      <c r="CM4" s="60">
        <v>0.67</v>
      </c>
      <c r="CN4" s="60" t="s">
        <v>289</v>
      </c>
      <c r="CO4" s="60" t="s">
        <v>289</v>
      </c>
      <c r="CP4" s="60" t="s">
        <v>289</v>
      </c>
      <c r="CQ4" s="60" t="s">
        <v>289</v>
      </c>
      <c r="CR4" s="60" t="s">
        <v>289</v>
      </c>
      <c r="CS4" s="60" t="s">
        <v>289</v>
      </c>
      <c r="CT4" s="60">
        <v>0.04</v>
      </c>
      <c r="CU4" s="60">
        <v>7.0000000000000007E-2</v>
      </c>
      <c r="CV4" s="60">
        <v>0.04</v>
      </c>
      <c r="CW4" s="60">
        <v>1.02</v>
      </c>
      <c r="CX4" s="60">
        <v>0.39</v>
      </c>
      <c r="CY4" s="60">
        <v>0.32</v>
      </c>
      <c r="CZ4" s="60">
        <v>0.14000000000000001</v>
      </c>
      <c r="DA4" s="60">
        <v>0.17</v>
      </c>
      <c r="DB4" s="60">
        <v>0.28999999999999998</v>
      </c>
      <c r="DC4" s="60">
        <v>1.85</v>
      </c>
      <c r="DD4" s="60">
        <v>1.1299999999999999</v>
      </c>
      <c r="DE4" s="60">
        <v>1.1100000000000001</v>
      </c>
      <c r="DF4" s="60">
        <v>0.2</v>
      </c>
      <c r="DG4" s="60">
        <v>0.18</v>
      </c>
      <c r="DH4" s="60">
        <v>0.23</v>
      </c>
      <c r="DI4" s="60">
        <v>1.25</v>
      </c>
      <c r="DJ4" s="60">
        <v>0.56999999999999995</v>
      </c>
      <c r="DK4" s="60">
        <v>0.74</v>
      </c>
      <c r="DL4" s="60" t="s">
        <v>439</v>
      </c>
    </row>
    <row r="5" spans="1:116">
      <c r="A5" s="60">
        <v>69757</v>
      </c>
      <c r="B5" s="60" t="s">
        <v>16</v>
      </c>
      <c r="C5" s="60">
        <v>1</v>
      </c>
      <c r="D5" s="60">
        <v>20090126</v>
      </c>
      <c r="E5" s="60" t="s">
        <v>446</v>
      </c>
      <c r="F5" s="60">
        <v>20090420</v>
      </c>
      <c r="G5" s="60" t="s">
        <v>279</v>
      </c>
      <c r="H5" s="60">
        <v>3</v>
      </c>
      <c r="I5" s="60">
        <v>30</v>
      </c>
      <c r="J5" s="60">
        <v>483</v>
      </c>
      <c r="K5" s="60" t="s">
        <v>280</v>
      </c>
      <c r="L5" s="60" t="s">
        <v>281</v>
      </c>
      <c r="M5" s="60" t="s">
        <v>283</v>
      </c>
      <c r="N5" s="60" t="s">
        <v>283</v>
      </c>
      <c r="O5" s="60" t="s">
        <v>447</v>
      </c>
      <c r="P5" s="60">
        <v>1.02</v>
      </c>
      <c r="Q5" s="60">
        <v>0.98</v>
      </c>
      <c r="R5" s="60">
        <v>2</v>
      </c>
      <c r="S5" s="60" t="s">
        <v>448</v>
      </c>
      <c r="T5" s="60">
        <v>1.983177</v>
      </c>
      <c r="U5" s="60">
        <v>1.9774640000000001</v>
      </c>
      <c r="V5" s="60" t="s">
        <v>285</v>
      </c>
      <c r="W5" s="60">
        <v>1.9498200000000001</v>
      </c>
      <c r="X5" s="60">
        <v>1.9489970000000001</v>
      </c>
      <c r="Y5" s="60">
        <v>1.97455</v>
      </c>
      <c r="Z5" s="60">
        <v>0</v>
      </c>
      <c r="AA5" s="60" t="s">
        <v>285</v>
      </c>
      <c r="AB5" s="60" t="s">
        <v>285</v>
      </c>
      <c r="AC5" s="60" t="s">
        <v>285</v>
      </c>
      <c r="AD5" s="60" t="s">
        <v>285</v>
      </c>
      <c r="AE5" s="60" t="s">
        <v>300</v>
      </c>
      <c r="AF5" s="60" t="s">
        <v>285</v>
      </c>
      <c r="AG5" s="60" t="s">
        <v>285</v>
      </c>
      <c r="AH5" s="60">
        <v>0.3</v>
      </c>
      <c r="AI5" s="60" t="s">
        <v>287</v>
      </c>
      <c r="AJ5" s="60">
        <v>0.09</v>
      </c>
      <c r="AK5" s="60" t="s">
        <v>449</v>
      </c>
      <c r="AL5" s="60" t="s">
        <v>449</v>
      </c>
      <c r="AM5" s="60">
        <v>600</v>
      </c>
      <c r="AN5" s="60">
        <v>10.64</v>
      </c>
      <c r="AO5" s="60">
        <v>10.73</v>
      </c>
      <c r="AP5" s="60">
        <v>62.99</v>
      </c>
      <c r="AQ5" s="60">
        <v>66.040000000000006</v>
      </c>
      <c r="AR5" s="60">
        <v>0.28405000000000002</v>
      </c>
      <c r="AS5" s="60">
        <v>0.2984</v>
      </c>
      <c r="AT5" s="60">
        <v>0.28337000000000001</v>
      </c>
      <c r="AU5" s="60">
        <v>0.74282000000000004</v>
      </c>
      <c r="AV5" s="60">
        <v>0.90151999999999999</v>
      </c>
      <c r="AW5" s="60">
        <v>0.46103</v>
      </c>
      <c r="AX5" s="60">
        <v>0.28289999999999998</v>
      </c>
      <c r="AY5" s="60">
        <v>0.29702000000000001</v>
      </c>
      <c r="AZ5" s="60">
        <v>0.28317999999999999</v>
      </c>
      <c r="BA5" s="60">
        <v>0.73919999999999997</v>
      </c>
      <c r="BB5" s="60">
        <v>0.90534999999999999</v>
      </c>
      <c r="BC5" s="60">
        <v>0.45895000000000002</v>
      </c>
      <c r="BD5" s="60" t="s">
        <v>288</v>
      </c>
      <c r="BE5" s="60" t="s">
        <v>288</v>
      </c>
      <c r="BF5" s="60" t="s">
        <v>288</v>
      </c>
      <c r="BG5" s="60" t="s">
        <v>288</v>
      </c>
      <c r="BH5" s="60" t="s">
        <v>288</v>
      </c>
      <c r="BI5" s="60" t="s">
        <v>288</v>
      </c>
      <c r="BJ5" s="60">
        <v>0.27965000000000001</v>
      </c>
      <c r="BK5" s="60">
        <v>0.29257</v>
      </c>
      <c r="BL5" s="60">
        <v>0.2797</v>
      </c>
      <c r="BM5" s="60">
        <v>0.71419999999999995</v>
      </c>
      <c r="BN5" s="60">
        <v>0.86617999999999995</v>
      </c>
      <c r="BO5" s="60">
        <v>0.44707000000000002</v>
      </c>
      <c r="BP5" s="60">
        <v>0.27951999999999999</v>
      </c>
      <c r="BQ5" s="60">
        <v>0.29385</v>
      </c>
      <c r="BR5" s="60">
        <v>0.27897</v>
      </c>
      <c r="BS5" s="60">
        <v>0.71889999999999998</v>
      </c>
      <c r="BT5" s="60">
        <v>0.86426999999999998</v>
      </c>
      <c r="BU5" s="60">
        <v>0.44883000000000001</v>
      </c>
      <c r="BV5" s="60">
        <v>0.28362999999999999</v>
      </c>
      <c r="BW5" s="60">
        <v>0.29803000000000002</v>
      </c>
      <c r="BX5" s="60">
        <v>0.28175</v>
      </c>
      <c r="BY5" s="60">
        <v>0.73012999999999995</v>
      </c>
      <c r="BZ5" s="60">
        <v>0.89778000000000002</v>
      </c>
      <c r="CA5" s="60">
        <v>0.45572000000000001</v>
      </c>
      <c r="CB5" s="60">
        <v>0.04</v>
      </c>
      <c r="CC5" s="60">
        <v>0.06</v>
      </c>
      <c r="CD5" s="60">
        <v>0.06</v>
      </c>
      <c r="CE5" s="60">
        <v>0.37</v>
      </c>
      <c r="CF5" s="60">
        <v>0.23</v>
      </c>
      <c r="CG5" s="60">
        <v>0.09</v>
      </c>
      <c r="CH5" s="60">
        <v>7.0000000000000007E-2</v>
      </c>
      <c r="CI5" s="60">
        <v>0.01</v>
      </c>
      <c r="CJ5" s="60">
        <v>0.16</v>
      </c>
      <c r="CK5" s="60">
        <v>0.62</v>
      </c>
      <c r="CL5" s="60">
        <v>0.37</v>
      </c>
      <c r="CM5" s="60">
        <v>0.11</v>
      </c>
      <c r="CN5" s="60" t="s">
        <v>289</v>
      </c>
      <c r="CO5" s="60" t="s">
        <v>289</v>
      </c>
      <c r="CP5" s="60" t="s">
        <v>289</v>
      </c>
      <c r="CQ5" s="60" t="s">
        <v>289</v>
      </c>
      <c r="CR5" s="60" t="s">
        <v>289</v>
      </c>
      <c r="CS5" s="60" t="s">
        <v>289</v>
      </c>
      <c r="CT5" s="60">
        <v>0.04</v>
      </c>
      <c r="CU5" s="60">
        <v>0.03</v>
      </c>
      <c r="CV5" s="60">
        <v>0.05</v>
      </c>
      <c r="CW5" s="60">
        <v>0.13</v>
      </c>
      <c r="CX5" s="60">
        <v>0.2</v>
      </c>
      <c r="CY5" s="60">
        <v>0.11</v>
      </c>
      <c r="CZ5" s="60">
        <v>0.03</v>
      </c>
      <c r="DA5" s="60">
        <v>0.06</v>
      </c>
      <c r="DB5" s="60">
        <v>0.03</v>
      </c>
      <c r="DC5" s="60">
        <v>0.17</v>
      </c>
      <c r="DD5" s="60">
        <v>0.15</v>
      </c>
      <c r="DE5" s="60">
        <v>0.08</v>
      </c>
      <c r="DF5" s="60">
        <v>0.02</v>
      </c>
      <c r="DG5" s="60">
        <v>0.04</v>
      </c>
      <c r="DH5" s="60">
        <v>0.06</v>
      </c>
      <c r="DI5" s="60">
        <v>0.12</v>
      </c>
      <c r="DJ5" s="60">
        <v>0.13</v>
      </c>
      <c r="DK5" s="60">
        <v>0.22</v>
      </c>
      <c r="DL5" s="60" t="s">
        <v>294</v>
      </c>
    </row>
    <row r="6" spans="1:116">
      <c r="A6" s="60">
        <v>69492</v>
      </c>
      <c r="B6" s="60" t="s">
        <v>16</v>
      </c>
      <c r="C6" s="60">
        <v>1</v>
      </c>
      <c r="D6" s="60">
        <v>20090202</v>
      </c>
      <c r="E6" s="60" t="s">
        <v>450</v>
      </c>
      <c r="F6" s="60">
        <v>20090421</v>
      </c>
      <c r="G6" s="60" t="s">
        <v>279</v>
      </c>
      <c r="H6" s="60">
        <v>4</v>
      </c>
      <c r="I6" s="60">
        <v>31</v>
      </c>
      <c r="J6" s="60">
        <v>636</v>
      </c>
      <c r="K6" s="60" t="s">
        <v>280</v>
      </c>
      <c r="L6" s="60" t="s">
        <v>281</v>
      </c>
      <c r="M6" s="60" t="s">
        <v>283</v>
      </c>
      <c r="N6" s="60" t="s">
        <v>283</v>
      </c>
      <c r="O6" s="60" t="s">
        <v>451</v>
      </c>
      <c r="P6" s="60">
        <v>1.3</v>
      </c>
      <c r="Q6" s="60">
        <v>0.87</v>
      </c>
      <c r="R6" s="60">
        <v>2.17</v>
      </c>
      <c r="S6" s="60" t="s">
        <v>448</v>
      </c>
      <c r="T6" s="60">
        <v>1.978783</v>
      </c>
      <c r="U6" s="60">
        <v>1.976059</v>
      </c>
      <c r="V6" s="60" t="s">
        <v>285</v>
      </c>
      <c r="W6" s="60">
        <v>1.946159</v>
      </c>
      <c r="X6" s="60">
        <v>1.9592240000000001</v>
      </c>
      <c r="Y6" s="60">
        <v>1.9820420000000001</v>
      </c>
      <c r="Z6" s="60">
        <v>0</v>
      </c>
      <c r="AA6" s="60" t="s">
        <v>285</v>
      </c>
      <c r="AB6" s="60" t="s">
        <v>285</v>
      </c>
      <c r="AC6" s="60" t="s">
        <v>285</v>
      </c>
      <c r="AD6" s="60" t="s">
        <v>285</v>
      </c>
      <c r="AE6" s="60" t="s">
        <v>292</v>
      </c>
      <c r="AF6" s="60" t="s">
        <v>285</v>
      </c>
      <c r="AG6" s="60" t="s">
        <v>285</v>
      </c>
      <c r="AH6" s="60">
        <v>0.15</v>
      </c>
      <c r="AI6" s="60" t="s">
        <v>287</v>
      </c>
      <c r="AJ6" s="60">
        <v>-0.33</v>
      </c>
      <c r="AK6" s="60" t="s">
        <v>449</v>
      </c>
      <c r="AL6" s="60" t="s">
        <v>449</v>
      </c>
      <c r="AM6" s="60">
        <v>500</v>
      </c>
      <c r="AN6" s="60">
        <v>10.66</v>
      </c>
      <c r="AO6" s="60">
        <v>10.199999999999999</v>
      </c>
      <c r="AP6" s="60">
        <v>68.19</v>
      </c>
      <c r="AQ6" s="60">
        <v>65.95</v>
      </c>
      <c r="AR6" s="60">
        <v>0.28427999999999998</v>
      </c>
      <c r="AS6" s="60">
        <v>0.29749999999999999</v>
      </c>
      <c r="AT6" s="60">
        <v>0.28212999999999999</v>
      </c>
      <c r="AU6" s="60">
        <v>0.73699999999999999</v>
      </c>
      <c r="AV6" s="60">
        <v>0.89134999999999998</v>
      </c>
      <c r="AW6" s="60">
        <v>0.45765</v>
      </c>
      <c r="AX6" s="60">
        <v>0.28351999999999999</v>
      </c>
      <c r="AY6" s="60">
        <v>0.29665000000000002</v>
      </c>
      <c r="AZ6" s="60">
        <v>0.28237000000000001</v>
      </c>
      <c r="BA6" s="60">
        <v>0.73334999999999995</v>
      </c>
      <c r="BB6" s="60">
        <v>0.89624999999999999</v>
      </c>
      <c r="BC6" s="60">
        <v>0.45722000000000002</v>
      </c>
      <c r="BD6" s="60" t="s">
        <v>288</v>
      </c>
      <c r="BE6" s="60" t="s">
        <v>288</v>
      </c>
      <c r="BF6" s="60" t="s">
        <v>288</v>
      </c>
      <c r="BG6" s="60" t="s">
        <v>288</v>
      </c>
      <c r="BH6" s="60" t="s">
        <v>288</v>
      </c>
      <c r="BI6" s="60" t="s">
        <v>288</v>
      </c>
      <c r="BJ6" s="60">
        <v>0.27947</v>
      </c>
      <c r="BK6" s="60">
        <v>0.29148000000000002</v>
      </c>
      <c r="BL6" s="60">
        <v>0.27894999999999998</v>
      </c>
      <c r="BM6" s="60">
        <v>0.71450000000000002</v>
      </c>
      <c r="BN6" s="60">
        <v>0.86431999999999998</v>
      </c>
      <c r="BO6" s="60">
        <v>0.44391999999999998</v>
      </c>
      <c r="BP6" s="60">
        <v>0.28137000000000001</v>
      </c>
      <c r="BQ6" s="60">
        <v>0.29302</v>
      </c>
      <c r="BR6" s="60">
        <v>0.28008</v>
      </c>
      <c r="BS6" s="60">
        <v>0.72246999999999995</v>
      </c>
      <c r="BT6" s="60">
        <v>0.87624999999999997</v>
      </c>
      <c r="BU6" s="60">
        <v>0.45295000000000002</v>
      </c>
      <c r="BV6" s="60">
        <v>0.28482000000000002</v>
      </c>
      <c r="BW6" s="60">
        <v>0.29770000000000002</v>
      </c>
      <c r="BX6" s="60">
        <v>0.28255000000000002</v>
      </c>
      <c r="BY6" s="60">
        <v>0.74004999999999999</v>
      </c>
      <c r="BZ6" s="60">
        <v>0.89924999999999999</v>
      </c>
      <c r="CA6" s="60">
        <v>0.45717999999999998</v>
      </c>
      <c r="CB6" s="60">
        <v>0.03</v>
      </c>
      <c r="CC6" s="60">
        <v>0.05</v>
      </c>
      <c r="CD6" s="60">
        <v>0.05</v>
      </c>
      <c r="CE6" s="60">
        <v>0.15</v>
      </c>
      <c r="CF6" s="60">
        <v>0.2</v>
      </c>
      <c r="CG6" s="60">
        <v>0.36</v>
      </c>
      <c r="CH6" s="60">
        <v>0.01</v>
      </c>
      <c r="CI6" s="60">
        <v>0.06</v>
      </c>
      <c r="CJ6" s="60">
        <v>0.05</v>
      </c>
      <c r="CK6" s="60">
        <v>0.26</v>
      </c>
      <c r="CL6" s="60">
        <v>0.24</v>
      </c>
      <c r="CM6" s="60">
        <v>0.13</v>
      </c>
      <c r="CN6" s="60" t="s">
        <v>289</v>
      </c>
      <c r="CO6" s="60" t="s">
        <v>289</v>
      </c>
      <c r="CP6" s="60" t="s">
        <v>289</v>
      </c>
      <c r="CQ6" s="60" t="s">
        <v>289</v>
      </c>
      <c r="CR6" s="60" t="s">
        <v>289</v>
      </c>
      <c r="CS6" s="60" t="s">
        <v>289</v>
      </c>
      <c r="CT6" s="60">
        <v>0.03</v>
      </c>
      <c r="CU6" s="60">
        <v>7.0000000000000007E-2</v>
      </c>
      <c r="CV6" s="60">
        <v>0.08</v>
      </c>
      <c r="CW6" s="60">
        <v>0.5</v>
      </c>
      <c r="CX6" s="60">
        <v>0.11</v>
      </c>
      <c r="CY6" s="60">
        <v>0.76</v>
      </c>
      <c r="CZ6" s="60">
        <v>0.05</v>
      </c>
      <c r="DA6" s="60">
        <v>0.05</v>
      </c>
      <c r="DB6" s="60">
        <v>0.01</v>
      </c>
      <c r="DC6" s="60">
        <v>0.25</v>
      </c>
      <c r="DD6" s="60">
        <v>0.37</v>
      </c>
      <c r="DE6" s="60">
        <v>0.11</v>
      </c>
      <c r="DF6" s="60">
        <v>0.03</v>
      </c>
      <c r="DG6" s="60">
        <v>7.0000000000000007E-2</v>
      </c>
      <c r="DH6" s="60">
        <v>0.08</v>
      </c>
      <c r="DI6" s="60">
        <v>0.19</v>
      </c>
      <c r="DJ6" s="60">
        <v>0.3</v>
      </c>
      <c r="DK6" s="60">
        <v>0.06</v>
      </c>
      <c r="DL6" s="60" t="s">
        <v>294</v>
      </c>
    </row>
    <row r="7" spans="1:116">
      <c r="A7" s="60">
        <v>69763</v>
      </c>
      <c r="B7" s="60" t="s">
        <v>16</v>
      </c>
      <c r="C7" s="60">
        <v>1</v>
      </c>
      <c r="D7" s="60">
        <v>20090210</v>
      </c>
      <c r="E7" s="60" t="s">
        <v>94</v>
      </c>
      <c r="F7" s="60">
        <v>20090421</v>
      </c>
      <c r="G7" s="60" t="s">
        <v>279</v>
      </c>
      <c r="H7" s="60">
        <v>5</v>
      </c>
      <c r="I7" s="60">
        <v>32</v>
      </c>
      <c r="J7" s="60">
        <v>794</v>
      </c>
      <c r="K7" s="60" t="s">
        <v>280</v>
      </c>
      <c r="L7" s="60" t="s">
        <v>281</v>
      </c>
      <c r="M7" s="60" t="s">
        <v>283</v>
      </c>
      <c r="N7" s="60" t="s">
        <v>283</v>
      </c>
      <c r="O7" s="60" t="s">
        <v>452</v>
      </c>
      <c r="P7" s="60">
        <v>1.42</v>
      </c>
      <c r="Q7" s="60">
        <v>1.08</v>
      </c>
      <c r="R7" s="60">
        <v>2.5</v>
      </c>
      <c r="S7" s="60" t="s">
        <v>448</v>
      </c>
      <c r="T7" s="60">
        <v>1.9737150000000001</v>
      </c>
      <c r="U7" s="60">
        <v>1.9724870000000001</v>
      </c>
      <c r="V7" s="60" t="s">
        <v>285</v>
      </c>
      <c r="W7" s="60">
        <v>1.942075</v>
      </c>
      <c r="X7" s="60">
        <v>1.9543379999999999</v>
      </c>
      <c r="Y7" s="60">
        <v>1.9803200000000001</v>
      </c>
      <c r="Z7" s="60">
        <v>2</v>
      </c>
      <c r="AA7" s="60" t="s">
        <v>285</v>
      </c>
      <c r="AB7" s="60" t="s">
        <v>285</v>
      </c>
      <c r="AC7" s="60" t="s">
        <v>285</v>
      </c>
      <c r="AD7" s="60" t="s">
        <v>285</v>
      </c>
      <c r="AE7" s="60" t="s">
        <v>296</v>
      </c>
      <c r="AF7" s="60" t="s">
        <v>285</v>
      </c>
      <c r="AG7" s="60" t="s">
        <v>285</v>
      </c>
      <c r="AH7" s="60">
        <v>0.11</v>
      </c>
      <c r="AI7" s="60" t="s">
        <v>287</v>
      </c>
      <c r="AJ7" s="60">
        <v>-0.47</v>
      </c>
      <c r="AK7" s="60" t="s">
        <v>449</v>
      </c>
      <c r="AL7" s="60" t="s">
        <v>449</v>
      </c>
      <c r="AM7" s="60">
        <v>500</v>
      </c>
      <c r="AN7" s="60" t="s">
        <v>293</v>
      </c>
      <c r="AO7" s="60" t="s">
        <v>293</v>
      </c>
      <c r="AP7" s="60" t="s">
        <v>293</v>
      </c>
      <c r="AQ7" s="60" t="s">
        <v>293</v>
      </c>
      <c r="AR7" s="60">
        <v>0.28311999999999998</v>
      </c>
      <c r="AS7" s="60">
        <v>0.29459999999999997</v>
      </c>
      <c r="AT7" s="60">
        <v>0.28156999999999999</v>
      </c>
      <c r="AU7" s="60">
        <v>0.74470000000000003</v>
      </c>
      <c r="AV7" s="60">
        <v>0.89376999999999995</v>
      </c>
      <c r="AW7" s="60">
        <v>0.45850000000000002</v>
      </c>
      <c r="AX7" s="60">
        <v>0.28289999999999998</v>
      </c>
      <c r="AY7" s="60">
        <v>0.29387000000000002</v>
      </c>
      <c r="AZ7" s="60">
        <v>0.28153</v>
      </c>
      <c r="BA7" s="60">
        <v>0.74248000000000003</v>
      </c>
      <c r="BB7" s="60">
        <v>0.89441999999999999</v>
      </c>
      <c r="BC7" s="60">
        <v>0.45902999999999999</v>
      </c>
      <c r="BD7" s="60" t="s">
        <v>288</v>
      </c>
      <c r="BE7" s="60" t="s">
        <v>288</v>
      </c>
      <c r="BF7" s="60" t="s">
        <v>288</v>
      </c>
      <c r="BG7" s="60" t="s">
        <v>288</v>
      </c>
      <c r="BH7" s="60" t="s">
        <v>288</v>
      </c>
      <c r="BI7" s="60" t="s">
        <v>288</v>
      </c>
      <c r="BJ7" s="60">
        <v>0.27834999999999999</v>
      </c>
      <c r="BK7" s="60">
        <v>0.28861999999999999</v>
      </c>
      <c r="BL7" s="60">
        <v>0.27792</v>
      </c>
      <c r="BM7" s="60">
        <v>0.72728000000000004</v>
      </c>
      <c r="BN7" s="60">
        <v>0.85477999999999998</v>
      </c>
      <c r="BO7" s="60">
        <v>0.45072000000000001</v>
      </c>
      <c r="BP7" s="60">
        <v>0.28010000000000002</v>
      </c>
      <c r="BQ7" s="60">
        <v>0.29135</v>
      </c>
      <c r="BR7" s="60">
        <v>0.27992</v>
      </c>
      <c r="BS7" s="60">
        <v>0.72587999999999997</v>
      </c>
      <c r="BT7" s="60">
        <v>0.86314999999999997</v>
      </c>
      <c r="BU7" s="60">
        <v>0.45283000000000001</v>
      </c>
      <c r="BV7" s="60">
        <v>0.28462999999999999</v>
      </c>
      <c r="BW7" s="60">
        <v>0.29621999999999998</v>
      </c>
      <c r="BX7" s="60">
        <v>0.28270000000000001</v>
      </c>
      <c r="BY7" s="60">
        <v>0.73704999999999998</v>
      </c>
      <c r="BZ7" s="60">
        <v>0.90076999999999996</v>
      </c>
      <c r="CA7" s="60">
        <v>0.45483000000000001</v>
      </c>
      <c r="CB7" s="60">
        <v>0.06</v>
      </c>
      <c r="CC7" s="60">
        <v>0.03</v>
      </c>
      <c r="CD7" s="60">
        <v>0.06</v>
      </c>
      <c r="CE7" s="60">
        <v>0.41</v>
      </c>
      <c r="CF7" s="60">
        <v>0.21</v>
      </c>
      <c r="CG7" s="60">
        <v>0.1</v>
      </c>
      <c r="CH7" s="60">
        <v>0.04</v>
      </c>
      <c r="CI7" s="60">
        <v>0.04</v>
      </c>
      <c r="CJ7" s="60">
        <v>0.02</v>
      </c>
      <c r="CK7" s="60">
        <v>0.2</v>
      </c>
      <c r="CL7" s="60">
        <v>0.21</v>
      </c>
      <c r="CM7" s="60">
        <v>0.21</v>
      </c>
      <c r="CN7" s="60" t="s">
        <v>289</v>
      </c>
      <c r="CO7" s="60" t="s">
        <v>289</v>
      </c>
      <c r="CP7" s="60" t="s">
        <v>289</v>
      </c>
      <c r="CQ7" s="60" t="s">
        <v>289</v>
      </c>
      <c r="CR7" s="60" t="s">
        <v>289</v>
      </c>
      <c r="CS7" s="60" t="s">
        <v>289</v>
      </c>
      <c r="CT7" s="60">
        <v>0.05</v>
      </c>
      <c r="CU7" s="60">
        <v>0.08</v>
      </c>
      <c r="CV7" s="60">
        <v>0.17</v>
      </c>
      <c r="CW7" s="60">
        <v>0.26</v>
      </c>
      <c r="CX7" s="60">
        <v>0.13</v>
      </c>
      <c r="CY7" s="60">
        <v>0.11</v>
      </c>
      <c r="CZ7" s="60">
        <v>0.02</v>
      </c>
      <c r="DA7" s="60">
        <v>0.04</v>
      </c>
      <c r="DB7" s="60">
        <v>0.05</v>
      </c>
      <c r="DC7" s="60">
        <v>0.2</v>
      </c>
      <c r="DD7" s="60">
        <v>0.1</v>
      </c>
      <c r="DE7" s="60">
        <v>0.33</v>
      </c>
      <c r="DF7" s="60">
        <v>0.09</v>
      </c>
      <c r="DG7" s="60">
        <v>0.03</v>
      </c>
      <c r="DH7" s="60">
        <v>0.03</v>
      </c>
      <c r="DI7" s="60">
        <v>0.26</v>
      </c>
      <c r="DJ7" s="60">
        <v>0.28999999999999998</v>
      </c>
      <c r="DK7" s="60">
        <v>0.18</v>
      </c>
      <c r="DL7" s="60" t="s">
        <v>294</v>
      </c>
    </row>
    <row r="8" spans="1:116">
      <c r="A8" s="60">
        <v>69493</v>
      </c>
      <c r="B8" s="60" t="s">
        <v>16</v>
      </c>
      <c r="C8" s="60">
        <v>1</v>
      </c>
      <c r="D8" s="60">
        <v>20090217</v>
      </c>
      <c r="E8" s="60" t="s">
        <v>453</v>
      </c>
      <c r="F8" s="60">
        <v>20090421</v>
      </c>
      <c r="G8" s="60" t="s">
        <v>279</v>
      </c>
      <c r="H8" s="60">
        <v>6</v>
      </c>
      <c r="I8" s="60">
        <v>33</v>
      </c>
      <c r="J8" s="60">
        <v>947</v>
      </c>
      <c r="K8" s="60" t="s">
        <v>299</v>
      </c>
      <c r="L8" s="60" t="s">
        <v>281</v>
      </c>
      <c r="M8" s="60" t="s">
        <v>283</v>
      </c>
      <c r="N8" s="60" t="s">
        <v>283</v>
      </c>
      <c r="O8" s="60" t="s">
        <v>454</v>
      </c>
      <c r="P8" s="60">
        <v>1.65</v>
      </c>
      <c r="Q8" s="60">
        <v>1.44</v>
      </c>
      <c r="R8" s="60">
        <v>3.09</v>
      </c>
      <c r="S8" s="60" t="s">
        <v>448</v>
      </c>
      <c r="T8" s="60">
        <v>1.9773670000000001</v>
      </c>
      <c r="U8" s="60">
        <v>1.9737720000000001</v>
      </c>
      <c r="V8" s="60" t="s">
        <v>285</v>
      </c>
      <c r="W8" s="60">
        <v>1.937929</v>
      </c>
      <c r="X8" s="60">
        <v>1.9410259999999999</v>
      </c>
      <c r="Y8" s="60">
        <v>1.972005</v>
      </c>
      <c r="Z8" s="60">
        <v>0</v>
      </c>
      <c r="AA8" s="60" t="s">
        <v>285</v>
      </c>
      <c r="AB8" s="60" t="s">
        <v>285</v>
      </c>
      <c r="AC8" s="60" t="s">
        <v>285</v>
      </c>
      <c r="AD8" s="60" t="s">
        <v>285</v>
      </c>
      <c r="AE8" s="60" t="s">
        <v>286</v>
      </c>
      <c r="AF8" s="60" t="s">
        <v>285</v>
      </c>
      <c r="AG8" s="60" t="s">
        <v>285</v>
      </c>
      <c r="AH8" s="60">
        <v>0.26</v>
      </c>
      <c r="AI8" s="60" t="s">
        <v>287</v>
      </c>
      <c r="AJ8" s="60">
        <v>0.02</v>
      </c>
      <c r="AK8" s="60" t="s">
        <v>449</v>
      </c>
      <c r="AL8" s="60" t="s">
        <v>449</v>
      </c>
      <c r="AM8" s="60">
        <v>600</v>
      </c>
      <c r="AN8" s="60">
        <v>8.64</v>
      </c>
      <c r="AO8" s="60">
        <v>8.44</v>
      </c>
      <c r="AP8" s="60">
        <v>45.41</v>
      </c>
      <c r="AQ8" s="60">
        <v>45.65</v>
      </c>
      <c r="AR8" s="60">
        <v>0.28439999999999999</v>
      </c>
      <c r="AS8" s="60">
        <v>0.29926999999999998</v>
      </c>
      <c r="AT8" s="60">
        <v>0.28156999999999999</v>
      </c>
      <c r="AU8" s="60">
        <v>0.73492999999999997</v>
      </c>
      <c r="AV8" s="60">
        <v>0.89571999999999996</v>
      </c>
      <c r="AW8" s="60">
        <v>0.45455000000000001</v>
      </c>
      <c r="AX8" s="60">
        <v>0.28339999999999999</v>
      </c>
      <c r="AY8" s="60">
        <v>0.29772999999999999</v>
      </c>
      <c r="AZ8" s="60">
        <v>0.28172999999999998</v>
      </c>
      <c r="BA8" s="60">
        <v>0.73253000000000001</v>
      </c>
      <c r="BB8" s="60">
        <v>0.89627000000000001</v>
      </c>
      <c r="BC8" s="60">
        <v>0.4551</v>
      </c>
      <c r="BD8" s="60" t="s">
        <v>288</v>
      </c>
      <c r="BE8" s="60" t="s">
        <v>288</v>
      </c>
      <c r="BF8" s="60" t="s">
        <v>288</v>
      </c>
      <c r="BG8" s="60" t="s">
        <v>288</v>
      </c>
      <c r="BH8" s="60" t="s">
        <v>288</v>
      </c>
      <c r="BI8" s="60" t="s">
        <v>288</v>
      </c>
      <c r="BJ8" s="60">
        <v>0.27812999999999999</v>
      </c>
      <c r="BK8" s="60">
        <v>0.28966999999999998</v>
      </c>
      <c r="BL8" s="60">
        <v>0.27733000000000002</v>
      </c>
      <c r="BM8" s="60">
        <v>0.71489999999999998</v>
      </c>
      <c r="BN8" s="60">
        <v>0.84640000000000004</v>
      </c>
      <c r="BO8" s="60">
        <v>0.44814999999999999</v>
      </c>
      <c r="BP8" s="60">
        <v>0.27853</v>
      </c>
      <c r="BQ8" s="60">
        <v>0.29065000000000002</v>
      </c>
      <c r="BR8" s="60">
        <v>0.27739999999999998</v>
      </c>
      <c r="BS8" s="60">
        <v>0.72067999999999999</v>
      </c>
      <c r="BT8" s="60">
        <v>0.85111999999999999</v>
      </c>
      <c r="BU8" s="60">
        <v>0.45007999999999998</v>
      </c>
      <c r="BV8" s="60">
        <v>0.28351999999999999</v>
      </c>
      <c r="BW8" s="60">
        <v>0.29770000000000002</v>
      </c>
      <c r="BX8" s="60">
        <v>0.28105000000000002</v>
      </c>
      <c r="BY8" s="60">
        <v>0.73238000000000003</v>
      </c>
      <c r="BZ8" s="60">
        <v>0.90297000000000005</v>
      </c>
      <c r="CA8" s="60">
        <v>0.45329999999999998</v>
      </c>
      <c r="CB8" s="60">
        <v>0.04</v>
      </c>
      <c r="CC8" s="60">
        <v>0.03</v>
      </c>
      <c r="CD8" s="60">
        <v>0.03</v>
      </c>
      <c r="CE8" s="60">
        <v>0.33</v>
      </c>
      <c r="CF8" s="60">
        <v>0.3</v>
      </c>
      <c r="CG8" s="60">
        <v>0.19</v>
      </c>
      <c r="CH8" s="60">
        <v>0.05</v>
      </c>
      <c r="CI8" s="60">
        <v>0.03</v>
      </c>
      <c r="CJ8" s="60">
        <v>0.11</v>
      </c>
      <c r="CK8" s="60">
        <v>0.12</v>
      </c>
      <c r="CL8" s="60">
        <v>0.19</v>
      </c>
      <c r="CM8" s="60">
        <v>0.2</v>
      </c>
      <c r="CN8" s="60" t="s">
        <v>289</v>
      </c>
      <c r="CO8" s="60" t="s">
        <v>289</v>
      </c>
      <c r="CP8" s="60" t="s">
        <v>289</v>
      </c>
      <c r="CQ8" s="60" t="s">
        <v>289</v>
      </c>
      <c r="CR8" s="60" t="s">
        <v>289</v>
      </c>
      <c r="CS8" s="60" t="s">
        <v>289</v>
      </c>
      <c r="CT8" s="60">
        <v>0.04</v>
      </c>
      <c r="CU8" s="60">
        <v>0.03</v>
      </c>
      <c r="CV8" s="60">
        <v>0.05</v>
      </c>
      <c r="CW8" s="60">
        <v>0.14000000000000001</v>
      </c>
      <c r="CX8" s="60">
        <v>0.28999999999999998</v>
      </c>
      <c r="CY8" s="60">
        <v>0.26</v>
      </c>
      <c r="CZ8" s="60">
        <v>0.04</v>
      </c>
      <c r="DA8" s="60">
        <v>0.04</v>
      </c>
      <c r="DB8" s="60">
        <v>0</v>
      </c>
      <c r="DC8" s="60">
        <v>0.12</v>
      </c>
      <c r="DD8" s="60">
        <v>0.16</v>
      </c>
      <c r="DE8" s="60">
        <v>0.14000000000000001</v>
      </c>
      <c r="DF8" s="60">
        <v>0.06</v>
      </c>
      <c r="DG8" s="60">
        <v>0.03</v>
      </c>
      <c r="DH8" s="60">
        <v>0.05</v>
      </c>
      <c r="DI8" s="60">
        <v>0.19</v>
      </c>
      <c r="DJ8" s="60">
        <v>0.31</v>
      </c>
      <c r="DK8" s="60">
        <v>0.2</v>
      </c>
      <c r="DL8" s="60" t="s">
        <v>294</v>
      </c>
    </row>
    <row r="9" spans="1:116">
      <c r="A9" s="60">
        <v>69755</v>
      </c>
      <c r="B9" s="60" t="s">
        <v>16</v>
      </c>
      <c r="C9" s="60">
        <v>2</v>
      </c>
      <c r="D9" s="60">
        <v>20090126</v>
      </c>
      <c r="E9" s="60" t="s">
        <v>455</v>
      </c>
      <c r="F9" s="60">
        <v>20090421</v>
      </c>
      <c r="G9" s="60" t="s">
        <v>291</v>
      </c>
      <c r="H9" s="60">
        <v>10</v>
      </c>
      <c r="I9" s="60">
        <v>29</v>
      </c>
      <c r="J9" s="60">
        <v>1471</v>
      </c>
      <c r="K9" s="60" t="s">
        <v>280</v>
      </c>
      <c r="L9" s="60" t="s">
        <v>281</v>
      </c>
      <c r="M9" s="60" t="s">
        <v>283</v>
      </c>
      <c r="N9" s="60" t="s">
        <v>283</v>
      </c>
      <c r="O9" s="60" t="s">
        <v>456</v>
      </c>
      <c r="P9" s="60">
        <v>0.96</v>
      </c>
      <c r="Q9" s="60">
        <v>0.92</v>
      </c>
      <c r="R9" s="60">
        <v>1.88</v>
      </c>
      <c r="S9" s="60" t="s">
        <v>448</v>
      </c>
      <c r="T9" s="60">
        <v>1.9452210000000001</v>
      </c>
      <c r="U9" s="60">
        <v>1.9452719999999999</v>
      </c>
      <c r="V9" s="60" t="s">
        <v>285</v>
      </c>
      <c r="W9" s="60">
        <v>1.9274849999999999</v>
      </c>
      <c r="X9" s="60">
        <v>1.9328529999999999</v>
      </c>
      <c r="Y9" s="60">
        <v>1.9519420000000001</v>
      </c>
      <c r="Z9" s="60">
        <v>1</v>
      </c>
      <c r="AA9" s="60" t="s">
        <v>285</v>
      </c>
      <c r="AB9" s="60" t="s">
        <v>285</v>
      </c>
      <c r="AC9" s="60" t="s">
        <v>285</v>
      </c>
      <c r="AD9" s="60" t="s">
        <v>285</v>
      </c>
      <c r="AE9" s="60" t="s">
        <v>300</v>
      </c>
      <c r="AF9" s="60" t="s">
        <v>285</v>
      </c>
      <c r="AG9" s="60" t="s">
        <v>285</v>
      </c>
      <c r="AH9" s="60">
        <v>-0.02</v>
      </c>
      <c r="AI9" s="60" t="s">
        <v>287</v>
      </c>
      <c r="AJ9" s="60">
        <v>-0.24</v>
      </c>
      <c r="AK9" s="60" t="s">
        <v>449</v>
      </c>
      <c r="AL9" s="60" t="s">
        <v>449</v>
      </c>
      <c r="AM9" s="60">
        <v>600</v>
      </c>
      <c r="AN9" s="60">
        <v>10.42</v>
      </c>
      <c r="AO9" s="60">
        <v>10.42</v>
      </c>
      <c r="AP9" s="60">
        <v>62.06</v>
      </c>
      <c r="AQ9" s="60">
        <v>61.86</v>
      </c>
      <c r="AR9" s="60">
        <v>0.27766999999999997</v>
      </c>
      <c r="AS9" s="60">
        <v>0.29166999999999998</v>
      </c>
      <c r="AT9" s="60">
        <v>0.27810000000000001</v>
      </c>
      <c r="AU9" s="60">
        <v>0.74733000000000005</v>
      </c>
      <c r="AV9" s="60">
        <v>0.90210000000000001</v>
      </c>
      <c r="AW9" s="60">
        <v>0.45443</v>
      </c>
      <c r="AX9" s="60">
        <v>0.27778000000000003</v>
      </c>
      <c r="AY9" s="60">
        <v>0.29137999999999997</v>
      </c>
      <c r="AZ9" s="60">
        <v>0.27812999999999999</v>
      </c>
      <c r="BA9" s="60">
        <v>0.74353000000000002</v>
      </c>
      <c r="BB9" s="60">
        <v>0.90980000000000005</v>
      </c>
      <c r="BC9" s="60">
        <v>0.45496999999999999</v>
      </c>
      <c r="BD9" s="60" t="s">
        <v>288</v>
      </c>
      <c r="BE9" s="60" t="s">
        <v>288</v>
      </c>
      <c r="BF9" s="60" t="s">
        <v>288</v>
      </c>
      <c r="BG9" s="60" t="s">
        <v>288</v>
      </c>
      <c r="BH9" s="60" t="s">
        <v>288</v>
      </c>
      <c r="BI9" s="60" t="s">
        <v>288</v>
      </c>
      <c r="BJ9" s="60">
        <v>0.27511999999999998</v>
      </c>
      <c r="BK9" s="60">
        <v>0.28584999999999999</v>
      </c>
      <c r="BL9" s="60">
        <v>0.27692</v>
      </c>
      <c r="BM9" s="60">
        <v>0.72682999999999998</v>
      </c>
      <c r="BN9" s="60">
        <v>0.86812</v>
      </c>
      <c r="BO9" s="60">
        <v>0.44890000000000002</v>
      </c>
      <c r="BP9" s="60">
        <v>0.27607999999999999</v>
      </c>
      <c r="BQ9" s="60">
        <v>0.28788000000000002</v>
      </c>
      <c r="BR9" s="60">
        <v>0.27617000000000003</v>
      </c>
      <c r="BS9" s="60">
        <v>0.73763000000000001</v>
      </c>
      <c r="BT9" s="60">
        <v>0.88017999999999996</v>
      </c>
      <c r="BU9" s="60">
        <v>0.45662999999999998</v>
      </c>
      <c r="BV9" s="60">
        <v>0.27966999999999997</v>
      </c>
      <c r="BW9" s="60">
        <v>0.29349999999999998</v>
      </c>
      <c r="BX9" s="60">
        <v>0.27922000000000002</v>
      </c>
      <c r="BY9" s="60">
        <v>0.73397000000000001</v>
      </c>
      <c r="BZ9" s="60">
        <v>0.89427999999999996</v>
      </c>
      <c r="CA9" s="60">
        <v>0.44795000000000001</v>
      </c>
      <c r="CB9" s="60">
        <v>0.03</v>
      </c>
      <c r="CC9" s="60">
        <v>7.0000000000000007E-2</v>
      </c>
      <c r="CD9" s="60">
        <v>0.08</v>
      </c>
      <c r="CE9" s="60">
        <v>0.33</v>
      </c>
      <c r="CF9" s="60">
        <v>0.21</v>
      </c>
      <c r="CG9" s="60">
        <v>0.28000000000000003</v>
      </c>
      <c r="CH9" s="60">
        <v>0.04</v>
      </c>
      <c r="CI9" s="60">
        <v>0.06</v>
      </c>
      <c r="CJ9" s="60">
        <v>0.04</v>
      </c>
      <c r="CK9" s="60">
        <v>0.42</v>
      </c>
      <c r="CL9" s="60">
        <v>0.24</v>
      </c>
      <c r="CM9" s="60">
        <v>0.15</v>
      </c>
      <c r="CN9" s="60" t="s">
        <v>289</v>
      </c>
      <c r="CO9" s="60" t="s">
        <v>289</v>
      </c>
      <c r="CP9" s="60" t="s">
        <v>289</v>
      </c>
      <c r="CQ9" s="60" t="s">
        <v>289</v>
      </c>
      <c r="CR9" s="60" t="s">
        <v>289</v>
      </c>
      <c r="CS9" s="60" t="s">
        <v>289</v>
      </c>
      <c r="CT9" s="60">
        <v>0.04</v>
      </c>
      <c r="CU9" s="60">
        <v>0.02</v>
      </c>
      <c r="CV9" s="60">
        <v>0.06</v>
      </c>
      <c r="CW9" s="60">
        <v>0.26</v>
      </c>
      <c r="CX9" s="60">
        <v>0.23</v>
      </c>
      <c r="CY9" s="60">
        <v>0.35</v>
      </c>
      <c r="CZ9" s="60">
        <v>0.06</v>
      </c>
      <c r="DA9" s="60">
        <v>7.0000000000000007E-2</v>
      </c>
      <c r="DB9" s="60">
        <v>7.0000000000000007E-2</v>
      </c>
      <c r="DC9" s="60">
        <v>0.48</v>
      </c>
      <c r="DD9" s="60">
        <v>0.27</v>
      </c>
      <c r="DE9" s="60">
        <v>0.86</v>
      </c>
      <c r="DF9" s="60">
        <v>7.0000000000000007E-2</v>
      </c>
      <c r="DG9" s="60">
        <v>7.0000000000000007E-2</v>
      </c>
      <c r="DH9" s="60">
        <v>0.04</v>
      </c>
      <c r="DI9" s="60">
        <v>0.28000000000000003</v>
      </c>
      <c r="DJ9" s="60">
        <v>0.36</v>
      </c>
      <c r="DK9" s="60">
        <v>0.09</v>
      </c>
      <c r="DL9" s="60" t="s">
        <v>294</v>
      </c>
    </row>
    <row r="10" spans="1:116">
      <c r="A10" s="60">
        <v>69735</v>
      </c>
      <c r="B10" s="60" t="s">
        <v>16</v>
      </c>
      <c r="C10" s="60">
        <v>2</v>
      </c>
      <c r="D10" s="60">
        <v>20090202</v>
      </c>
      <c r="E10" s="60" t="s">
        <v>457</v>
      </c>
      <c r="F10" s="60">
        <v>20090421</v>
      </c>
      <c r="G10" s="60" t="s">
        <v>291</v>
      </c>
      <c r="H10" s="60">
        <v>11</v>
      </c>
      <c r="I10" s="60">
        <v>30</v>
      </c>
      <c r="J10" s="60">
        <v>1633</v>
      </c>
      <c r="K10" s="60" t="s">
        <v>280</v>
      </c>
      <c r="L10" s="60" t="s">
        <v>281</v>
      </c>
      <c r="M10" s="60" t="s">
        <v>283</v>
      </c>
      <c r="N10" s="60" t="s">
        <v>283</v>
      </c>
      <c r="O10" s="60" t="s">
        <v>458</v>
      </c>
      <c r="P10" s="60">
        <v>1.17</v>
      </c>
      <c r="Q10" s="60">
        <v>1.0900000000000001</v>
      </c>
      <c r="R10" s="60">
        <v>2.2599999999999998</v>
      </c>
      <c r="S10" s="60" t="s">
        <v>448</v>
      </c>
      <c r="T10" s="60">
        <v>1.9462079999999999</v>
      </c>
      <c r="U10" s="60">
        <v>1.9466079999999999</v>
      </c>
      <c r="V10" s="60" t="s">
        <v>285</v>
      </c>
      <c r="W10" s="60">
        <v>1.925071</v>
      </c>
      <c r="X10" s="60">
        <v>1.930714</v>
      </c>
      <c r="Y10" s="60">
        <v>1.952323</v>
      </c>
      <c r="Z10" s="60">
        <v>2</v>
      </c>
      <c r="AA10" s="60" t="s">
        <v>285</v>
      </c>
      <c r="AB10" s="60" t="s">
        <v>285</v>
      </c>
      <c r="AC10" s="60" t="s">
        <v>285</v>
      </c>
      <c r="AD10" s="60" t="s">
        <v>285</v>
      </c>
      <c r="AE10" s="60" t="s">
        <v>298</v>
      </c>
      <c r="AF10" s="60" t="s">
        <v>285</v>
      </c>
      <c r="AG10" s="60" t="s">
        <v>285</v>
      </c>
      <c r="AH10" s="60">
        <v>0.1</v>
      </c>
      <c r="AI10" s="60" t="s">
        <v>287</v>
      </c>
      <c r="AJ10" s="60">
        <v>-0.33</v>
      </c>
      <c r="AK10" s="60" t="s">
        <v>449</v>
      </c>
      <c r="AL10" s="60" t="s">
        <v>449</v>
      </c>
      <c r="AM10" s="60">
        <v>700</v>
      </c>
      <c r="AN10" s="60">
        <v>10.56</v>
      </c>
      <c r="AO10" s="60">
        <v>11.15</v>
      </c>
      <c r="AP10" s="60">
        <v>58.06</v>
      </c>
      <c r="AQ10" s="60">
        <v>63.64</v>
      </c>
      <c r="AR10" s="60">
        <v>0.27832000000000001</v>
      </c>
      <c r="AS10" s="60">
        <v>0.29232999999999998</v>
      </c>
      <c r="AT10" s="60">
        <v>0.27812999999999999</v>
      </c>
      <c r="AU10" s="60">
        <v>0.74333000000000005</v>
      </c>
      <c r="AV10" s="60">
        <v>0.89749999999999996</v>
      </c>
      <c r="AW10" s="60">
        <v>0.45074999999999998</v>
      </c>
      <c r="AX10" s="60">
        <v>0.27805000000000002</v>
      </c>
      <c r="AY10" s="60">
        <v>0.29113</v>
      </c>
      <c r="AZ10" s="60">
        <v>0.27883000000000002</v>
      </c>
      <c r="BA10" s="60">
        <v>0.74077999999999999</v>
      </c>
      <c r="BB10" s="60">
        <v>0.89878000000000002</v>
      </c>
      <c r="BC10" s="60">
        <v>0.45169999999999999</v>
      </c>
      <c r="BD10" s="60" t="s">
        <v>288</v>
      </c>
      <c r="BE10" s="60" t="s">
        <v>288</v>
      </c>
      <c r="BF10" s="60" t="s">
        <v>288</v>
      </c>
      <c r="BG10" s="60" t="s">
        <v>288</v>
      </c>
      <c r="BH10" s="60" t="s">
        <v>288</v>
      </c>
      <c r="BI10" s="60" t="s">
        <v>288</v>
      </c>
      <c r="BJ10" s="60">
        <v>0.27548</v>
      </c>
      <c r="BK10" s="60">
        <v>0.28452</v>
      </c>
      <c r="BL10" s="60">
        <v>0.27600000000000002</v>
      </c>
      <c r="BM10" s="60">
        <v>0.72350000000000003</v>
      </c>
      <c r="BN10" s="60">
        <v>0.85980000000000001</v>
      </c>
      <c r="BO10" s="60">
        <v>0.44773000000000002</v>
      </c>
      <c r="BP10" s="60">
        <v>0.27627000000000002</v>
      </c>
      <c r="BQ10" s="60">
        <v>0.28658</v>
      </c>
      <c r="BR10" s="60">
        <v>0.27596999999999999</v>
      </c>
      <c r="BS10" s="60">
        <v>0.73409999999999997</v>
      </c>
      <c r="BT10" s="60">
        <v>0.87472000000000005</v>
      </c>
      <c r="BU10" s="60">
        <v>0.45141999999999999</v>
      </c>
      <c r="BV10" s="60">
        <v>0.27942</v>
      </c>
      <c r="BW10" s="60">
        <v>0.29166999999999998</v>
      </c>
      <c r="BX10" s="60">
        <v>0.27856999999999998</v>
      </c>
      <c r="BY10" s="60">
        <v>0.74317999999999995</v>
      </c>
      <c r="BZ10" s="60">
        <v>0.90739999999999998</v>
      </c>
      <c r="CA10" s="60">
        <v>0.45688000000000001</v>
      </c>
      <c r="CB10" s="60">
        <v>7.0000000000000007E-2</v>
      </c>
      <c r="CC10" s="60">
        <v>0.06</v>
      </c>
      <c r="CD10" s="60">
        <v>0.05</v>
      </c>
      <c r="CE10" s="60">
        <v>0.27</v>
      </c>
      <c r="CF10" s="60">
        <v>0.21</v>
      </c>
      <c r="CG10" s="60">
        <v>0.12</v>
      </c>
      <c r="CH10" s="60">
        <v>0.05</v>
      </c>
      <c r="CI10" s="60">
        <v>0.04</v>
      </c>
      <c r="CJ10" s="60">
        <v>0.06</v>
      </c>
      <c r="CK10" s="60">
        <v>0.36</v>
      </c>
      <c r="CL10" s="60">
        <v>0.23</v>
      </c>
      <c r="CM10" s="60">
        <v>0.13</v>
      </c>
      <c r="CN10" s="60" t="s">
        <v>289</v>
      </c>
      <c r="CO10" s="60" t="s">
        <v>289</v>
      </c>
      <c r="CP10" s="60" t="s">
        <v>289</v>
      </c>
      <c r="CQ10" s="60" t="s">
        <v>289</v>
      </c>
      <c r="CR10" s="60" t="s">
        <v>289</v>
      </c>
      <c r="CS10" s="60" t="s">
        <v>289</v>
      </c>
      <c r="CT10" s="60">
        <v>0.06</v>
      </c>
      <c r="CU10" s="60">
        <v>0.06</v>
      </c>
      <c r="CV10" s="60">
        <v>7.0000000000000007E-2</v>
      </c>
      <c r="CW10" s="60">
        <v>0.62</v>
      </c>
      <c r="CX10" s="60">
        <v>0.28999999999999998</v>
      </c>
      <c r="CY10" s="60">
        <v>0.22</v>
      </c>
      <c r="CZ10" s="60">
        <v>0.06</v>
      </c>
      <c r="DA10" s="60">
        <v>0.05</v>
      </c>
      <c r="DB10" s="60">
        <v>0.04</v>
      </c>
      <c r="DC10" s="60">
        <v>0.17</v>
      </c>
      <c r="DD10" s="60">
        <v>0.32</v>
      </c>
      <c r="DE10" s="60">
        <v>0.18</v>
      </c>
      <c r="DF10" s="60">
        <v>0.05</v>
      </c>
      <c r="DG10" s="60">
        <v>0.09</v>
      </c>
      <c r="DH10" s="60">
        <v>0.1</v>
      </c>
      <c r="DI10" s="60">
        <v>0.24</v>
      </c>
      <c r="DJ10" s="60">
        <v>0.26</v>
      </c>
      <c r="DK10" s="60">
        <v>0.27</v>
      </c>
      <c r="DL10" s="60" t="s">
        <v>294</v>
      </c>
    </row>
    <row r="11" spans="1:116">
      <c r="A11" s="60">
        <v>69734</v>
      </c>
      <c r="B11" s="60" t="s">
        <v>16</v>
      </c>
      <c r="C11" s="60">
        <v>2</v>
      </c>
      <c r="D11" s="60">
        <v>20090210</v>
      </c>
      <c r="E11" s="60" t="s">
        <v>459</v>
      </c>
      <c r="F11" s="60">
        <v>20090211</v>
      </c>
      <c r="G11" s="60" t="s">
        <v>291</v>
      </c>
      <c r="H11" s="60">
        <v>12</v>
      </c>
      <c r="I11" s="60">
        <v>31</v>
      </c>
      <c r="J11" s="60">
        <v>1795</v>
      </c>
      <c r="K11" s="60" t="s">
        <v>280</v>
      </c>
      <c r="L11" s="60" t="s">
        <v>281</v>
      </c>
      <c r="M11" s="60" t="s">
        <v>283</v>
      </c>
      <c r="N11" s="60" t="s">
        <v>283</v>
      </c>
      <c r="O11" s="60" t="s">
        <v>460</v>
      </c>
      <c r="P11" s="60">
        <v>1.05</v>
      </c>
      <c r="Q11" s="60">
        <v>1.29</v>
      </c>
      <c r="R11" s="60">
        <v>2.34</v>
      </c>
      <c r="S11" s="60" t="s">
        <v>448</v>
      </c>
      <c r="T11" s="60">
        <v>1.9393739999999999</v>
      </c>
      <c r="U11" s="60">
        <v>1.938736</v>
      </c>
      <c r="V11" s="60" t="s">
        <v>285</v>
      </c>
      <c r="W11" s="60">
        <v>1.920517</v>
      </c>
      <c r="X11" s="60">
        <v>1.9215199999999999</v>
      </c>
      <c r="Y11" s="60">
        <v>1.94679</v>
      </c>
      <c r="Z11" s="60">
        <v>2</v>
      </c>
      <c r="AA11" s="60" t="s">
        <v>285</v>
      </c>
      <c r="AB11" s="60" t="s">
        <v>285</v>
      </c>
      <c r="AC11" s="60" t="s">
        <v>285</v>
      </c>
      <c r="AD11" s="60" t="s">
        <v>285</v>
      </c>
      <c r="AE11" s="60" t="s">
        <v>300</v>
      </c>
      <c r="AF11" s="60" t="s">
        <v>285</v>
      </c>
      <c r="AG11" s="60" t="s">
        <v>285</v>
      </c>
      <c r="AH11" s="60">
        <v>0.19</v>
      </c>
      <c r="AI11" s="60" t="s">
        <v>287</v>
      </c>
      <c r="AJ11" s="60">
        <v>-0.28999999999999998</v>
      </c>
      <c r="AK11" s="60" t="s">
        <v>449</v>
      </c>
      <c r="AL11" s="60" t="s">
        <v>449</v>
      </c>
      <c r="AM11" s="60">
        <v>600</v>
      </c>
      <c r="AN11" s="60" t="s">
        <v>293</v>
      </c>
      <c r="AO11" s="60">
        <v>11.2</v>
      </c>
      <c r="AP11" s="60" t="s">
        <v>293</v>
      </c>
      <c r="AQ11" s="60">
        <v>69.63</v>
      </c>
      <c r="AR11" s="60">
        <v>0.27738000000000002</v>
      </c>
      <c r="AS11" s="60">
        <v>0.29176999999999997</v>
      </c>
      <c r="AT11" s="60">
        <v>0.27644999999999997</v>
      </c>
      <c r="AU11" s="60">
        <v>0.74577000000000004</v>
      </c>
      <c r="AV11" s="60">
        <v>0.91054999999999997</v>
      </c>
      <c r="AW11" s="60">
        <v>0.45212000000000002</v>
      </c>
      <c r="AX11" s="60">
        <v>0.27705000000000002</v>
      </c>
      <c r="AY11" s="60">
        <v>0.29075000000000001</v>
      </c>
      <c r="AZ11" s="60">
        <v>0.27678000000000003</v>
      </c>
      <c r="BA11" s="60">
        <v>0.73980000000000001</v>
      </c>
      <c r="BB11" s="60">
        <v>0.90024999999999999</v>
      </c>
      <c r="BC11" s="60">
        <v>0.45534999999999998</v>
      </c>
      <c r="BD11" s="60" t="s">
        <v>288</v>
      </c>
      <c r="BE11" s="60" t="s">
        <v>288</v>
      </c>
      <c r="BF11" s="60" t="s">
        <v>288</v>
      </c>
      <c r="BG11" s="60" t="s">
        <v>288</v>
      </c>
      <c r="BH11" s="60" t="s">
        <v>288</v>
      </c>
      <c r="BI11" s="60" t="s">
        <v>288</v>
      </c>
      <c r="BJ11" s="60">
        <v>0.27517999999999998</v>
      </c>
      <c r="BK11" s="60">
        <v>0.28597</v>
      </c>
      <c r="BL11" s="60">
        <v>0.2752</v>
      </c>
      <c r="BM11" s="60">
        <v>0.71702999999999995</v>
      </c>
      <c r="BN11" s="60">
        <v>0.85528000000000004</v>
      </c>
      <c r="BO11" s="60">
        <v>0.44305</v>
      </c>
      <c r="BP11" s="60">
        <v>0.27522000000000002</v>
      </c>
      <c r="BQ11" s="60">
        <v>0.28653000000000001</v>
      </c>
      <c r="BR11" s="60">
        <v>0.27511999999999998</v>
      </c>
      <c r="BS11" s="60">
        <v>0.71802999999999995</v>
      </c>
      <c r="BT11" s="60">
        <v>0.8679</v>
      </c>
      <c r="BU11" s="60">
        <v>0.44564999999999999</v>
      </c>
      <c r="BV11" s="60">
        <v>0.27903</v>
      </c>
      <c r="BW11" s="60">
        <v>0.29187000000000002</v>
      </c>
      <c r="BX11" s="60">
        <v>0.27815000000000001</v>
      </c>
      <c r="BY11" s="60">
        <v>0.73370000000000002</v>
      </c>
      <c r="BZ11" s="60">
        <v>0.89744999999999997</v>
      </c>
      <c r="CA11" s="60">
        <v>0.44905</v>
      </c>
      <c r="CB11" s="60">
        <v>0.03</v>
      </c>
      <c r="CC11" s="60">
        <v>0.06</v>
      </c>
      <c r="CD11" s="60">
        <v>0.05</v>
      </c>
      <c r="CE11" s="60">
        <v>0.23</v>
      </c>
      <c r="CF11" s="60">
        <v>0.24</v>
      </c>
      <c r="CG11" s="60">
        <v>0.19</v>
      </c>
      <c r="CH11" s="60">
        <v>0.03</v>
      </c>
      <c r="CI11" s="60">
        <v>7.0000000000000007E-2</v>
      </c>
      <c r="CJ11" s="60">
        <v>7.0000000000000007E-2</v>
      </c>
      <c r="CK11" s="60">
        <v>0.32</v>
      </c>
      <c r="CL11" s="60">
        <v>0.28999999999999998</v>
      </c>
      <c r="CM11" s="60">
        <v>0.32</v>
      </c>
      <c r="CN11" s="60" t="s">
        <v>289</v>
      </c>
      <c r="CO11" s="60" t="s">
        <v>289</v>
      </c>
      <c r="CP11" s="60" t="s">
        <v>289</v>
      </c>
      <c r="CQ11" s="60" t="s">
        <v>289</v>
      </c>
      <c r="CR11" s="60" t="s">
        <v>289</v>
      </c>
      <c r="CS11" s="60" t="s">
        <v>289</v>
      </c>
      <c r="CT11" s="60">
        <v>0.04</v>
      </c>
      <c r="CU11" s="60">
        <v>7.0000000000000007E-2</v>
      </c>
      <c r="CV11" s="60">
        <v>0.06</v>
      </c>
      <c r="CW11" s="60">
        <v>0.24</v>
      </c>
      <c r="CX11" s="60">
        <v>0.2</v>
      </c>
      <c r="CY11" s="60">
        <v>0.21</v>
      </c>
      <c r="CZ11" s="60">
        <v>0.04</v>
      </c>
      <c r="DA11" s="60">
        <v>0.05</v>
      </c>
      <c r="DB11" s="60">
        <v>0.05</v>
      </c>
      <c r="DC11" s="60">
        <v>0.28000000000000003</v>
      </c>
      <c r="DD11" s="60">
        <v>0.24</v>
      </c>
      <c r="DE11" s="60">
        <v>0.28999999999999998</v>
      </c>
      <c r="DF11" s="60">
        <v>0.05</v>
      </c>
      <c r="DG11" s="60">
        <v>0.03</v>
      </c>
      <c r="DH11" s="60">
        <v>0.04</v>
      </c>
      <c r="DI11" s="60">
        <v>0.21</v>
      </c>
      <c r="DJ11" s="60">
        <v>0.63</v>
      </c>
      <c r="DK11" s="60">
        <v>0.27</v>
      </c>
      <c r="DL11" s="60" t="s">
        <v>294</v>
      </c>
    </row>
    <row r="12" spans="1:116">
      <c r="A12" s="60">
        <v>69733</v>
      </c>
      <c r="B12" s="60" t="s">
        <v>16</v>
      </c>
      <c r="C12" s="60">
        <v>2</v>
      </c>
      <c r="D12" s="60">
        <v>20090217</v>
      </c>
      <c r="E12" s="60" t="s">
        <v>461</v>
      </c>
      <c r="F12" s="60">
        <v>20090421</v>
      </c>
      <c r="G12" s="60" t="s">
        <v>291</v>
      </c>
      <c r="H12" s="60">
        <v>13</v>
      </c>
      <c r="I12" s="60">
        <v>32</v>
      </c>
      <c r="J12" s="60">
        <v>1949</v>
      </c>
      <c r="K12" s="60" t="s">
        <v>299</v>
      </c>
      <c r="L12" s="60" t="s">
        <v>281</v>
      </c>
      <c r="M12" s="60" t="s">
        <v>283</v>
      </c>
      <c r="N12" s="60" t="s">
        <v>283</v>
      </c>
      <c r="O12" s="60" t="s">
        <v>462</v>
      </c>
      <c r="P12" s="60">
        <v>1.63</v>
      </c>
      <c r="Q12" s="60">
        <v>0.8</v>
      </c>
      <c r="R12" s="60">
        <v>2.4300000000000002</v>
      </c>
      <c r="S12" s="60" t="s">
        <v>448</v>
      </c>
      <c r="T12" s="60">
        <v>1.9473199999999999</v>
      </c>
      <c r="U12" s="60">
        <v>1.9468529999999999</v>
      </c>
      <c r="V12" s="60" t="s">
        <v>285</v>
      </c>
      <c r="W12" s="60">
        <v>1.916981</v>
      </c>
      <c r="X12" s="60">
        <v>1.934906</v>
      </c>
      <c r="Y12" s="60">
        <v>1.949905</v>
      </c>
      <c r="Z12" s="60">
        <v>0</v>
      </c>
      <c r="AA12" s="60" t="s">
        <v>285</v>
      </c>
      <c r="AB12" s="60" t="s">
        <v>285</v>
      </c>
      <c r="AC12" s="60" t="s">
        <v>285</v>
      </c>
      <c r="AD12" s="60" t="s">
        <v>285</v>
      </c>
      <c r="AE12" s="60" t="s">
        <v>296</v>
      </c>
      <c r="AF12" s="60" t="s">
        <v>285</v>
      </c>
      <c r="AG12" s="60" t="s">
        <v>285</v>
      </c>
      <c r="AH12" s="60">
        <v>0.05</v>
      </c>
      <c r="AI12" s="60" t="s">
        <v>287</v>
      </c>
      <c r="AJ12" s="60">
        <v>-0.23</v>
      </c>
      <c r="AK12" s="60" t="s">
        <v>449</v>
      </c>
      <c r="AL12" s="60" t="s">
        <v>449</v>
      </c>
      <c r="AM12" s="60">
        <v>500</v>
      </c>
      <c r="AN12" s="60">
        <v>8.59</v>
      </c>
      <c r="AO12" s="60">
        <v>9.15</v>
      </c>
      <c r="AP12" s="60">
        <v>50.82</v>
      </c>
      <c r="AQ12" s="60">
        <v>55.79</v>
      </c>
      <c r="AR12" s="60">
        <v>0.27915000000000001</v>
      </c>
      <c r="AS12" s="60">
        <v>0.29111999999999999</v>
      </c>
      <c r="AT12" s="60">
        <v>0.27815000000000001</v>
      </c>
      <c r="AU12" s="60">
        <v>0.73597000000000001</v>
      </c>
      <c r="AV12" s="60">
        <v>0.89781999999999995</v>
      </c>
      <c r="AW12" s="60">
        <v>0.44947999999999999</v>
      </c>
      <c r="AX12" s="60">
        <v>0.27865000000000001</v>
      </c>
      <c r="AY12" s="60">
        <v>0.29144999999999999</v>
      </c>
      <c r="AZ12" s="60">
        <v>0.27853</v>
      </c>
      <c r="BA12" s="60">
        <v>0.7329</v>
      </c>
      <c r="BB12" s="60">
        <v>0.88827</v>
      </c>
      <c r="BC12" s="60">
        <v>0.45172000000000001</v>
      </c>
      <c r="BD12" s="60" t="s">
        <v>288</v>
      </c>
      <c r="BE12" s="60" t="s">
        <v>288</v>
      </c>
      <c r="BF12" s="60" t="s">
        <v>288</v>
      </c>
      <c r="BG12" s="60" t="s">
        <v>288</v>
      </c>
      <c r="BH12" s="60" t="s">
        <v>288</v>
      </c>
      <c r="BI12" s="60" t="s">
        <v>288</v>
      </c>
      <c r="BJ12" s="60">
        <v>0.27524999999999999</v>
      </c>
      <c r="BK12" s="60">
        <v>0.28498000000000001</v>
      </c>
      <c r="BL12" s="60">
        <v>0.27442</v>
      </c>
      <c r="BM12" s="60">
        <v>0.71362000000000003</v>
      </c>
      <c r="BN12" s="60">
        <v>0.84143000000000001</v>
      </c>
      <c r="BO12" s="60">
        <v>0.43952999999999998</v>
      </c>
      <c r="BP12" s="60">
        <v>0.27729999999999999</v>
      </c>
      <c r="BQ12" s="60">
        <v>0.28760000000000002</v>
      </c>
      <c r="BR12" s="60">
        <v>0.27717000000000003</v>
      </c>
      <c r="BS12" s="60">
        <v>0.72157000000000004</v>
      </c>
      <c r="BT12" s="60">
        <v>0.86673</v>
      </c>
      <c r="BU12" s="60">
        <v>0.44751999999999997</v>
      </c>
      <c r="BV12" s="60">
        <v>0.27972999999999998</v>
      </c>
      <c r="BW12" s="60">
        <v>0.29242000000000001</v>
      </c>
      <c r="BX12" s="60">
        <v>0.27848000000000001</v>
      </c>
      <c r="BY12" s="60">
        <v>0.73009999999999997</v>
      </c>
      <c r="BZ12" s="60">
        <v>0.89775000000000005</v>
      </c>
      <c r="CA12" s="60">
        <v>0.44995000000000002</v>
      </c>
      <c r="CB12" s="60">
        <v>0.03</v>
      </c>
      <c r="CC12" s="60">
        <v>0.06</v>
      </c>
      <c r="CD12" s="60">
        <v>7.0000000000000007E-2</v>
      </c>
      <c r="CE12" s="60">
        <v>0.5</v>
      </c>
      <c r="CF12" s="60">
        <v>0.31</v>
      </c>
      <c r="CG12" s="60">
        <v>0.2</v>
      </c>
      <c r="CH12" s="60">
        <v>0.03</v>
      </c>
      <c r="CI12" s="60">
        <v>0.32</v>
      </c>
      <c r="CJ12" s="60">
        <v>7.0000000000000007E-2</v>
      </c>
      <c r="CK12" s="60">
        <v>0.27</v>
      </c>
      <c r="CL12" s="60">
        <v>0.21</v>
      </c>
      <c r="CM12" s="60">
        <v>0.18</v>
      </c>
      <c r="CN12" s="60" t="s">
        <v>289</v>
      </c>
      <c r="CO12" s="60" t="s">
        <v>289</v>
      </c>
      <c r="CP12" s="60" t="s">
        <v>289</v>
      </c>
      <c r="CQ12" s="60" t="s">
        <v>289</v>
      </c>
      <c r="CR12" s="60" t="s">
        <v>289</v>
      </c>
      <c r="CS12" s="60" t="s">
        <v>289</v>
      </c>
      <c r="CT12" s="60">
        <v>0.04</v>
      </c>
      <c r="CU12" s="60">
        <v>0.04</v>
      </c>
      <c r="CV12" s="60">
        <v>0.05</v>
      </c>
      <c r="CW12" s="60">
        <v>0.18</v>
      </c>
      <c r="CX12" s="60">
        <v>0.28000000000000003</v>
      </c>
      <c r="CY12" s="60">
        <v>0.27</v>
      </c>
      <c r="CZ12" s="60">
        <v>0.03</v>
      </c>
      <c r="DA12" s="60">
        <v>0.02</v>
      </c>
      <c r="DB12" s="60">
        <v>0.06</v>
      </c>
      <c r="DC12" s="60">
        <v>0.35</v>
      </c>
      <c r="DD12" s="60">
        <v>0.26</v>
      </c>
      <c r="DE12" s="60">
        <v>0.05</v>
      </c>
      <c r="DF12" s="60">
        <v>0.05</v>
      </c>
      <c r="DG12" s="60">
        <v>0.06</v>
      </c>
      <c r="DH12" s="60">
        <v>0.08</v>
      </c>
      <c r="DI12" s="60">
        <v>0.19</v>
      </c>
      <c r="DJ12" s="60">
        <v>0.16</v>
      </c>
      <c r="DK12" s="60">
        <v>0.19</v>
      </c>
      <c r="DL12" s="60" t="s">
        <v>294</v>
      </c>
    </row>
    <row r="13" spans="1:116">
      <c r="A13" s="60">
        <v>69448</v>
      </c>
      <c r="B13" s="60" t="s">
        <v>16</v>
      </c>
      <c r="C13" s="60">
        <v>2</v>
      </c>
      <c r="D13" s="60">
        <v>20090310</v>
      </c>
      <c r="E13" s="60" t="s">
        <v>463</v>
      </c>
      <c r="F13" s="60">
        <v>20090310</v>
      </c>
      <c r="G13" s="60" t="s">
        <v>291</v>
      </c>
      <c r="H13" s="60">
        <v>16</v>
      </c>
      <c r="I13" s="60">
        <v>35</v>
      </c>
      <c r="J13" s="60">
        <v>2410</v>
      </c>
      <c r="K13" s="60" t="s">
        <v>301</v>
      </c>
      <c r="L13" s="60" t="s">
        <v>281</v>
      </c>
      <c r="M13" s="60" t="s">
        <v>464</v>
      </c>
      <c r="N13" s="60" t="s">
        <v>465</v>
      </c>
      <c r="O13" s="60" t="s">
        <v>163</v>
      </c>
      <c r="P13" s="60">
        <v>-0.01</v>
      </c>
      <c r="Q13" s="60">
        <v>-2.4500000000000002</v>
      </c>
      <c r="R13" s="60">
        <v>-2.46</v>
      </c>
      <c r="S13" s="60" t="s">
        <v>448</v>
      </c>
      <c r="T13" s="60">
        <v>1.9394100000000001</v>
      </c>
      <c r="U13" s="60">
        <v>1.9371080000000001</v>
      </c>
      <c r="V13" s="60" t="s">
        <v>285</v>
      </c>
      <c r="W13" s="60">
        <v>1.9195249999999999</v>
      </c>
      <c r="X13" s="60">
        <v>1.902844</v>
      </c>
      <c r="Y13" s="60">
        <v>1.848473</v>
      </c>
      <c r="Z13" s="60">
        <v>0</v>
      </c>
      <c r="AA13" s="60" t="s">
        <v>285</v>
      </c>
      <c r="AB13" s="60" t="s">
        <v>285</v>
      </c>
      <c r="AC13" s="60" t="s">
        <v>285</v>
      </c>
      <c r="AD13" s="60" t="s">
        <v>285</v>
      </c>
      <c r="AE13" s="60" t="s">
        <v>292</v>
      </c>
      <c r="AF13" s="60" t="s">
        <v>285</v>
      </c>
      <c r="AG13" s="60" t="s">
        <v>285</v>
      </c>
      <c r="AH13" s="60">
        <v>7.0000000000000007E-2</v>
      </c>
      <c r="AI13" s="60" t="s">
        <v>287</v>
      </c>
      <c r="AJ13" s="60">
        <v>4.6399999999999997</v>
      </c>
      <c r="AK13" s="60">
        <v>-6.2857000000000003</v>
      </c>
      <c r="AL13" s="60">
        <v>-19.75</v>
      </c>
      <c r="AM13" s="60">
        <v>900</v>
      </c>
      <c r="AN13" s="60">
        <v>10.69</v>
      </c>
      <c r="AO13" s="60" t="s">
        <v>293</v>
      </c>
      <c r="AP13" s="60">
        <v>69.819999999999993</v>
      </c>
      <c r="AQ13" s="60" t="s">
        <v>293</v>
      </c>
      <c r="AR13" s="60">
        <v>0.27788000000000002</v>
      </c>
      <c r="AS13" s="60">
        <v>0.29082999999999998</v>
      </c>
      <c r="AT13" s="60">
        <v>0.27698</v>
      </c>
      <c r="AU13" s="60">
        <v>0.73438000000000003</v>
      </c>
      <c r="AV13" s="60">
        <v>0.89170000000000005</v>
      </c>
      <c r="AW13" s="60">
        <v>0.44796999999999998</v>
      </c>
      <c r="AX13" s="60">
        <v>0.27753</v>
      </c>
      <c r="AY13" s="60">
        <v>0.29182999999999998</v>
      </c>
      <c r="AZ13" s="60">
        <v>0.27694999999999997</v>
      </c>
      <c r="BA13" s="60">
        <v>0.72597</v>
      </c>
      <c r="BB13" s="60">
        <v>0.88307000000000002</v>
      </c>
      <c r="BC13" s="60">
        <v>0.44683</v>
      </c>
      <c r="BD13" s="60" t="s">
        <v>288</v>
      </c>
      <c r="BE13" s="60" t="s">
        <v>288</v>
      </c>
      <c r="BF13" s="60" t="s">
        <v>288</v>
      </c>
      <c r="BG13" s="60" t="s">
        <v>288</v>
      </c>
      <c r="BH13" s="60" t="s">
        <v>288</v>
      </c>
      <c r="BI13" s="60" t="s">
        <v>288</v>
      </c>
      <c r="BJ13" s="60">
        <v>0.27548</v>
      </c>
      <c r="BK13" s="60">
        <v>0.28684999999999999</v>
      </c>
      <c r="BL13" s="60">
        <v>0.27472000000000002</v>
      </c>
      <c r="BM13" s="60">
        <v>0.71897</v>
      </c>
      <c r="BN13" s="60">
        <v>0.84718000000000004</v>
      </c>
      <c r="BO13" s="60">
        <v>0.43807000000000001</v>
      </c>
      <c r="BP13" s="60">
        <v>0.27407999999999999</v>
      </c>
      <c r="BQ13" s="60">
        <v>0.28556999999999999</v>
      </c>
      <c r="BR13" s="60">
        <v>0.27228000000000002</v>
      </c>
      <c r="BS13" s="60">
        <v>0.69774999999999998</v>
      </c>
      <c r="BT13" s="60">
        <v>0.83875</v>
      </c>
      <c r="BU13" s="60">
        <v>0.42763000000000001</v>
      </c>
      <c r="BV13" s="60">
        <v>0.26706999999999997</v>
      </c>
      <c r="BW13" s="60">
        <v>0.28011999999999998</v>
      </c>
      <c r="BX13" s="60">
        <v>0.26346999999999998</v>
      </c>
      <c r="BY13" s="60">
        <v>0.67518</v>
      </c>
      <c r="BZ13" s="60">
        <v>0.82987999999999995</v>
      </c>
      <c r="CA13" s="60">
        <v>0.41215000000000002</v>
      </c>
      <c r="CB13" s="60">
        <v>0.03</v>
      </c>
      <c r="CC13" s="60">
        <v>0.03</v>
      </c>
      <c r="CD13" s="60">
        <v>0.03</v>
      </c>
      <c r="CE13" s="60">
        <v>0.36</v>
      </c>
      <c r="CF13" s="60">
        <v>0.3</v>
      </c>
      <c r="CG13" s="60">
        <v>0.33</v>
      </c>
      <c r="CH13" s="60">
        <v>0.05</v>
      </c>
      <c r="CI13" s="60">
        <v>0.08</v>
      </c>
      <c r="CJ13" s="60">
        <v>0.04</v>
      </c>
      <c r="CK13" s="60">
        <v>0.25</v>
      </c>
      <c r="CL13" s="60">
        <v>0.64</v>
      </c>
      <c r="CM13" s="60">
        <v>0.7</v>
      </c>
      <c r="CN13" s="60" t="s">
        <v>289</v>
      </c>
      <c r="CO13" s="60" t="s">
        <v>289</v>
      </c>
      <c r="CP13" s="60" t="s">
        <v>289</v>
      </c>
      <c r="CQ13" s="60" t="s">
        <v>289</v>
      </c>
      <c r="CR13" s="60" t="s">
        <v>289</v>
      </c>
      <c r="CS13" s="60" t="s">
        <v>289</v>
      </c>
      <c r="CT13" s="60">
        <v>0.09</v>
      </c>
      <c r="CU13" s="60">
        <v>0.06</v>
      </c>
      <c r="CV13" s="60">
        <v>0.24</v>
      </c>
      <c r="CW13" s="60">
        <v>0.46</v>
      </c>
      <c r="CX13" s="60">
        <v>0.42</v>
      </c>
      <c r="CY13" s="60">
        <v>0.82</v>
      </c>
      <c r="CZ13" s="60">
        <v>7.0000000000000007E-2</v>
      </c>
      <c r="DA13" s="60">
        <v>7.0000000000000007E-2</v>
      </c>
      <c r="DB13" s="60">
        <v>0.04</v>
      </c>
      <c r="DC13" s="60">
        <v>0.56999999999999995</v>
      </c>
      <c r="DD13" s="60">
        <v>0.74</v>
      </c>
      <c r="DE13" s="60">
        <v>0.34</v>
      </c>
      <c r="DF13" s="60">
        <v>0.3</v>
      </c>
      <c r="DG13" s="60">
        <v>0.04</v>
      </c>
      <c r="DH13" s="60">
        <v>7.0000000000000007E-2</v>
      </c>
      <c r="DI13" s="60">
        <v>0.51</v>
      </c>
      <c r="DJ13" s="60">
        <v>0.49</v>
      </c>
      <c r="DK13" s="60">
        <v>0.26</v>
      </c>
      <c r="DL13" s="60" t="s">
        <v>466</v>
      </c>
    </row>
    <row r="14" spans="1:116">
      <c r="A14" s="60">
        <v>70673</v>
      </c>
      <c r="B14" s="60" t="s">
        <v>16</v>
      </c>
      <c r="C14" s="60">
        <v>3</v>
      </c>
      <c r="D14" s="60">
        <v>20090316</v>
      </c>
      <c r="E14" s="60" t="s">
        <v>379</v>
      </c>
      <c r="F14" s="60">
        <v>20090409</v>
      </c>
      <c r="G14" s="60" t="s">
        <v>327</v>
      </c>
      <c r="H14" s="60">
        <v>2</v>
      </c>
      <c r="I14" s="60">
        <v>20</v>
      </c>
      <c r="J14" s="60">
        <v>313</v>
      </c>
      <c r="K14" s="60" t="s">
        <v>299</v>
      </c>
      <c r="L14" s="60" t="s">
        <v>467</v>
      </c>
      <c r="M14" s="60" t="s">
        <v>283</v>
      </c>
      <c r="N14" s="60" t="s">
        <v>283</v>
      </c>
      <c r="O14" s="60" t="s">
        <v>468</v>
      </c>
      <c r="P14" s="60">
        <v>0.48</v>
      </c>
      <c r="Q14" s="60">
        <v>0.73</v>
      </c>
      <c r="R14" s="60">
        <v>1.21</v>
      </c>
      <c r="S14" s="60" t="s">
        <v>448</v>
      </c>
      <c r="T14" s="60">
        <v>1.9947079999999999</v>
      </c>
      <c r="U14" s="60">
        <v>1.9881949999999999</v>
      </c>
      <c r="V14" s="60" t="s">
        <v>285</v>
      </c>
      <c r="W14" s="60">
        <v>1.9683520000000001</v>
      </c>
      <c r="X14" s="60">
        <v>1.9604250000000001</v>
      </c>
      <c r="Y14" s="60">
        <v>1.983114</v>
      </c>
      <c r="Z14" s="60">
        <v>0</v>
      </c>
      <c r="AA14" s="60" t="s">
        <v>285</v>
      </c>
      <c r="AB14" s="60" t="s">
        <v>285</v>
      </c>
      <c r="AC14" s="60" t="s">
        <v>285</v>
      </c>
      <c r="AD14" s="60" t="s">
        <v>285</v>
      </c>
      <c r="AE14" s="60" t="s">
        <v>300</v>
      </c>
      <c r="AF14" s="60" t="s">
        <v>285</v>
      </c>
      <c r="AG14" s="60" t="s">
        <v>285</v>
      </c>
      <c r="AH14" s="60">
        <v>0.27</v>
      </c>
      <c r="AI14" s="60" t="s">
        <v>287</v>
      </c>
      <c r="AJ14" s="60">
        <v>0.24</v>
      </c>
      <c r="AK14" s="60" t="s">
        <v>449</v>
      </c>
      <c r="AL14" s="60" t="s">
        <v>449</v>
      </c>
      <c r="AM14" s="60">
        <v>200</v>
      </c>
      <c r="AN14" s="60">
        <v>10.38</v>
      </c>
      <c r="AO14" s="60" t="s">
        <v>293</v>
      </c>
      <c r="AP14" s="60">
        <v>61.94</v>
      </c>
      <c r="AQ14" s="60" t="s">
        <v>293</v>
      </c>
      <c r="AR14" s="60">
        <v>0.28499999999999998</v>
      </c>
      <c r="AS14" s="60">
        <v>0.29899999999999999</v>
      </c>
      <c r="AT14" s="60">
        <v>0.28698000000000001</v>
      </c>
      <c r="AU14" s="60">
        <v>0.73843000000000003</v>
      </c>
      <c r="AV14" s="60">
        <v>0.88375000000000004</v>
      </c>
      <c r="AW14" s="60">
        <v>0.45967000000000002</v>
      </c>
      <c r="AX14" s="60">
        <v>0.28449999999999998</v>
      </c>
      <c r="AY14" s="60">
        <v>0.29877999999999999</v>
      </c>
      <c r="AZ14" s="60">
        <v>0.28608</v>
      </c>
      <c r="BA14" s="60">
        <v>0.72857000000000005</v>
      </c>
      <c r="BB14" s="60">
        <v>0.88568000000000002</v>
      </c>
      <c r="BC14" s="60">
        <v>0.45467999999999997</v>
      </c>
      <c r="BD14" s="60" t="s">
        <v>288</v>
      </c>
      <c r="BE14" s="60" t="s">
        <v>288</v>
      </c>
      <c r="BF14" s="60" t="s">
        <v>288</v>
      </c>
      <c r="BG14" s="60" t="s">
        <v>288</v>
      </c>
      <c r="BH14" s="60" t="s">
        <v>288</v>
      </c>
      <c r="BI14" s="60" t="s">
        <v>288</v>
      </c>
      <c r="BJ14" s="60">
        <v>0.28192</v>
      </c>
      <c r="BK14" s="60">
        <v>0.29463</v>
      </c>
      <c r="BL14" s="60">
        <v>0.28372000000000003</v>
      </c>
      <c r="BM14" s="60">
        <v>0.71392</v>
      </c>
      <c r="BN14" s="60">
        <v>0.85197999999999996</v>
      </c>
      <c r="BO14" s="60">
        <v>0.44785000000000003</v>
      </c>
      <c r="BP14" s="60">
        <v>0.28032000000000001</v>
      </c>
      <c r="BQ14" s="60">
        <v>0.29310000000000003</v>
      </c>
      <c r="BR14" s="60">
        <v>0.28205000000000002</v>
      </c>
      <c r="BS14" s="60">
        <v>0.72345000000000004</v>
      </c>
      <c r="BT14" s="60">
        <v>0.85663</v>
      </c>
      <c r="BU14" s="60">
        <v>0.45147999999999999</v>
      </c>
      <c r="BV14" s="60">
        <v>0.28405000000000002</v>
      </c>
      <c r="BW14" s="60">
        <v>0.29792000000000002</v>
      </c>
      <c r="BX14" s="60">
        <v>0.28494999999999998</v>
      </c>
      <c r="BY14" s="60">
        <v>0.7298</v>
      </c>
      <c r="BZ14" s="60">
        <v>0.88734999999999997</v>
      </c>
      <c r="CA14" s="60">
        <v>0.45238</v>
      </c>
      <c r="CB14" s="60">
        <v>0.06</v>
      </c>
      <c r="CC14" s="60">
        <v>0.05</v>
      </c>
      <c r="CD14" s="60">
        <v>0.04</v>
      </c>
      <c r="CE14" s="60">
        <v>0.56999999999999995</v>
      </c>
      <c r="CF14" s="60">
        <v>0.66</v>
      </c>
      <c r="CG14" s="60">
        <v>0.3</v>
      </c>
      <c r="CH14" s="60">
        <v>0.09</v>
      </c>
      <c r="CI14" s="60">
        <v>0.1</v>
      </c>
      <c r="CJ14" s="60">
        <v>0.04</v>
      </c>
      <c r="CK14" s="60">
        <v>0.64</v>
      </c>
      <c r="CL14" s="60">
        <v>0.16</v>
      </c>
      <c r="CM14" s="60">
        <v>0.48</v>
      </c>
      <c r="CN14" s="60" t="s">
        <v>289</v>
      </c>
      <c r="CO14" s="60" t="s">
        <v>289</v>
      </c>
      <c r="CP14" s="60" t="s">
        <v>289</v>
      </c>
      <c r="CQ14" s="60" t="s">
        <v>289</v>
      </c>
      <c r="CR14" s="60" t="s">
        <v>289</v>
      </c>
      <c r="CS14" s="60" t="s">
        <v>289</v>
      </c>
      <c r="CT14" s="60">
        <v>0.03</v>
      </c>
      <c r="CU14" s="60">
        <v>7.0000000000000007E-2</v>
      </c>
      <c r="CV14" s="60">
        <v>0.11</v>
      </c>
      <c r="CW14" s="60">
        <v>0.64</v>
      </c>
      <c r="CX14" s="60">
        <v>0.15</v>
      </c>
      <c r="CY14" s="60">
        <v>0.17</v>
      </c>
      <c r="CZ14" s="60">
        <v>7.0000000000000007E-2</v>
      </c>
      <c r="DA14" s="60">
        <v>0.1</v>
      </c>
      <c r="DB14" s="60">
        <v>0.05</v>
      </c>
      <c r="DC14" s="60">
        <v>0.25</v>
      </c>
      <c r="DD14" s="60">
        <v>0.64</v>
      </c>
      <c r="DE14" s="60">
        <v>0.41</v>
      </c>
      <c r="DF14" s="60">
        <v>0.02</v>
      </c>
      <c r="DG14" s="60">
        <v>0.09</v>
      </c>
      <c r="DH14" s="60">
        <v>0.05</v>
      </c>
      <c r="DI14" s="60">
        <v>0.55000000000000004</v>
      </c>
      <c r="DJ14" s="60">
        <v>0.54</v>
      </c>
      <c r="DK14" s="60">
        <v>0.28000000000000003</v>
      </c>
      <c r="DL14" s="60" t="s">
        <v>469</v>
      </c>
    </row>
    <row r="15" spans="1:116">
      <c r="A15" s="60">
        <v>70672</v>
      </c>
      <c r="B15" s="60" t="s">
        <v>16</v>
      </c>
      <c r="C15" s="60">
        <v>3</v>
      </c>
      <c r="D15" s="60">
        <v>20090323</v>
      </c>
      <c r="E15" s="60" t="s">
        <v>147</v>
      </c>
      <c r="F15" s="60">
        <v>20090409</v>
      </c>
      <c r="G15" s="60" t="s">
        <v>327</v>
      </c>
      <c r="H15" s="60">
        <v>3</v>
      </c>
      <c r="I15" s="60">
        <v>21</v>
      </c>
      <c r="J15" s="60">
        <v>466</v>
      </c>
      <c r="K15" s="60" t="s">
        <v>299</v>
      </c>
      <c r="L15" s="60" t="s">
        <v>467</v>
      </c>
      <c r="M15" s="60" t="s">
        <v>283</v>
      </c>
      <c r="N15" s="60" t="s">
        <v>283</v>
      </c>
      <c r="O15" s="60" t="s">
        <v>470</v>
      </c>
      <c r="P15" s="60">
        <v>1.31</v>
      </c>
      <c r="Q15" s="60">
        <v>1.03</v>
      </c>
      <c r="R15" s="60">
        <v>2.34</v>
      </c>
      <c r="S15" s="60" t="s">
        <v>448</v>
      </c>
      <c r="T15" s="60">
        <v>1.9760599999999999</v>
      </c>
      <c r="U15" s="60">
        <v>1.971338</v>
      </c>
      <c r="V15" s="60" t="s">
        <v>285</v>
      </c>
      <c r="W15" s="60">
        <v>1.9394089999999999</v>
      </c>
      <c r="X15" s="60">
        <v>1.9485600000000001</v>
      </c>
      <c r="Y15" s="60">
        <v>1.976059</v>
      </c>
      <c r="Z15" s="60">
        <v>0</v>
      </c>
      <c r="AA15" s="60">
        <v>10.537906</v>
      </c>
      <c r="AB15" s="60">
        <v>10.511092</v>
      </c>
      <c r="AC15" s="60" t="s">
        <v>285</v>
      </c>
      <c r="AD15" s="60">
        <v>10.307883</v>
      </c>
      <c r="AE15" s="60" t="s">
        <v>286</v>
      </c>
      <c r="AF15" s="60">
        <v>10.361587</v>
      </c>
      <c r="AG15" s="60">
        <v>10.546773999999999</v>
      </c>
      <c r="AH15" s="60">
        <v>0.25</v>
      </c>
      <c r="AI15" s="60" t="s">
        <v>287</v>
      </c>
      <c r="AJ15" s="60">
        <v>-0.34</v>
      </c>
      <c r="AK15" s="60" t="s">
        <v>449</v>
      </c>
      <c r="AL15" s="60" t="s">
        <v>449</v>
      </c>
      <c r="AM15" s="60">
        <v>500</v>
      </c>
      <c r="AN15" s="60">
        <v>8.2200000000000006</v>
      </c>
      <c r="AO15" s="60" t="s">
        <v>293</v>
      </c>
      <c r="AP15" s="60">
        <v>44.09</v>
      </c>
      <c r="AQ15" s="60" t="s">
        <v>293</v>
      </c>
      <c r="AR15" s="60">
        <v>0.28320000000000001</v>
      </c>
      <c r="AS15" s="60">
        <v>0.29527999999999999</v>
      </c>
      <c r="AT15" s="60">
        <v>0.28360000000000002</v>
      </c>
      <c r="AU15" s="60">
        <v>0.72741999999999996</v>
      </c>
      <c r="AV15" s="60">
        <v>0.88695000000000002</v>
      </c>
      <c r="AW15" s="60">
        <v>0.45412000000000002</v>
      </c>
      <c r="AX15" s="60">
        <v>0.28270000000000001</v>
      </c>
      <c r="AY15" s="60">
        <v>0.29471999999999998</v>
      </c>
      <c r="AZ15" s="60">
        <v>0.28317999999999999</v>
      </c>
      <c r="BA15" s="60">
        <v>0.71984999999999999</v>
      </c>
      <c r="BB15" s="60">
        <v>0.88507999999999998</v>
      </c>
      <c r="BC15" s="60">
        <v>0.45082</v>
      </c>
      <c r="BD15" s="60" t="s">
        <v>288</v>
      </c>
      <c r="BE15" s="60" t="s">
        <v>288</v>
      </c>
      <c r="BF15" s="60" t="s">
        <v>288</v>
      </c>
      <c r="BG15" s="60" t="s">
        <v>288</v>
      </c>
      <c r="BH15" s="60" t="s">
        <v>288</v>
      </c>
      <c r="BI15" s="60" t="s">
        <v>288</v>
      </c>
      <c r="BJ15" s="60">
        <v>0.27792</v>
      </c>
      <c r="BK15" s="60">
        <v>0.28894999999999998</v>
      </c>
      <c r="BL15" s="60">
        <v>0.27944999999999998</v>
      </c>
      <c r="BM15" s="60">
        <v>0.70638000000000001</v>
      </c>
      <c r="BN15" s="60">
        <v>0.84141999999999995</v>
      </c>
      <c r="BO15" s="60">
        <v>0.44068000000000002</v>
      </c>
      <c r="BP15" s="60">
        <v>0.27888000000000002</v>
      </c>
      <c r="BQ15" s="60">
        <v>0.29032000000000002</v>
      </c>
      <c r="BR15" s="60">
        <v>0.27988000000000002</v>
      </c>
      <c r="BS15" s="60">
        <v>0.72243000000000002</v>
      </c>
      <c r="BT15" s="60">
        <v>0.84006999999999998</v>
      </c>
      <c r="BU15" s="60">
        <v>0.45017000000000001</v>
      </c>
      <c r="BV15" s="60">
        <v>0.28372999999999998</v>
      </c>
      <c r="BW15" s="60">
        <v>0.29602000000000001</v>
      </c>
      <c r="BX15" s="60">
        <v>0.28315000000000001</v>
      </c>
      <c r="BY15" s="60">
        <v>0.72750000000000004</v>
      </c>
      <c r="BZ15" s="60">
        <v>0.89224999999999999</v>
      </c>
      <c r="CA15" s="60">
        <v>0.45046999999999998</v>
      </c>
      <c r="CB15" s="60">
        <v>0.08</v>
      </c>
      <c r="CC15" s="60">
        <v>0.08</v>
      </c>
      <c r="CD15" s="60">
        <v>7.0000000000000007E-2</v>
      </c>
      <c r="CE15" s="60">
        <v>0.74</v>
      </c>
      <c r="CF15" s="60">
        <v>0.49</v>
      </c>
      <c r="CG15" s="60">
        <v>0.32</v>
      </c>
      <c r="CH15" s="60">
        <v>0.04</v>
      </c>
      <c r="CI15" s="60">
        <v>0.06</v>
      </c>
      <c r="CJ15" s="60">
        <v>0.14000000000000001</v>
      </c>
      <c r="CK15" s="60">
        <v>0.53</v>
      </c>
      <c r="CL15" s="60">
        <v>0.57999999999999996</v>
      </c>
      <c r="CM15" s="60">
        <v>0.4</v>
      </c>
      <c r="CN15" s="60" t="s">
        <v>289</v>
      </c>
      <c r="CO15" s="60" t="s">
        <v>289</v>
      </c>
      <c r="CP15" s="60" t="s">
        <v>289</v>
      </c>
      <c r="CQ15" s="60" t="s">
        <v>289</v>
      </c>
      <c r="CR15" s="60" t="s">
        <v>289</v>
      </c>
      <c r="CS15" s="60" t="s">
        <v>289</v>
      </c>
      <c r="CT15" s="60">
        <v>7.0000000000000007E-2</v>
      </c>
      <c r="CU15" s="60">
        <v>0.06</v>
      </c>
      <c r="CV15" s="60">
        <v>7.0000000000000007E-2</v>
      </c>
      <c r="CW15" s="60">
        <v>0.52</v>
      </c>
      <c r="CX15" s="60">
        <v>0.43</v>
      </c>
      <c r="CY15" s="60">
        <v>0.43</v>
      </c>
      <c r="CZ15" s="60">
        <v>0.03</v>
      </c>
      <c r="DA15" s="60">
        <v>0.06</v>
      </c>
      <c r="DB15" s="60">
        <v>0.08</v>
      </c>
      <c r="DC15" s="60">
        <v>0.66</v>
      </c>
      <c r="DD15" s="60">
        <v>0.56999999999999995</v>
      </c>
      <c r="DE15" s="60">
        <v>0.14000000000000001</v>
      </c>
      <c r="DF15" s="60">
        <v>0.1</v>
      </c>
      <c r="DG15" s="60">
        <v>7.0000000000000007E-2</v>
      </c>
      <c r="DH15" s="60">
        <v>0.05</v>
      </c>
      <c r="DI15" s="60">
        <v>0.51</v>
      </c>
      <c r="DJ15" s="60">
        <v>0.42</v>
      </c>
      <c r="DK15" s="60">
        <v>0.27</v>
      </c>
      <c r="DL15" s="60" t="s">
        <v>469</v>
      </c>
    </row>
    <row r="16" spans="1:116">
      <c r="A16" s="60">
        <v>70671</v>
      </c>
      <c r="B16" s="60" t="s">
        <v>16</v>
      </c>
      <c r="C16" s="60">
        <v>3</v>
      </c>
      <c r="D16" s="60">
        <v>20090330</v>
      </c>
      <c r="E16" s="60" t="s">
        <v>20</v>
      </c>
      <c r="F16" s="60">
        <v>20090422</v>
      </c>
      <c r="G16" s="60" t="s">
        <v>327</v>
      </c>
      <c r="H16" s="60">
        <v>4</v>
      </c>
      <c r="I16" s="60">
        <v>22</v>
      </c>
      <c r="J16" s="60">
        <v>619</v>
      </c>
      <c r="K16" s="60" t="s">
        <v>299</v>
      </c>
      <c r="L16" s="60" t="s">
        <v>467</v>
      </c>
      <c r="M16" s="60" t="s">
        <v>283</v>
      </c>
      <c r="N16" s="60" t="s">
        <v>283</v>
      </c>
      <c r="O16" s="60" t="s">
        <v>471</v>
      </c>
      <c r="P16" s="60">
        <v>1.0900000000000001</v>
      </c>
      <c r="Q16" s="60">
        <v>0.55000000000000004</v>
      </c>
      <c r="R16" s="60">
        <v>1.64</v>
      </c>
      <c r="S16" s="60" t="s">
        <v>448</v>
      </c>
      <c r="T16" s="60">
        <v>1.97437</v>
      </c>
      <c r="U16" s="60">
        <v>1.970963</v>
      </c>
      <c r="V16" s="60" t="s">
        <v>285</v>
      </c>
      <c r="W16" s="60">
        <v>1.944698</v>
      </c>
      <c r="X16" s="60">
        <v>1.9574769999999999</v>
      </c>
      <c r="Y16" s="60">
        <v>1.9736610000000001</v>
      </c>
      <c r="Z16" s="60">
        <v>0</v>
      </c>
      <c r="AA16" s="60">
        <v>10.529223</v>
      </c>
      <c r="AB16" s="60">
        <v>10.511812000000001</v>
      </c>
      <c r="AC16" s="60" t="s">
        <v>285</v>
      </c>
      <c r="AD16" s="60">
        <v>10.342546</v>
      </c>
      <c r="AE16" s="60" t="s">
        <v>300</v>
      </c>
      <c r="AF16" s="60">
        <v>10.42714</v>
      </c>
      <c r="AG16" s="60">
        <v>10.536503</v>
      </c>
      <c r="AH16" s="60">
        <v>0.17</v>
      </c>
      <c r="AI16" s="60" t="s">
        <v>287</v>
      </c>
      <c r="AJ16" s="60">
        <v>-0.23</v>
      </c>
      <c r="AK16" s="60" t="s">
        <v>449</v>
      </c>
      <c r="AL16" s="60" t="s">
        <v>449</v>
      </c>
      <c r="AM16" s="60">
        <v>500</v>
      </c>
      <c r="AN16" s="60">
        <v>10.4</v>
      </c>
      <c r="AO16" s="60" t="s">
        <v>293</v>
      </c>
      <c r="AP16" s="60">
        <v>61.19</v>
      </c>
      <c r="AQ16" s="60" t="s">
        <v>293</v>
      </c>
      <c r="AR16" s="60">
        <v>0.28349999999999997</v>
      </c>
      <c r="AS16" s="60">
        <v>0.29485</v>
      </c>
      <c r="AT16" s="60">
        <v>0.28283000000000003</v>
      </c>
      <c r="AU16" s="60">
        <v>0.72933000000000003</v>
      </c>
      <c r="AV16" s="60">
        <v>0.89041999999999999</v>
      </c>
      <c r="AW16" s="60">
        <v>0.45079999999999998</v>
      </c>
      <c r="AX16" s="60">
        <v>0.28275</v>
      </c>
      <c r="AY16" s="60">
        <v>0.2944</v>
      </c>
      <c r="AZ16" s="60">
        <v>0.28272000000000003</v>
      </c>
      <c r="BA16" s="60">
        <v>0.72443000000000002</v>
      </c>
      <c r="BB16" s="60">
        <v>0.88973000000000002</v>
      </c>
      <c r="BC16" s="60">
        <v>0.45133000000000001</v>
      </c>
      <c r="BD16" s="60" t="s">
        <v>288</v>
      </c>
      <c r="BE16" s="60" t="s">
        <v>288</v>
      </c>
      <c r="BF16" s="60" t="s">
        <v>288</v>
      </c>
      <c r="BG16" s="60" t="s">
        <v>288</v>
      </c>
      <c r="BH16" s="60" t="s">
        <v>288</v>
      </c>
      <c r="BI16" s="60" t="s">
        <v>288</v>
      </c>
      <c r="BJ16" s="60">
        <v>0.27933000000000002</v>
      </c>
      <c r="BK16" s="60">
        <v>0.29060000000000002</v>
      </c>
      <c r="BL16" s="60">
        <v>0.27992</v>
      </c>
      <c r="BM16" s="60">
        <v>0.70147000000000004</v>
      </c>
      <c r="BN16" s="60">
        <v>0.84692000000000001</v>
      </c>
      <c r="BO16" s="60">
        <v>0.43841999999999998</v>
      </c>
      <c r="BP16" s="60">
        <v>0.28077999999999997</v>
      </c>
      <c r="BQ16" s="60">
        <v>0.29272999999999999</v>
      </c>
      <c r="BR16" s="60">
        <v>0.28067999999999999</v>
      </c>
      <c r="BS16" s="60">
        <v>0.71853</v>
      </c>
      <c r="BT16" s="60">
        <v>0.85902000000000001</v>
      </c>
      <c r="BU16" s="60">
        <v>0.45057000000000003</v>
      </c>
      <c r="BV16" s="60">
        <v>0.28322000000000003</v>
      </c>
      <c r="BW16" s="60">
        <v>0.29563</v>
      </c>
      <c r="BX16" s="60">
        <v>0.28253</v>
      </c>
      <c r="BY16" s="60">
        <v>0.72902999999999996</v>
      </c>
      <c r="BZ16" s="60">
        <v>0.89063000000000003</v>
      </c>
      <c r="CA16" s="60">
        <v>0.45377000000000001</v>
      </c>
      <c r="CB16" s="60">
        <v>0.05</v>
      </c>
      <c r="CC16" s="60">
        <v>0.08</v>
      </c>
      <c r="CD16" s="60">
        <v>0.04</v>
      </c>
      <c r="CE16" s="60">
        <v>0.19</v>
      </c>
      <c r="CF16" s="60">
        <v>0.42</v>
      </c>
      <c r="CG16" s="60">
        <v>0.44</v>
      </c>
      <c r="CH16" s="60">
        <v>0.03</v>
      </c>
      <c r="CI16" s="60">
        <v>0.09</v>
      </c>
      <c r="CJ16" s="60">
        <v>0.04</v>
      </c>
      <c r="CK16" s="60">
        <v>0.59</v>
      </c>
      <c r="CL16" s="60">
        <v>0.43</v>
      </c>
      <c r="CM16" s="60">
        <v>0.51</v>
      </c>
      <c r="CN16" s="60" t="s">
        <v>289</v>
      </c>
      <c r="CO16" s="60" t="s">
        <v>289</v>
      </c>
      <c r="CP16" s="60" t="s">
        <v>289</v>
      </c>
      <c r="CQ16" s="60" t="s">
        <v>289</v>
      </c>
      <c r="CR16" s="60" t="s">
        <v>289</v>
      </c>
      <c r="CS16" s="60" t="s">
        <v>289</v>
      </c>
      <c r="CT16" s="60">
        <v>0.06</v>
      </c>
      <c r="CU16" s="60">
        <v>0.05</v>
      </c>
      <c r="CV16" s="60">
        <v>0.1</v>
      </c>
      <c r="CW16" s="60">
        <v>0.38</v>
      </c>
      <c r="CX16" s="60">
        <v>0.36</v>
      </c>
      <c r="CY16" s="60">
        <v>0.16</v>
      </c>
      <c r="CZ16" s="60">
        <v>0.06</v>
      </c>
      <c r="DA16" s="60">
        <v>0.04</v>
      </c>
      <c r="DB16" s="60">
        <v>0.09</v>
      </c>
      <c r="DC16" s="60">
        <v>0.51</v>
      </c>
      <c r="DD16" s="60">
        <v>0.73</v>
      </c>
      <c r="DE16" s="60">
        <v>7.0000000000000007E-2</v>
      </c>
      <c r="DF16" s="60">
        <v>0.13</v>
      </c>
      <c r="DG16" s="60">
        <v>7.0000000000000007E-2</v>
      </c>
      <c r="DH16" s="60">
        <v>0.11</v>
      </c>
      <c r="DI16" s="60">
        <v>0.17</v>
      </c>
      <c r="DJ16" s="60">
        <v>0.56000000000000005</v>
      </c>
      <c r="DK16" s="60">
        <v>0.18</v>
      </c>
      <c r="DL16" s="60" t="s">
        <v>469</v>
      </c>
    </row>
    <row r="17" spans="1:116">
      <c r="A17" s="60">
        <v>70674</v>
      </c>
      <c r="B17" s="60" t="s">
        <v>16</v>
      </c>
      <c r="C17" s="60">
        <v>3</v>
      </c>
      <c r="D17" s="60">
        <v>20090407</v>
      </c>
      <c r="E17" s="60" t="s">
        <v>117</v>
      </c>
      <c r="F17" s="60">
        <v>20090409</v>
      </c>
      <c r="G17" s="60" t="s">
        <v>327</v>
      </c>
      <c r="H17" s="60" t="s">
        <v>472</v>
      </c>
      <c r="I17" s="60">
        <v>23</v>
      </c>
      <c r="J17" s="60">
        <v>771</v>
      </c>
      <c r="K17" s="60" t="s">
        <v>299</v>
      </c>
      <c r="L17" s="60" t="s">
        <v>467</v>
      </c>
      <c r="M17" s="60" t="s">
        <v>283</v>
      </c>
      <c r="N17" s="60" t="s">
        <v>283</v>
      </c>
      <c r="O17" s="60" t="s">
        <v>473</v>
      </c>
      <c r="P17" s="60">
        <v>1.06</v>
      </c>
      <c r="Q17" s="60">
        <v>1.22</v>
      </c>
      <c r="R17" s="60">
        <v>2.2799999999999998</v>
      </c>
      <c r="S17" s="60" t="s">
        <v>448</v>
      </c>
      <c r="T17" s="60">
        <v>1.965957</v>
      </c>
      <c r="U17" s="60">
        <v>1.9662310000000001</v>
      </c>
      <c r="V17" s="60" t="s">
        <v>285</v>
      </c>
      <c r="W17" s="60">
        <v>1.942987</v>
      </c>
      <c r="X17" s="60">
        <v>1.9461869999999999</v>
      </c>
      <c r="Y17" s="60">
        <v>1.9751339999999999</v>
      </c>
      <c r="Z17" s="60">
        <v>2</v>
      </c>
      <c r="AA17" s="60">
        <v>10.502254000000001</v>
      </c>
      <c r="AB17" s="60">
        <v>10.496923000000001</v>
      </c>
      <c r="AC17" s="60" t="s">
        <v>285</v>
      </c>
      <c r="AD17" s="60">
        <v>10.31902</v>
      </c>
      <c r="AE17" s="60" t="s">
        <v>286</v>
      </c>
      <c r="AF17" s="60">
        <v>10.355532999999999</v>
      </c>
      <c r="AG17" s="60">
        <v>10.545318999999999</v>
      </c>
      <c r="AH17" s="60">
        <v>0.05</v>
      </c>
      <c r="AI17" s="60" t="s">
        <v>287</v>
      </c>
      <c r="AJ17" s="60">
        <v>-0.46</v>
      </c>
      <c r="AK17" s="60" t="s">
        <v>449</v>
      </c>
      <c r="AL17" s="60" t="s">
        <v>449</v>
      </c>
      <c r="AM17" s="60">
        <v>800</v>
      </c>
      <c r="AN17" s="60">
        <v>8.14</v>
      </c>
      <c r="AO17" s="60" t="s">
        <v>293</v>
      </c>
      <c r="AP17" s="60">
        <v>43.11</v>
      </c>
      <c r="AQ17" s="60" t="s">
        <v>293</v>
      </c>
      <c r="AR17" s="60">
        <v>0.28212999999999999</v>
      </c>
      <c r="AS17" s="60">
        <v>0.29585</v>
      </c>
      <c r="AT17" s="60">
        <v>0.28194999999999998</v>
      </c>
      <c r="AU17" s="60">
        <v>0.72162999999999999</v>
      </c>
      <c r="AV17" s="60">
        <v>0.88441999999999998</v>
      </c>
      <c r="AW17" s="60">
        <v>0.44691999999999998</v>
      </c>
      <c r="AX17" s="60">
        <v>0.28208</v>
      </c>
      <c r="AY17" s="60">
        <v>0.29547000000000001</v>
      </c>
      <c r="AZ17" s="60">
        <v>0.28238000000000002</v>
      </c>
      <c r="BA17" s="60">
        <v>0.71726999999999996</v>
      </c>
      <c r="BB17" s="60">
        <v>0.88278000000000001</v>
      </c>
      <c r="BC17" s="60">
        <v>0.44707999999999998</v>
      </c>
      <c r="BD17" s="60" t="s">
        <v>288</v>
      </c>
      <c r="BE17" s="60" t="s">
        <v>288</v>
      </c>
      <c r="BF17" s="60" t="s">
        <v>288</v>
      </c>
      <c r="BG17" s="60" t="s">
        <v>288</v>
      </c>
      <c r="BH17" s="60" t="s">
        <v>288</v>
      </c>
      <c r="BI17" s="60" t="s">
        <v>288</v>
      </c>
      <c r="BJ17" s="60">
        <v>0.27832000000000001</v>
      </c>
      <c r="BK17" s="60">
        <v>0.28935</v>
      </c>
      <c r="BL17" s="60">
        <v>0.27994999999999998</v>
      </c>
      <c r="BM17" s="60">
        <v>0.71306999999999998</v>
      </c>
      <c r="BN17" s="60">
        <v>0.83174999999999999</v>
      </c>
      <c r="BO17" s="60">
        <v>0.44095000000000001</v>
      </c>
      <c r="BP17" s="60">
        <v>0.27897</v>
      </c>
      <c r="BQ17" s="60">
        <v>0.29070000000000001</v>
      </c>
      <c r="BR17" s="60">
        <v>0.27972999999999998</v>
      </c>
      <c r="BS17" s="60">
        <v>0.71565000000000001</v>
      </c>
      <c r="BT17" s="60">
        <v>0.84597</v>
      </c>
      <c r="BU17" s="60">
        <v>0.44374999999999998</v>
      </c>
      <c r="BV17" s="60">
        <v>0.28347</v>
      </c>
      <c r="BW17" s="60">
        <v>0.29630000000000001</v>
      </c>
      <c r="BX17" s="60">
        <v>0.28337000000000001</v>
      </c>
      <c r="BY17" s="60">
        <v>0.72721999999999998</v>
      </c>
      <c r="BZ17" s="60">
        <v>0.89332999999999996</v>
      </c>
      <c r="CA17" s="60">
        <v>0.44767000000000001</v>
      </c>
      <c r="CB17" s="60">
        <v>0.05</v>
      </c>
      <c r="CC17" s="60">
        <v>0.05</v>
      </c>
      <c r="CD17" s="60">
        <v>0.08</v>
      </c>
      <c r="CE17" s="60">
        <v>0.47</v>
      </c>
      <c r="CF17" s="60">
        <v>0.36</v>
      </c>
      <c r="CG17" s="60">
        <v>0.62</v>
      </c>
      <c r="CH17" s="60">
        <v>0.03</v>
      </c>
      <c r="CI17" s="60">
        <v>0.05</v>
      </c>
      <c r="CJ17" s="60">
        <v>0.14000000000000001</v>
      </c>
      <c r="CK17" s="60">
        <v>0.52</v>
      </c>
      <c r="CL17" s="60">
        <v>0.25</v>
      </c>
      <c r="CM17" s="60">
        <v>0.43</v>
      </c>
      <c r="CN17" s="60" t="s">
        <v>289</v>
      </c>
      <c r="CO17" s="60" t="s">
        <v>289</v>
      </c>
      <c r="CP17" s="60" t="s">
        <v>289</v>
      </c>
      <c r="CQ17" s="60" t="s">
        <v>289</v>
      </c>
      <c r="CR17" s="60" t="s">
        <v>289</v>
      </c>
      <c r="CS17" s="60" t="s">
        <v>289</v>
      </c>
      <c r="CT17" s="60">
        <v>0.06</v>
      </c>
      <c r="CU17" s="60">
        <v>0.06</v>
      </c>
      <c r="CV17" s="60">
        <v>0.13</v>
      </c>
      <c r="CW17" s="60">
        <v>0.45</v>
      </c>
      <c r="CX17" s="60">
        <v>0.85</v>
      </c>
      <c r="CY17" s="60">
        <v>0.85</v>
      </c>
      <c r="CZ17" s="60">
        <v>7.0000000000000007E-2</v>
      </c>
      <c r="DA17" s="60">
        <v>0.11</v>
      </c>
      <c r="DB17" s="60">
        <v>0.12</v>
      </c>
      <c r="DC17" s="60">
        <v>0.33</v>
      </c>
      <c r="DD17" s="60">
        <v>0.59</v>
      </c>
      <c r="DE17" s="60">
        <v>0.44</v>
      </c>
      <c r="DF17" s="60">
        <v>0.05</v>
      </c>
      <c r="DG17" s="60">
        <v>0.08</v>
      </c>
      <c r="DH17" s="60">
        <v>0.12</v>
      </c>
      <c r="DI17" s="60">
        <v>0.17</v>
      </c>
      <c r="DJ17" s="60">
        <v>0.6</v>
      </c>
      <c r="DK17" s="60">
        <v>0.28000000000000003</v>
      </c>
      <c r="DL17" s="60" t="s">
        <v>469</v>
      </c>
    </row>
    <row r="18" spans="1:116">
      <c r="A18" s="60">
        <v>71158</v>
      </c>
      <c r="B18" s="60" t="s">
        <v>16</v>
      </c>
      <c r="C18" s="60">
        <v>4</v>
      </c>
      <c r="D18" s="60">
        <v>20090526</v>
      </c>
      <c r="E18" s="60" t="s">
        <v>474</v>
      </c>
      <c r="F18" s="60">
        <v>20090527</v>
      </c>
      <c r="G18" s="60" t="s">
        <v>328</v>
      </c>
      <c r="H18" s="60" t="s">
        <v>329</v>
      </c>
      <c r="I18" s="60">
        <v>4</v>
      </c>
      <c r="J18" s="60">
        <v>646</v>
      </c>
      <c r="K18" s="60" t="s">
        <v>475</v>
      </c>
      <c r="L18" s="60" t="s">
        <v>476</v>
      </c>
      <c r="M18" s="60" t="s">
        <v>477</v>
      </c>
      <c r="N18" s="60" t="s">
        <v>283</v>
      </c>
      <c r="O18" s="60">
        <v>540</v>
      </c>
      <c r="P18" s="60" t="s">
        <v>478</v>
      </c>
      <c r="Q18" s="60" t="s">
        <v>478</v>
      </c>
      <c r="R18" s="60" t="s">
        <v>478</v>
      </c>
      <c r="S18" s="60" t="s">
        <v>448</v>
      </c>
      <c r="T18" s="60" t="s">
        <v>285</v>
      </c>
      <c r="U18" s="60" t="s">
        <v>285</v>
      </c>
      <c r="V18" s="60" t="s">
        <v>285</v>
      </c>
      <c r="W18" s="60" t="s">
        <v>285</v>
      </c>
      <c r="X18" s="60" t="s">
        <v>285</v>
      </c>
      <c r="Y18" s="60" t="s">
        <v>285</v>
      </c>
      <c r="Z18" s="60">
        <v>0</v>
      </c>
      <c r="AA18" s="60" t="s">
        <v>285</v>
      </c>
      <c r="AB18" s="60" t="s">
        <v>285</v>
      </c>
      <c r="AC18" s="60" t="s">
        <v>285</v>
      </c>
      <c r="AD18" s="60" t="s">
        <v>285</v>
      </c>
      <c r="AE18" s="60" t="s">
        <v>330</v>
      </c>
      <c r="AF18" s="60" t="s">
        <v>285</v>
      </c>
      <c r="AG18" s="60" t="s">
        <v>285</v>
      </c>
      <c r="AH18" s="60" t="s">
        <v>287</v>
      </c>
      <c r="AI18" s="60" t="s">
        <v>287</v>
      </c>
      <c r="AJ18" s="60" t="s">
        <v>287</v>
      </c>
      <c r="AK18" s="60" t="s">
        <v>449</v>
      </c>
      <c r="AL18" s="60" t="s">
        <v>449</v>
      </c>
      <c r="AM18" s="60" t="s">
        <v>340</v>
      </c>
      <c r="AN18" s="60" t="s">
        <v>293</v>
      </c>
      <c r="AO18" s="60" t="s">
        <v>293</v>
      </c>
      <c r="AP18" s="60" t="s">
        <v>293</v>
      </c>
      <c r="AQ18" s="60" t="s">
        <v>293</v>
      </c>
      <c r="AR18" s="60" t="s">
        <v>288</v>
      </c>
      <c r="AS18" s="60" t="s">
        <v>288</v>
      </c>
      <c r="AT18" s="60" t="s">
        <v>288</v>
      </c>
      <c r="AU18" s="60" t="s">
        <v>288</v>
      </c>
      <c r="AV18" s="60" t="s">
        <v>288</v>
      </c>
      <c r="AW18" s="60" t="s">
        <v>288</v>
      </c>
      <c r="AX18" s="60" t="s">
        <v>288</v>
      </c>
      <c r="AY18" s="60" t="s">
        <v>288</v>
      </c>
      <c r="AZ18" s="60" t="s">
        <v>288</v>
      </c>
      <c r="BA18" s="60" t="s">
        <v>288</v>
      </c>
      <c r="BB18" s="60" t="s">
        <v>288</v>
      </c>
      <c r="BC18" s="60" t="s">
        <v>288</v>
      </c>
      <c r="BD18" s="60" t="s">
        <v>288</v>
      </c>
      <c r="BE18" s="60" t="s">
        <v>288</v>
      </c>
      <c r="BF18" s="60" t="s">
        <v>288</v>
      </c>
      <c r="BG18" s="60" t="s">
        <v>288</v>
      </c>
      <c r="BH18" s="60" t="s">
        <v>288</v>
      </c>
      <c r="BI18" s="60" t="s">
        <v>288</v>
      </c>
      <c r="BJ18" s="60" t="s">
        <v>288</v>
      </c>
      <c r="BK18" s="60" t="s">
        <v>288</v>
      </c>
      <c r="BL18" s="60" t="s">
        <v>288</v>
      </c>
      <c r="BM18" s="60" t="s">
        <v>288</v>
      </c>
      <c r="BN18" s="60" t="s">
        <v>288</v>
      </c>
      <c r="BO18" s="60" t="s">
        <v>288</v>
      </c>
      <c r="BP18" s="60" t="s">
        <v>288</v>
      </c>
      <c r="BQ18" s="60" t="s">
        <v>288</v>
      </c>
      <c r="BR18" s="60" t="s">
        <v>288</v>
      </c>
      <c r="BS18" s="60" t="s">
        <v>288</v>
      </c>
      <c r="BT18" s="60" t="s">
        <v>288</v>
      </c>
      <c r="BU18" s="60" t="s">
        <v>288</v>
      </c>
      <c r="BV18" s="60" t="s">
        <v>288</v>
      </c>
      <c r="BW18" s="60" t="s">
        <v>288</v>
      </c>
      <c r="BX18" s="60" t="s">
        <v>288</v>
      </c>
      <c r="BY18" s="60" t="s">
        <v>288</v>
      </c>
      <c r="BZ18" s="60" t="s">
        <v>288</v>
      </c>
      <c r="CA18" s="60" t="s">
        <v>288</v>
      </c>
      <c r="CB18" s="60" t="s">
        <v>289</v>
      </c>
      <c r="CC18" s="60" t="s">
        <v>289</v>
      </c>
      <c r="CD18" s="60" t="s">
        <v>289</v>
      </c>
      <c r="CE18" s="60" t="s">
        <v>289</v>
      </c>
      <c r="CF18" s="60" t="s">
        <v>289</v>
      </c>
      <c r="CG18" s="60" t="s">
        <v>289</v>
      </c>
      <c r="CH18" s="60" t="s">
        <v>289</v>
      </c>
      <c r="CI18" s="60" t="s">
        <v>289</v>
      </c>
      <c r="CJ18" s="60" t="s">
        <v>289</v>
      </c>
      <c r="CK18" s="60" t="s">
        <v>289</v>
      </c>
      <c r="CL18" s="60" t="s">
        <v>289</v>
      </c>
      <c r="CM18" s="60" t="s">
        <v>289</v>
      </c>
      <c r="CN18" s="60" t="s">
        <v>289</v>
      </c>
      <c r="CO18" s="60" t="s">
        <v>289</v>
      </c>
      <c r="CP18" s="60" t="s">
        <v>289</v>
      </c>
      <c r="CQ18" s="60" t="s">
        <v>289</v>
      </c>
      <c r="CR18" s="60" t="s">
        <v>289</v>
      </c>
      <c r="CS18" s="60" t="s">
        <v>289</v>
      </c>
      <c r="CT18" s="60" t="s">
        <v>289</v>
      </c>
      <c r="CU18" s="60" t="s">
        <v>289</v>
      </c>
      <c r="CV18" s="60" t="s">
        <v>289</v>
      </c>
      <c r="CW18" s="60" t="s">
        <v>289</v>
      </c>
      <c r="CX18" s="60" t="s">
        <v>289</v>
      </c>
      <c r="CY18" s="60" t="s">
        <v>289</v>
      </c>
      <c r="CZ18" s="60" t="s">
        <v>289</v>
      </c>
      <c r="DA18" s="60" t="s">
        <v>289</v>
      </c>
      <c r="DB18" s="60" t="s">
        <v>289</v>
      </c>
      <c r="DC18" s="60" t="s">
        <v>289</v>
      </c>
      <c r="DD18" s="60" t="s">
        <v>289</v>
      </c>
      <c r="DE18" s="60" t="s">
        <v>289</v>
      </c>
      <c r="DF18" s="60" t="s">
        <v>289</v>
      </c>
      <c r="DG18" s="60" t="s">
        <v>289</v>
      </c>
      <c r="DH18" s="60" t="s">
        <v>289</v>
      </c>
      <c r="DI18" s="60" t="s">
        <v>289</v>
      </c>
      <c r="DJ18" s="60" t="s">
        <v>289</v>
      </c>
      <c r="DK18" s="60" t="s">
        <v>289</v>
      </c>
      <c r="DL18" s="60" t="s">
        <v>439</v>
      </c>
    </row>
    <row r="19" spans="1:116">
      <c r="A19" s="60">
        <v>71161</v>
      </c>
      <c r="B19" s="60" t="s">
        <v>16</v>
      </c>
      <c r="C19" s="60">
        <v>5</v>
      </c>
      <c r="D19" s="60">
        <v>20090707</v>
      </c>
      <c r="E19" s="60" t="s">
        <v>474</v>
      </c>
      <c r="F19" s="60">
        <v>20090715</v>
      </c>
      <c r="G19" s="60" t="s">
        <v>333</v>
      </c>
      <c r="H19" s="60">
        <v>4</v>
      </c>
      <c r="I19" s="60">
        <v>4</v>
      </c>
      <c r="J19" s="60" t="s">
        <v>474</v>
      </c>
      <c r="K19" s="60" t="s">
        <v>479</v>
      </c>
      <c r="L19" s="60" t="s">
        <v>480</v>
      </c>
      <c r="M19" s="60" t="s">
        <v>481</v>
      </c>
      <c r="N19" s="60" t="s">
        <v>482</v>
      </c>
      <c r="O19" s="60">
        <v>540</v>
      </c>
      <c r="P19" s="60" t="s">
        <v>478</v>
      </c>
      <c r="Q19" s="60" t="s">
        <v>478</v>
      </c>
      <c r="R19" s="60" t="s">
        <v>478</v>
      </c>
      <c r="S19" s="60" t="s">
        <v>448</v>
      </c>
      <c r="T19" s="60" t="s">
        <v>285</v>
      </c>
      <c r="U19" s="60" t="s">
        <v>285</v>
      </c>
      <c r="V19" s="60" t="s">
        <v>285</v>
      </c>
      <c r="W19" s="60" t="s">
        <v>285</v>
      </c>
      <c r="X19" s="60" t="s">
        <v>285</v>
      </c>
      <c r="Y19" s="60" t="s">
        <v>285</v>
      </c>
      <c r="Z19" s="60">
        <v>0</v>
      </c>
      <c r="AA19" s="60" t="s">
        <v>285</v>
      </c>
      <c r="AB19" s="60" t="s">
        <v>285</v>
      </c>
      <c r="AC19" s="60" t="s">
        <v>285</v>
      </c>
      <c r="AD19" s="60" t="s">
        <v>285</v>
      </c>
      <c r="AE19" s="60" t="s">
        <v>330</v>
      </c>
      <c r="AF19" s="60" t="s">
        <v>285</v>
      </c>
      <c r="AG19" s="60" t="s">
        <v>285</v>
      </c>
      <c r="AH19" s="60" t="s">
        <v>287</v>
      </c>
      <c r="AI19" s="60" t="s">
        <v>287</v>
      </c>
      <c r="AJ19" s="60" t="s">
        <v>287</v>
      </c>
      <c r="AK19" s="60" t="s">
        <v>449</v>
      </c>
      <c r="AL19" s="60" t="s">
        <v>449</v>
      </c>
      <c r="AM19" s="60" t="s">
        <v>340</v>
      </c>
      <c r="AN19" s="60" t="s">
        <v>293</v>
      </c>
      <c r="AO19" s="60" t="s">
        <v>293</v>
      </c>
      <c r="AP19" s="60" t="s">
        <v>293</v>
      </c>
      <c r="AQ19" s="60" t="s">
        <v>293</v>
      </c>
      <c r="AR19" s="60" t="s">
        <v>288</v>
      </c>
      <c r="AS19" s="60" t="s">
        <v>288</v>
      </c>
      <c r="AT19" s="60" t="s">
        <v>288</v>
      </c>
      <c r="AU19" s="60" t="s">
        <v>288</v>
      </c>
      <c r="AV19" s="60" t="s">
        <v>288</v>
      </c>
      <c r="AW19" s="60" t="s">
        <v>288</v>
      </c>
      <c r="AX19" s="60" t="s">
        <v>288</v>
      </c>
      <c r="AY19" s="60" t="s">
        <v>288</v>
      </c>
      <c r="AZ19" s="60" t="s">
        <v>288</v>
      </c>
      <c r="BA19" s="60" t="s">
        <v>288</v>
      </c>
      <c r="BB19" s="60" t="s">
        <v>288</v>
      </c>
      <c r="BC19" s="60" t="s">
        <v>288</v>
      </c>
      <c r="BD19" s="60" t="s">
        <v>288</v>
      </c>
      <c r="BE19" s="60" t="s">
        <v>288</v>
      </c>
      <c r="BF19" s="60" t="s">
        <v>288</v>
      </c>
      <c r="BG19" s="60" t="s">
        <v>288</v>
      </c>
      <c r="BH19" s="60" t="s">
        <v>288</v>
      </c>
      <c r="BI19" s="60" t="s">
        <v>288</v>
      </c>
      <c r="BJ19" s="60" t="s">
        <v>288</v>
      </c>
      <c r="BK19" s="60" t="s">
        <v>288</v>
      </c>
      <c r="BL19" s="60" t="s">
        <v>288</v>
      </c>
      <c r="BM19" s="60" t="s">
        <v>288</v>
      </c>
      <c r="BN19" s="60" t="s">
        <v>288</v>
      </c>
      <c r="BO19" s="60" t="s">
        <v>288</v>
      </c>
      <c r="BP19" s="60" t="s">
        <v>288</v>
      </c>
      <c r="BQ19" s="60" t="s">
        <v>288</v>
      </c>
      <c r="BR19" s="60" t="s">
        <v>288</v>
      </c>
      <c r="BS19" s="60" t="s">
        <v>288</v>
      </c>
      <c r="BT19" s="60" t="s">
        <v>288</v>
      </c>
      <c r="BU19" s="60" t="s">
        <v>288</v>
      </c>
      <c r="BV19" s="60" t="s">
        <v>288</v>
      </c>
      <c r="BW19" s="60" t="s">
        <v>288</v>
      </c>
      <c r="BX19" s="60" t="s">
        <v>288</v>
      </c>
      <c r="BY19" s="60" t="s">
        <v>288</v>
      </c>
      <c r="BZ19" s="60" t="s">
        <v>288</v>
      </c>
      <c r="CA19" s="60" t="s">
        <v>288</v>
      </c>
      <c r="CB19" s="60" t="s">
        <v>289</v>
      </c>
      <c r="CC19" s="60" t="s">
        <v>289</v>
      </c>
      <c r="CD19" s="60" t="s">
        <v>289</v>
      </c>
      <c r="CE19" s="60" t="s">
        <v>289</v>
      </c>
      <c r="CF19" s="60" t="s">
        <v>289</v>
      </c>
      <c r="CG19" s="60" t="s">
        <v>289</v>
      </c>
      <c r="CH19" s="60" t="s">
        <v>289</v>
      </c>
      <c r="CI19" s="60" t="s">
        <v>289</v>
      </c>
      <c r="CJ19" s="60" t="s">
        <v>289</v>
      </c>
      <c r="CK19" s="60" t="s">
        <v>289</v>
      </c>
      <c r="CL19" s="60" t="s">
        <v>289</v>
      </c>
      <c r="CM19" s="60" t="s">
        <v>289</v>
      </c>
      <c r="CN19" s="60" t="s">
        <v>289</v>
      </c>
      <c r="CO19" s="60" t="s">
        <v>289</v>
      </c>
      <c r="CP19" s="60" t="s">
        <v>289</v>
      </c>
      <c r="CQ19" s="60" t="s">
        <v>289</v>
      </c>
      <c r="CR19" s="60" t="s">
        <v>289</v>
      </c>
      <c r="CS19" s="60" t="s">
        <v>289</v>
      </c>
      <c r="CT19" s="60" t="s">
        <v>289</v>
      </c>
      <c r="CU19" s="60" t="s">
        <v>289</v>
      </c>
      <c r="CV19" s="60" t="s">
        <v>289</v>
      </c>
      <c r="CW19" s="60" t="s">
        <v>289</v>
      </c>
      <c r="CX19" s="60" t="s">
        <v>289</v>
      </c>
      <c r="CY19" s="60" t="s">
        <v>289</v>
      </c>
      <c r="CZ19" s="60" t="s">
        <v>289</v>
      </c>
      <c r="DA19" s="60" t="s">
        <v>289</v>
      </c>
      <c r="DB19" s="60" t="s">
        <v>289</v>
      </c>
      <c r="DC19" s="60" t="s">
        <v>289</v>
      </c>
      <c r="DD19" s="60" t="s">
        <v>289</v>
      </c>
      <c r="DE19" s="60" t="s">
        <v>289</v>
      </c>
      <c r="DF19" s="60" t="s">
        <v>289</v>
      </c>
      <c r="DG19" s="60" t="s">
        <v>289</v>
      </c>
      <c r="DH19" s="60" t="s">
        <v>289</v>
      </c>
      <c r="DI19" s="60" t="s">
        <v>289</v>
      </c>
      <c r="DJ19" s="60" t="s">
        <v>289</v>
      </c>
      <c r="DK19" s="60" t="s">
        <v>289</v>
      </c>
      <c r="DL19" s="60" t="s">
        <v>441</v>
      </c>
    </row>
    <row r="20" spans="1:116">
      <c r="A20" s="60">
        <v>71170</v>
      </c>
      <c r="B20" s="60" t="s">
        <v>16</v>
      </c>
      <c r="C20" s="60">
        <v>5</v>
      </c>
      <c r="D20" s="60">
        <v>20091109</v>
      </c>
      <c r="E20" s="60" t="s">
        <v>474</v>
      </c>
      <c r="F20" s="60">
        <v>20091109</v>
      </c>
      <c r="G20" s="60" t="s">
        <v>333</v>
      </c>
      <c r="H20" s="60">
        <v>15</v>
      </c>
      <c r="I20" s="60">
        <v>15</v>
      </c>
      <c r="J20" s="60" t="s">
        <v>474</v>
      </c>
      <c r="K20" s="60" t="s">
        <v>483</v>
      </c>
      <c r="L20" s="60" t="s">
        <v>484</v>
      </c>
      <c r="M20" s="60" t="s">
        <v>283</v>
      </c>
      <c r="N20" s="60" t="s">
        <v>283</v>
      </c>
      <c r="O20" s="60">
        <v>541</v>
      </c>
      <c r="P20" s="60" t="s">
        <v>478</v>
      </c>
      <c r="Q20" s="60" t="s">
        <v>478</v>
      </c>
      <c r="R20" s="60" t="s">
        <v>478</v>
      </c>
      <c r="S20" s="60" t="s">
        <v>448</v>
      </c>
      <c r="T20" s="60" t="s">
        <v>285</v>
      </c>
      <c r="U20" s="60" t="s">
        <v>285</v>
      </c>
      <c r="V20" s="60" t="s">
        <v>285</v>
      </c>
      <c r="W20" s="60" t="s">
        <v>285</v>
      </c>
      <c r="X20" s="60" t="s">
        <v>285</v>
      </c>
      <c r="Y20" s="60" t="s">
        <v>285</v>
      </c>
      <c r="Z20" s="60">
        <v>0</v>
      </c>
      <c r="AA20" s="60" t="s">
        <v>285</v>
      </c>
      <c r="AB20" s="60" t="s">
        <v>285</v>
      </c>
      <c r="AC20" s="60" t="s">
        <v>285</v>
      </c>
      <c r="AD20" s="60" t="s">
        <v>285</v>
      </c>
      <c r="AE20" s="60" t="s">
        <v>330</v>
      </c>
      <c r="AF20" s="60" t="s">
        <v>285</v>
      </c>
      <c r="AG20" s="60" t="s">
        <v>285</v>
      </c>
      <c r="AH20" s="60" t="s">
        <v>287</v>
      </c>
      <c r="AI20" s="60" t="s">
        <v>287</v>
      </c>
      <c r="AJ20" s="60" t="s">
        <v>287</v>
      </c>
      <c r="AK20" s="60" t="s">
        <v>449</v>
      </c>
      <c r="AL20" s="60" t="s">
        <v>449</v>
      </c>
      <c r="AM20" s="60" t="s">
        <v>340</v>
      </c>
      <c r="AN20" s="60" t="s">
        <v>293</v>
      </c>
      <c r="AO20" s="60" t="s">
        <v>293</v>
      </c>
      <c r="AP20" s="60" t="s">
        <v>293</v>
      </c>
      <c r="AQ20" s="60" t="s">
        <v>293</v>
      </c>
      <c r="AR20" s="60" t="s">
        <v>288</v>
      </c>
      <c r="AS20" s="60" t="s">
        <v>288</v>
      </c>
      <c r="AT20" s="60" t="s">
        <v>288</v>
      </c>
      <c r="AU20" s="60" t="s">
        <v>288</v>
      </c>
      <c r="AV20" s="60" t="s">
        <v>288</v>
      </c>
      <c r="AW20" s="60" t="s">
        <v>288</v>
      </c>
      <c r="AX20" s="60" t="s">
        <v>288</v>
      </c>
      <c r="AY20" s="60" t="s">
        <v>288</v>
      </c>
      <c r="AZ20" s="60" t="s">
        <v>288</v>
      </c>
      <c r="BA20" s="60" t="s">
        <v>288</v>
      </c>
      <c r="BB20" s="60" t="s">
        <v>288</v>
      </c>
      <c r="BC20" s="60" t="s">
        <v>288</v>
      </c>
      <c r="BD20" s="60" t="s">
        <v>288</v>
      </c>
      <c r="BE20" s="60" t="s">
        <v>288</v>
      </c>
      <c r="BF20" s="60" t="s">
        <v>288</v>
      </c>
      <c r="BG20" s="60" t="s">
        <v>288</v>
      </c>
      <c r="BH20" s="60" t="s">
        <v>288</v>
      </c>
      <c r="BI20" s="60" t="s">
        <v>288</v>
      </c>
      <c r="BJ20" s="60" t="s">
        <v>288</v>
      </c>
      <c r="BK20" s="60" t="s">
        <v>288</v>
      </c>
      <c r="BL20" s="60" t="s">
        <v>288</v>
      </c>
      <c r="BM20" s="60" t="s">
        <v>288</v>
      </c>
      <c r="BN20" s="60" t="s">
        <v>288</v>
      </c>
      <c r="BO20" s="60" t="s">
        <v>288</v>
      </c>
      <c r="BP20" s="60" t="s">
        <v>288</v>
      </c>
      <c r="BQ20" s="60" t="s">
        <v>288</v>
      </c>
      <c r="BR20" s="60" t="s">
        <v>288</v>
      </c>
      <c r="BS20" s="60" t="s">
        <v>288</v>
      </c>
      <c r="BT20" s="60" t="s">
        <v>288</v>
      </c>
      <c r="BU20" s="60" t="s">
        <v>288</v>
      </c>
      <c r="BV20" s="60" t="s">
        <v>288</v>
      </c>
      <c r="BW20" s="60" t="s">
        <v>288</v>
      </c>
      <c r="BX20" s="60" t="s">
        <v>288</v>
      </c>
      <c r="BY20" s="60" t="s">
        <v>288</v>
      </c>
      <c r="BZ20" s="60" t="s">
        <v>288</v>
      </c>
      <c r="CA20" s="60" t="s">
        <v>288</v>
      </c>
      <c r="CB20" s="60" t="s">
        <v>289</v>
      </c>
      <c r="CC20" s="60" t="s">
        <v>289</v>
      </c>
      <c r="CD20" s="60" t="s">
        <v>289</v>
      </c>
      <c r="CE20" s="60" t="s">
        <v>289</v>
      </c>
      <c r="CF20" s="60" t="s">
        <v>289</v>
      </c>
      <c r="CG20" s="60" t="s">
        <v>289</v>
      </c>
      <c r="CH20" s="60" t="s">
        <v>289</v>
      </c>
      <c r="CI20" s="60" t="s">
        <v>289</v>
      </c>
      <c r="CJ20" s="60" t="s">
        <v>289</v>
      </c>
      <c r="CK20" s="60" t="s">
        <v>289</v>
      </c>
      <c r="CL20" s="60" t="s">
        <v>289</v>
      </c>
      <c r="CM20" s="60" t="s">
        <v>289</v>
      </c>
      <c r="CN20" s="60" t="s">
        <v>289</v>
      </c>
      <c r="CO20" s="60" t="s">
        <v>289</v>
      </c>
      <c r="CP20" s="60" t="s">
        <v>289</v>
      </c>
      <c r="CQ20" s="60" t="s">
        <v>289</v>
      </c>
      <c r="CR20" s="60" t="s">
        <v>289</v>
      </c>
      <c r="CS20" s="60" t="s">
        <v>289</v>
      </c>
      <c r="CT20" s="60" t="s">
        <v>289</v>
      </c>
      <c r="CU20" s="60" t="s">
        <v>289</v>
      </c>
      <c r="CV20" s="60" t="s">
        <v>289</v>
      </c>
      <c r="CW20" s="60" t="s">
        <v>289</v>
      </c>
      <c r="CX20" s="60" t="s">
        <v>289</v>
      </c>
      <c r="CY20" s="60" t="s">
        <v>289</v>
      </c>
      <c r="CZ20" s="60" t="s">
        <v>289</v>
      </c>
      <c r="DA20" s="60" t="s">
        <v>289</v>
      </c>
      <c r="DB20" s="60" t="s">
        <v>289</v>
      </c>
      <c r="DC20" s="60" t="s">
        <v>289</v>
      </c>
      <c r="DD20" s="60" t="s">
        <v>289</v>
      </c>
      <c r="DE20" s="60" t="s">
        <v>289</v>
      </c>
      <c r="DF20" s="60" t="s">
        <v>289</v>
      </c>
      <c r="DG20" s="60" t="s">
        <v>289</v>
      </c>
      <c r="DH20" s="60" t="s">
        <v>289</v>
      </c>
      <c r="DI20" s="60" t="s">
        <v>289</v>
      </c>
      <c r="DJ20" s="60" t="s">
        <v>289</v>
      </c>
      <c r="DK20" s="60" t="s">
        <v>289</v>
      </c>
      <c r="DL20" s="60" t="s">
        <v>441</v>
      </c>
    </row>
    <row r="21" spans="1:116">
      <c r="A21" s="60">
        <v>68600</v>
      </c>
      <c r="B21" s="60" t="s">
        <v>19</v>
      </c>
      <c r="C21" s="60">
        <v>1</v>
      </c>
      <c r="D21" s="60">
        <v>20090111</v>
      </c>
      <c r="E21" s="60" t="s">
        <v>422</v>
      </c>
      <c r="F21" s="60">
        <v>20090224</v>
      </c>
      <c r="G21" s="60" t="s">
        <v>306</v>
      </c>
      <c r="H21" s="60">
        <v>4</v>
      </c>
      <c r="I21" s="60">
        <v>4</v>
      </c>
      <c r="J21" s="60">
        <v>552</v>
      </c>
      <c r="K21" s="60" t="s">
        <v>485</v>
      </c>
      <c r="L21" s="60" t="s">
        <v>480</v>
      </c>
      <c r="M21" s="60" t="s">
        <v>283</v>
      </c>
      <c r="N21" s="60" t="s">
        <v>283</v>
      </c>
      <c r="O21" s="60" t="s">
        <v>486</v>
      </c>
      <c r="P21" s="60">
        <v>1.6</v>
      </c>
      <c r="Q21" s="60">
        <v>1.0900000000000001</v>
      </c>
      <c r="R21" s="60">
        <v>2.69</v>
      </c>
      <c r="S21" s="60" t="s">
        <v>448</v>
      </c>
      <c r="T21" s="60">
        <v>1.9617549999999999</v>
      </c>
      <c r="U21" s="60">
        <v>1.9560139999999999</v>
      </c>
      <c r="V21" s="60" t="s">
        <v>285</v>
      </c>
      <c r="W21" s="60">
        <v>1.9235409999999999</v>
      </c>
      <c r="X21" s="60">
        <v>1.9288909999999999</v>
      </c>
      <c r="Y21" s="60">
        <v>1.9495</v>
      </c>
      <c r="Z21" s="60">
        <v>0</v>
      </c>
      <c r="AA21" s="60" t="s">
        <v>285</v>
      </c>
      <c r="AB21" s="60" t="s">
        <v>285</v>
      </c>
      <c r="AC21" s="60" t="s">
        <v>285</v>
      </c>
      <c r="AD21" s="60" t="s">
        <v>285</v>
      </c>
      <c r="AE21" s="60" t="s">
        <v>487</v>
      </c>
      <c r="AF21" s="60" t="s">
        <v>285</v>
      </c>
      <c r="AG21" s="60" t="s">
        <v>285</v>
      </c>
      <c r="AH21" s="60">
        <v>0.28000000000000003</v>
      </c>
      <c r="AI21" s="60" t="s">
        <v>287</v>
      </c>
      <c r="AJ21" s="60">
        <v>0.24</v>
      </c>
      <c r="AK21" s="60" t="s">
        <v>449</v>
      </c>
      <c r="AL21" s="60" t="s">
        <v>449</v>
      </c>
      <c r="AM21" s="60">
        <v>600</v>
      </c>
      <c r="AN21" s="60" t="s">
        <v>293</v>
      </c>
      <c r="AO21" s="60" t="s">
        <v>293</v>
      </c>
      <c r="AP21" s="60" t="s">
        <v>293</v>
      </c>
      <c r="AQ21" s="60" t="s">
        <v>293</v>
      </c>
      <c r="AR21" s="60">
        <v>0.27998000000000001</v>
      </c>
      <c r="AS21" s="60">
        <v>0.29181000000000001</v>
      </c>
      <c r="AT21" s="60">
        <v>0.28137000000000001</v>
      </c>
      <c r="AU21" s="60">
        <v>0.74358000000000002</v>
      </c>
      <c r="AV21" s="60">
        <v>0.88900999999999997</v>
      </c>
      <c r="AW21" s="60">
        <v>0.45877000000000001</v>
      </c>
      <c r="AX21" s="60">
        <v>0.27909</v>
      </c>
      <c r="AY21" s="60">
        <v>0.29100999999999999</v>
      </c>
      <c r="AZ21" s="60">
        <v>0.28072000000000003</v>
      </c>
      <c r="BA21" s="60">
        <v>0.74341000000000002</v>
      </c>
      <c r="BB21" s="60">
        <v>0.88917999999999997</v>
      </c>
      <c r="BC21" s="60">
        <v>0.45541999999999999</v>
      </c>
      <c r="BD21" s="60" t="s">
        <v>288</v>
      </c>
      <c r="BE21" s="60" t="s">
        <v>288</v>
      </c>
      <c r="BF21" s="60" t="s">
        <v>288</v>
      </c>
      <c r="BG21" s="60" t="s">
        <v>288</v>
      </c>
      <c r="BH21" s="60" t="s">
        <v>288</v>
      </c>
      <c r="BI21" s="60" t="s">
        <v>288</v>
      </c>
      <c r="BJ21" s="60">
        <v>0.27443000000000001</v>
      </c>
      <c r="BK21" s="60">
        <v>0.28404000000000001</v>
      </c>
      <c r="BL21" s="60">
        <v>0.27665000000000001</v>
      </c>
      <c r="BM21" s="60">
        <v>0.72560999999999998</v>
      </c>
      <c r="BN21" s="60">
        <v>0.83589999999999998</v>
      </c>
      <c r="BO21" s="60">
        <v>0.44917000000000001</v>
      </c>
      <c r="BP21" s="60">
        <v>0.27495000000000003</v>
      </c>
      <c r="BQ21" s="60">
        <v>0.28488000000000002</v>
      </c>
      <c r="BR21" s="60">
        <v>0.27739000000000003</v>
      </c>
      <c r="BS21" s="60">
        <v>0.72772999999999999</v>
      </c>
      <c r="BT21" s="60">
        <v>0.83957999999999999</v>
      </c>
      <c r="BU21" s="60">
        <v>0.45373000000000002</v>
      </c>
      <c r="BV21" s="60">
        <v>0.27847</v>
      </c>
      <c r="BW21" s="60">
        <v>0.29152</v>
      </c>
      <c r="BX21" s="60">
        <v>0.27967999999999998</v>
      </c>
      <c r="BY21" s="60">
        <v>0.73524</v>
      </c>
      <c r="BZ21" s="60">
        <v>0.88304000000000005</v>
      </c>
      <c r="CA21" s="60">
        <v>0.45171</v>
      </c>
      <c r="CB21" s="60">
        <v>0.09</v>
      </c>
      <c r="CC21" s="60">
        <v>0.06</v>
      </c>
      <c r="CD21" s="60">
        <v>0.09</v>
      </c>
      <c r="CE21" s="60">
        <v>7.0000000000000007E-2</v>
      </c>
      <c r="CF21" s="60">
        <v>0.2</v>
      </c>
      <c r="CG21" s="60">
        <v>0.55000000000000004</v>
      </c>
      <c r="CH21" s="60">
        <v>0.03</v>
      </c>
      <c r="CI21" s="60">
        <v>0.06</v>
      </c>
      <c r="CJ21" s="60">
        <v>7.0000000000000007E-2</v>
      </c>
      <c r="CK21" s="60">
        <v>0.11</v>
      </c>
      <c r="CL21" s="60">
        <v>0.22</v>
      </c>
      <c r="CM21" s="60">
        <v>0.09</v>
      </c>
      <c r="CN21" s="60" t="s">
        <v>289</v>
      </c>
      <c r="CO21" s="60" t="s">
        <v>289</v>
      </c>
      <c r="CP21" s="60" t="s">
        <v>289</v>
      </c>
      <c r="CQ21" s="60" t="s">
        <v>289</v>
      </c>
      <c r="CR21" s="60" t="s">
        <v>289</v>
      </c>
      <c r="CS21" s="60" t="s">
        <v>289</v>
      </c>
      <c r="CT21" s="60">
        <v>0.05</v>
      </c>
      <c r="CU21" s="60">
        <v>0.05</v>
      </c>
      <c r="CV21" s="60">
        <v>0.08</v>
      </c>
      <c r="CW21" s="60">
        <v>0.2</v>
      </c>
      <c r="CX21" s="60">
        <v>0.24</v>
      </c>
      <c r="CY21" s="60">
        <v>0.08</v>
      </c>
      <c r="CZ21" s="60">
        <v>0.03</v>
      </c>
      <c r="DA21" s="60">
        <v>0.02</v>
      </c>
      <c r="DB21" s="60">
        <v>0.01</v>
      </c>
      <c r="DC21" s="60">
        <v>0.19</v>
      </c>
      <c r="DD21" s="60">
        <v>0.25</v>
      </c>
      <c r="DE21" s="60">
        <v>0.11</v>
      </c>
      <c r="DF21" s="60">
        <v>0.03</v>
      </c>
      <c r="DG21" s="60">
        <v>7.0000000000000007E-2</v>
      </c>
      <c r="DH21" s="60">
        <v>7.0000000000000007E-2</v>
      </c>
      <c r="DI21" s="60">
        <v>0.36</v>
      </c>
      <c r="DJ21" s="60">
        <v>0.33</v>
      </c>
      <c r="DK21" s="60">
        <v>0.15</v>
      </c>
      <c r="DL21" s="60" t="s">
        <v>488</v>
      </c>
    </row>
    <row r="22" spans="1:116">
      <c r="A22" s="60">
        <v>68603</v>
      </c>
      <c r="B22" s="60" t="s">
        <v>19</v>
      </c>
      <c r="C22" s="60">
        <v>1</v>
      </c>
      <c r="D22" s="60">
        <v>20090121</v>
      </c>
      <c r="E22" s="60" t="s">
        <v>415</v>
      </c>
      <c r="F22" s="60">
        <v>20090225</v>
      </c>
      <c r="G22" s="60" t="s">
        <v>306</v>
      </c>
      <c r="H22" s="60">
        <v>5</v>
      </c>
      <c r="I22" s="60">
        <v>5</v>
      </c>
      <c r="J22" s="60">
        <v>706</v>
      </c>
      <c r="K22" s="60" t="s">
        <v>485</v>
      </c>
      <c r="L22" s="60" t="s">
        <v>283</v>
      </c>
      <c r="M22" s="60" t="s">
        <v>283</v>
      </c>
      <c r="N22" s="60" t="s">
        <v>283</v>
      </c>
      <c r="O22" s="60" t="s">
        <v>489</v>
      </c>
      <c r="P22" s="60">
        <v>0.85</v>
      </c>
      <c r="Q22" s="60">
        <v>0.46</v>
      </c>
      <c r="R22" s="60">
        <v>1.31</v>
      </c>
      <c r="S22" s="60" t="s">
        <v>448</v>
      </c>
      <c r="T22" s="60">
        <v>1.953131</v>
      </c>
      <c r="U22" s="60">
        <v>1.948386</v>
      </c>
      <c r="V22" s="60" t="s">
        <v>285</v>
      </c>
      <c r="W22" s="60">
        <v>1.9318470000000001</v>
      </c>
      <c r="X22" s="60">
        <v>1.9397329999999999</v>
      </c>
      <c r="Y22" s="60">
        <v>1.9487620000000001</v>
      </c>
      <c r="Z22" s="60">
        <v>0</v>
      </c>
      <c r="AA22" s="60" t="s">
        <v>285</v>
      </c>
      <c r="AB22" s="60" t="s">
        <v>285</v>
      </c>
      <c r="AC22" s="60" t="s">
        <v>285</v>
      </c>
      <c r="AD22" s="60" t="s">
        <v>285</v>
      </c>
      <c r="AE22" s="60" t="s">
        <v>490</v>
      </c>
      <c r="AF22" s="60" t="s">
        <v>285</v>
      </c>
      <c r="AG22" s="60" t="s">
        <v>285</v>
      </c>
      <c r="AH22" s="60">
        <v>0.23</v>
      </c>
      <c r="AI22" s="60" t="s">
        <v>287</v>
      </c>
      <c r="AJ22" s="60">
        <v>-0.09</v>
      </c>
      <c r="AK22" s="60" t="s">
        <v>449</v>
      </c>
      <c r="AL22" s="60" t="s">
        <v>449</v>
      </c>
      <c r="AM22" s="60">
        <v>600</v>
      </c>
      <c r="AN22" s="60">
        <v>10.82</v>
      </c>
      <c r="AO22" s="60" t="s">
        <v>293</v>
      </c>
      <c r="AP22" s="60">
        <v>71.62</v>
      </c>
      <c r="AQ22" s="60" t="s">
        <v>293</v>
      </c>
      <c r="AR22" s="60">
        <v>0.27904000000000001</v>
      </c>
      <c r="AS22" s="60">
        <v>0.29183999999999999</v>
      </c>
      <c r="AT22" s="60">
        <v>0.27983999999999998</v>
      </c>
      <c r="AU22" s="60">
        <v>0.73965999999999998</v>
      </c>
      <c r="AV22" s="60">
        <v>0.88480000000000003</v>
      </c>
      <c r="AW22" s="60">
        <v>0.45184000000000002</v>
      </c>
      <c r="AX22" s="60">
        <v>0.27851999999999999</v>
      </c>
      <c r="AY22" s="60">
        <v>0.29124</v>
      </c>
      <c r="AZ22" s="60">
        <v>0.27926000000000001</v>
      </c>
      <c r="BA22" s="60">
        <v>0.73324</v>
      </c>
      <c r="BB22" s="60">
        <v>0.88641999999999999</v>
      </c>
      <c r="BC22" s="60">
        <v>0.44969999999999999</v>
      </c>
      <c r="BD22" s="60" t="s">
        <v>288</v>
      </c>
      <c r="BE22" s="60" t="s">
        <v>288</v>
      </c>
      <c r="BF22" s="60" t="s">
        <v>288</v>
      </c>
      <c r="BG22" s="60" t="s">
        <v>288</v>
      </c>
      <c r="BH22" s="60" t="s">
        <v>288</v>
      </c>
      <c r="BI22" s="60" t="s">
        <v>288</v>
      </c>
      <c r="BJ22" s="60">
        <v>0.27614</v>
      </c>
      <c r="BK22" s="60">
        <v>0.28683999999999998</v>
      </c>
      <c r="BL22" s="60">
        <v>0.27732000000000001</v>
      </c>
      <c r="BM22" s="60">
        <v>0.72133999999999998</v>
      </c>
      <c r="BN22" s="60">
        <v>0.85782000000000003</v>
      </c>
      <c r="BO22" s="60">
        <v>0.44801999999999997</v>
      </c>
      <c r="BP22" s="60">
        <v>0.27694000000000002</v>
      </c>
      <c r="BQ22" s="60">
        <v>0.28888000000000003</v>
      </c>
      <c r="BR22" s="60">
        <v>0.27807999999999999</v>
      </c>
      <c r="BS22" s="60">
        <v>0.73626000000000003</v>
      </c>
      <c r="BT22" s="60">
        <v>0.85562000000000005</v>
      </c>
      <c r="BU22" s="60">
        <v>0.45085999999999998</v>
      </c>
      <c r="BV22" s="60">
        <v>0.27857999999999999</v>
      </c>
      <c r="BW22" s="60">
        <v>0.29189999999999999</v>
      </c>
      <c r="BX22" s="60">
        <v>0.27936</v>
      </c>
      <c r="BY22" s="60">
        <v>0.73440000000000005</v>
      </c>
      <c r="BZ22" s="60">
        <v>0.88929999999999998</v>
      </c>
      <c r="CA22" s="60">
        <v>0.44778000000000001</v>
      </c>
      <c r="CB22" s="60">
        <v>0.03</v>
      </c>
      <c r="CC22" s="60">
        <v>0.04</v>
      </c>
      <c r="CD22" s="60">
        <v>0.04</v>
      </c>
      <c r="CE22" s="60">
        <v>0.25</v>
      </c>
      <c r="CF22" s="60">
        <v>0.42</v>
      </c>
      <c r="CG22" s="60">
        <v>0.06</v>
      </c>
      <c r="CH22" s="60">
        <v>0.03</v>
      </c>
      <c r="CI22" s="60">
        <v>0.03</v>
      </c>
      <c r="CJ22" s="60">
        <v>0.04</v>
      </c>
      <c r="CK22" s="60">
        <v>0.17</v>
      </c>
      <c r="CL22" s="60">
        <v>0.14000000000000001</v>
      </c>
      <c r="CM22" s="60">
        <v>0.18</v>
      </c>
      <c r="CN22" s="60" t="s">
        <v>289</v>
      </c>
      <c r="CO22" s="60" t="s">
        <v>289</v>
      </c>
      <c r="CP22" s="60" t="s">
        <v>289</v>
      </c>
      <c r="CQ22" s="60" t="s">
        <v>289</v>
      </c>
      <c r="CR22" s="60" t="s">
        <v>289</v>
      </c>
      <c r="CS22" s="60" t="s">
        <v>289</v>
      </c>
      <c r="CT22" s="60">
        <v>0.03</v>
      </c>
      <c r="CU22" s="60">
        <v>0.02</v>
      </c>
      <c r="CV22" s="60">
        <v>0.02</v>
      </c>
      <c r="CW22" s="60">
        <v>0.09</v>
      </c>
      <c r="CX22" s="60">
        <v>0.31</v>
      </c>
      <c r="CY22" s="60">
        <v>0.2</v>
      </c>
      <c r="CZ22" s="60">
        <v>0.03</v>
      </c>
      <c r="DA22" s="60">
        <v>0.05</v>
      </c>
      <c r="DB22" s="60">
        <v>0.06</v>
      </c>
      <c r="DC22" s="60">
        <v>0.26</v>
      </c>
      <c r="DD22" s="60">
        <v>0.1</v>
      </c>
      <c r="DE22" s="60">
        <v>0.38</v>
      </c>
      <c r="DF22" s="60">
        <v>0.03</v>
      </c>
      <c r="DG22" s="60">
        <v>0.03</v>
      </c>
      <c r="DH22" s="60">
        <v>7.0000000000000007E-2</v>
      </c>
      <c r="DI22" s="60">
        <v>0.28999999999999998</v>
      </c>
      <c r="DJ22" s="60">
        <v>0.33</v>
      </c>
      <c r="DK22" s="60">
        <v>0.19</v>
      </c>
      <c r="DL22" s="60" t="s">
        <v>488</v>
      </c>
    </row>
    <row r="23" spans="1:116">
      <c r="A23" s="60">
        <v>73429</v>
      </c>
      <c r="B23" s="60" t="s">
        <v>19</v>
      </c>
      <c r="C23" s="60">
        <v>1</v>
      </c>
      <c r="D23" s="60">
        <v>20091218</v>
      </c>
      <c r="E23" s="60" t="s">
        <v>491</v>
      </c>
      <c r="F23" s="60">
        <v>20091228</v>
      </c>
      <c r="G23" s="60" t="s">
        <v>360</v>
      </c>
      <c r="H23" s="60" t="s">
        <v>492</v>
      </c>
      <c r="I23" s="60">
        <v>34</v>
      </c>
      <c r="J23" s="60">
        <v>829</v>
      </c>
      <c r="K23" s="60" t="s">
        <v>305</v>
      </c>
      <c r="L23" s="60" t="s">
        <v>435</v>
      </c>
      <c r="M23" s="60" t="s">
        <v>436</v>
      </c>
      <c r="N23" s="60" t="s">
        <v>437</v>
      </c>
      <c r="O23" s="60">
        <v>541</v>
      </c>
      <c r="P23" s="60">
        <v>0.24</v>
      </c>
      <c r="Q23" s="60">
        <v>0.46</v>
      </c>
      <c r="R23" s="60">
        <v>0.7</v>
      </c>
      <c r="S23" s="60" t="s">
        <v>448</v>
      </c>
      <c r="T23" s="60">
        <v>1.963565</v>
      </c>
      <c r="U23" s="60">
        <v>1.9591730000000001</v>
      </c>
      <c r="V23" s="60" t="s">
        <v>285</v>
      </c>
      <c r="W23" s="60">
        <v>1.953802</v>
      </c>
      <c r="X23" s="60">
        <v>1.9602269999999999</v>
      </c>
      <c r="Y23" s="60">
        <v>1.974459</v>
      </c>
      <c r="Z23" s="60">
        <v>0</v>
      </c>
      <c r="AA23" s="60">
        <v>10.478926</v>
      </c>
      <c r="AB23" s="60">
        <v>10.462142999999999</v>
      </c>
      <c r="AC23" s="60" t="s">
        <v>285</v>
      </c>
      <c r="AD23" s="60">
        <v>10.378569000000001</v>
      </c>
      <c r="AE23" s="60" t="s">
        <v>292</v>
      </c>
      <c r="AF23" s="60">
        <v>10.438874</v>
      </c>
      <c r="AG23" s="60">
        <v>10.545847999999999</v>
      </c>
      <c r="AH23" s="60">
        <v>0.16</v>
      </c>
      <c r="AI23" s="60" t="s">
        <v>287</v>
      </c>
      <c r="AJ23" s="60">
        <v>-0.8</v>
      </c>
      <c r="AK23" s="60">
        <v>-5.25</v>
      </c>
      <c r="AL23" s="60">
        <v>-1.7857000000000001</v>
      </c>
      <c r="AM23" s="60">
        <v>600</v>
      </c>
      <c r="AN23" s="60">
        <v>10.75</v>
      </c>
      <c r="AO23" s="60">
        <v>10.14</v>
      </c>
      <c r="AP23" s="60">
        <v>70.05</v>
      </c>
      <c r="AQ23" s="60">
        <v>66.12</v>
      </c>
      <c r="AR23" s="60">
        <v>0.28070000000000001</v>
      </c>
      <c r="AS23" s="60">
        <v>0.29382999999999998</v>
      </c>
      <c r="AT23" s="60">
        <v>0.28275</v>
      </c>
      <c r="AU23" s="60">
        <v>0.72997999999999996</v>
      </c>
      <c r="AV23" s="60">
        <v>0.88782000000000005</v>
      </c>
      <c r="AW23" s="60">
        <v>0.44652999999999998</v>
      </c>
      <c r="AX23" s="60">
        <v>0.28022999999999998</v>
      </c>
      <c r="AY23" s="60">
        <v>0.29368</v>
      </c>
      <c r="AZ23" s="60">
        <v>0.28208</v>
      </c>
      <c r="BA23" s="60">
        <v>0.72262999999999999</v>
      </c>
      <c r="BB23" s="60">
        <v>0.89037999999999995</v>
      </c>
      <c r="BC23" s="60">
        <v>0.44588</v>
      </c>
      <c r="BD23" s="60" t="s">
        <v>288</v>
      </c>
      <c r="BE23" s="60" t="s">
        <v>288</v>
      </c>
      <c r="BF23" s="60" t="s">
        <v>288</v>
      </c>
      <c r="BG23" s="60" t="s">
        <v>288</v>
      </c>
      <c r="BH23" s="60" t="s">
        <v>288</v>
      </c>
      <c r="BI23" s="60" t="s">
        <v>288</v>
      </c>
      <c r="BJ23" s="60">
        <v>0.27987000000000001</v>
      </c>
      <c r="BK23" s="60">
        <v>0.29004999999999997</v>
      </c>
      <c r="BL23" s="60">
        <v>0.28182000000000001</v>
      </c>
      <c r="BM23" s="60">
        <v>0.71253</v>
      </c>
      <c r="BN23" s="60">
        <v>0.85436999999999996</v>
      </c>
      <c r="BO23" s="60">
        <v>0.44319999999999998</v>
      </c>
      <c r="BP23" s="60">
        <v>0.28077000000000002</v>
      </c>
      <c r="BQ23" s="60">
        <v>0.29222999999999999</v>
      </c>
      <c r="BR23" s="60">
        <v>0.28167999999999999</v>
      </c>
      <c r="BS23" s="60">
        <v>0.72716999999999998</v>
      </c>
      <c r="BT23" s="60">
        <v>0.86899999999999999</v>
      </c>
      <c r="BU23" s="60">
        <v>0.44747999999999999</v>
      </c>
      <c r="BV23" s="60">
        <v>0.28320000000000001</v>
      </c>
      <c r="BW23" s="60">
        <v>0.29594999999999999</v>
      </c>
      <c r="BX23" s="60">
        <v>0.28338000000000002</v>
      </c>
      <c r="BY23" s="60">
        <v>0.72945000000000004</v>
      </c>
      <c r="BZ23" s="60">
        <v>0.90132999999999996</v>
      </c>
      <c r="CA23" s="60">
        <v>0.44752999999999998</v>
      </c>
      <c r="CB23" s="60">
        <v>0.09</v>
      </c>
      <c r="CC23" s="60">
        <v>7.0000000000000007E-2</v>
      </c>
      <c r="CD23" s="60">
        <v>0.05</v>
      </c>
      <c r="CE23" s="60">
        <v>0.36</v>
      </c>
      <c r="CF23" s="60">
        <v>0.17</v>
      </c>
      <c r="CG23" s="60">
        <v>0.24</v>
      </c>
      <c r="CH23" s="60">
        <v>0.02</v>
      </c>
      <c r="CI23" s="60">
        <v>0.06</v>
      </c>
      <c r="CJ23" s="60">
        <v>0.05</v>
      </c>
      <c r="CK23" s="60">
        <v>0.19</v>
      </c>
      <c r="CL23" s="60">
        <v>0.16</v>
      </c>
      <c r="CM23" s="60">
        <v>0.17</v>
      </c>
      <c r="CN23" s="60" t="s">
        <v>289</v>
      </c>
      <c r="CO23" s="60" t="s">
        <v>289</v>
      </c>
      <c r="CP23" s="60" t="s">
        <v>289</v>
      </c>
      <c r="CQ23" s="60" t="s">
        <v>289</v>
      </c>
      <c r="CR23" s="60" t="s">
        <v>289</v>
      </c>
      <c r="CS23" s="60" t="s">
        <v>289</v>
      </c>
      <c r="CT23" s="60">
        <v>0.04</v>
      </c>
      <c r="CU23" s="60">
        <v>0.08</v>
      </c>
      <c r="CV23" s="60">
        <v>0.03</v>
      </c>
      <c r="CW23" s="60">
        <v>0.16</v>
      </c>
      <c r="CX23" s="60">
        <v>0.11</v>
      </c>
      <c r="CY23" s="60">
        <v>0.12</v>
      </c>
      <c r="CZ23" s="60">
        <v>0.06</v>
      </c>
      <c r="DA23" s="60">
        <v>0.04</v>
      </c>
      <c r="DB23" s="60">
        <v>0.04</v>
      </c>
      <c r="DC23" s="60">
        <v>0.26</v>
      </c>
      <c r="DD23" s="60">
        <v>0.26</v>
      </c>
      <c r="DE23" s="60">
        <v>0.28000000000000003</v>
      </c>
      <c r="DF23" s="60">
        <v>7.0000000000000007E-2</v>
      </c>
      <c r="DG23" s="60">
        <v>0.04</v>
      </c>
      <c r="DH23" s="60">
        <v>0.05</v>
      </c>
      <c r="DI23" s="60">
        <v>0.35</v>
      </c>
      <c r="DJ23" s="60">
        <v>0.3</v>
      </c>
      <c r="DK23" s="60">
        <v>0.48</v>
      </c>
      <c r="DL23" s="60" t="s">
        <v>439</v>
      </c>
    </row>
    <row r="24" spans="1:116">
      <c r="A24" s="60">
        <v>71213</v>
      </c>
      <c r="B24" s="60" t="s">
        <v>19</v>
      </c>
      <c r="C24" s="60">
        <v>2</v>
      </c>
      <c r="D24" s="60">
        <v>20090604</v>
      </c>
      <c r="E24" s="60" t="s">
        <v>493</v>
      </c>
      <c r="F24" s="60">
        <v>20090619</v>
      </c>
      <c r="G24" s="60" t="s">
        <v>332</v>
      </c>
      <c r="H24" s="60">
        <v>7</v>
      </c>
      <c r="I24" s="60">
        <v>7</v>
      </c>
      <c r="J24" s="60">
        <v>1273</v>
      </c>
      <c r="K24" s="60" t="s">
        <v>494</v>
      </c>
      <c r="L24" s="60" t="s">
        <v>495</v>
      </c>
      <c r="M24" s="60" t="s">
        <v>496</v>
      </c>
      <c r="N24" s="60" t="s">
        <v>283</v>
      </c>
      <c r="O24" s="60">
        <v>542</v>
      </c>
      <c r="P24" s="60">
        <v>1.56</v>
      </c>
      <c r="Q24" s="60">
        <v>0.66</v>
      </c>
      <c r="R24" s="60">
        <v>2.2200000000000002</v>
      </c>
      <c r="S24" s="60" t="s">
        <v>448</v>
      </c>
      <c r="T24" s="60">
        <v>1.9512780000000001</v>
      </c>
      <c r="U24" s="60">
        <v>1.944806</v>
      </c>
      <c r="V24" s="60" t="s">
        <v>285</v>
      </c>
      <c r="W24" s="60">
        <v>1.913653</v>
      </c>
      <c r="X24" s="60">
        <v>1.9335990000000001</v>
      </c>
      <c r="Y24" s="60">
        <v>1.9479070000000001</v>
      </c>
      <c r="Z24" s="60">
        <v>0</v>
      </c>
      <c r="AA24" s="60">
        <v>10.43441</v>
      </c>
      <c r="AB24" s="60">
        <v>10.401764999999999</v>
      </c>
      <c r="AC24" s="60" t="s">
        <v>285</v>
      </c>
      <c r="AD24" s="60">
        <v>10.177377</v>
      </c>
      <c r="AE24" s="60" t="s">
        <v>286</v>
      </c>
      <c r="AF24" s="60">
        <v>10.278290999999999</v>
      </c>
      <c r="AG24" s="60">
        <v>10.425641000000001</v>
      </c>
      <c r="AH24" s="60">
        <v>0.31</v>
      </c>
      <c r="AI24" s="60" t="s">
        <v>287</v>
      </c>
      <c r="AJ24" s="60">
        <v>-0.23</v>
      </c>
      <c r="AK24" s="60">
        <v>0.5</v>
      </c>
      <c r="AL24" s="60">
        <v>-0.875</v>
      </c>
      <c r="AM24" s="60">
        <v>1200</v>
      </c>
      <c r="AN24" s="60">
        <v>8.9</v>
      </c>
      <c r="AO24" s="60">
        <v>9.3000000000000007</v>
      </c>
      <c r="AP24" s="60">
        <v>48.79</v>
      </c>
      <c r="AQ24" s="60">
        <v>51.98</v>
      </c>
      <c r="AR24" s="60">
        <v>0.27967999999999998</v>
      </c>
      <c r="AS24" s="60">
        <v>0.29249999999999998</v>
      </c>
      <c r="AT24" s="60">
        <v>0.2797</v>
      </c>
      <c r="AU24" s="60">
        <v>0.72719999999999996</v>
      </c>
      <c r="AV24" s="60">
        <v>0.90285000000000004</v>
      </c>
      <c r="AW24" s="60">
        <v>0.44483</v>
      </c>
      <c r="AX24" s="60">
        <v>0.27882000000000001</v>
      </c>
      <c r="AY24" s="60">
        <v>0.2923</v>
      </c>
      <c r="AZ24" s="60">
        <v>0.27893000000000001</v>
      </c>
      <c r="BA24" s="60">
        <v>0.71908000000000005</v>
      </c>
      <c r="BB24" s="60">
        <v>0.89492000000000005</v>
      </c>
      <c r="BC24" s="60">
        <v>0.44281999999999999</v>
      </c>
      <c r="BD24" s="60" t="s">
        <v>288</v>
      </c>
      <c r="BE24" s="60" t="s">
        <v>288</v>
      </c>
      <c r="BF24" s="60" t="s">
        <v>288</v>
      </c>
      <c r="BG24" s="60" t="s">
        <v>288</v>
      </c>
      <c r="BH24" s="60" t="s">
        <v>288</v>
      </c>
      <c r="BI24" s="60" t="s">
        <v>288</v>
      </c>
      <c r="BJ24" s="60">
        <v>0.27411999999999997</v>
      </c>
      <c r="BK24" s="60">
        <v>0.28401999999999999</v>
      </c>
      <c r="BL24" s="60">
        <v>0.27538000000000001</v>
      </c>
      <c r="BM24" s="60">
        <v>0.70891999999999999</v>
      </c>
      <c r="BN24" s="60">
        <v>0.84928000000000003</v>
      </c>
      <c r="BO24" s="60">
        <v>0.43480000000000002</v>
      </c>
      <c r="BP24" s="60">
        <v>0.27698</v>
      </c>
      <c r="BQ24" s="60">
        <v>0.28608</v>
      </c>
      <c r="BR24" s="60">
        <v>0.27742</v>
      </c>
      <c r="BS24" s="60">
        <v>0.7228</v>
      </c>
      <c r="BT24" s="60">
        <v>0.85443000000000002</v>
      </c>
      <c r="BU24" s="60">
        <v>0.44586999999999999</v>
      </c>
      <c r="BV24" s="60">
        <v>0.27898000000000001</v>
      </c>
      <c r="BW24" s="60">
        <v>0.29303000000000001</v>
      </c>
      <c r="BX24" s="60">
        <v>0.27939999999999998</v>
      </c>
      <c r="BY24" s="60">
        <v>0.72563</v>
      </c>
      <c r="BZ24" s="60">
        <v>0.90046999999999999</v>
      </c>
      <c r="CA24" s="60">
        <v>0.44377</v>
      </c>
      <c r="CB24" s="60">
        <v>0.04</v>
      </c>
      <c r="CC24" s="60">
        <v>0.04</v>
      </c>
      <c r="CD24" s="60">
        <v>0.04</v>
      </c>
      <c r="CE24" s="60">
        <v>0.16</v>
      </c>
      <c r="CF24" s="60">
        <v>0.23</v>
      </c>
      <c r="CG24" s="60">
        <v>0.1</v>
      </c>
      <c r="CH24" s="60">
        <v>0.01</v>
      </c>
      <c r="CI24" s="60">
        <v>0.03</v>
      </c>
      <c r="CJ24" s="60">
        <v>0.04</v>
      </c>
      <c r="CK24" s="60">
        <v>0.21</v>
      </c>
      <c r="CL24" s="60">
        <v>0.13</v>
      </c>
      <c r="CM24" s="60">
        <v>0.28999999999999998</v>
      </c>
      <c r="CN24" s="60" t="s">
        <v>289</v>
      </c>
      <c r="CO24" s="60" t="s">
        <v>289</v>
      </c>
      <c r="CP24" s="60" t="s">
        <v>289</v>
      </c>
      <c r="CQ24" s="60" t="s">
        <v>289</v>
      </c>
      <c r="CR24" s="60" t="s">
        <v>289</v>
      </c>
      <c r="CS24" s="60" t="s">
        <v>289</v>
      </c>
      <c r="CT24" s="60">
        <v>0.04</v>
      </c>
      <c r="CU24" s="60">
        <v>0.05</v>
      </c>
      <c r="CV24" s="60">
        <v>0.04</v>
      </c>
      <c r="CW24" s="60">
        <v>0.32</v>
      </c>
      <c r="CX24" s="60">
        <v>0.27</v>
      </c>
      <c r="CY24" s="60">
        <v>0.17</v>
      </c>
      <c r="CZ24" s="60">
        <v>0.01</v>
      </c>
      <c r="DA24" s="60">
        <v>0.05</v>
      </c>
      <c r="DB24" s="60">
        <v>0.04</v>
      </c>
      <c r="DC24" s="60">
        <v>0.23</v>
      </c>
      <c r="DD24" s="60">
        <v>0.16</v>
      </c>
      <c r="DE24" s="60">
        <v>7.0000000000000007E-2</v>
      </c>
      <c r="DF24" s="60">
        <v>0.04</v>
      </c>
      <c r="DG24" s="60">
        <v>0.04</v>
      </c>
      <c r="DH24" s="60">
        <v>0.02</v>
      </c>
      <c r="DI24" s="60">
        <v>0.28999999999999998</v>
      </c>
      <c r="DJ24" s="60">
        <v>0.21</v>
      </c>
      <c r="DK24" s="60">
        <v>0.23</v>
      </c>
      <c r="DL24" s="60" t="s">
        <v>439</v>
      </c>
    </row>
    <row r="25" spans="1:116">
      <c r="A25" s="60">
        <v>72164</v>
      </c>
      <c r="B25" s="60" t="s">
        <v>19</v>
      </c>
      <c r="C25" s="60">
        <v>2</v>
      </c>
      <c r="D25" s="60">
        <v>20090830</v>
      </c>
      <c r="E25" s="60" t="s">
        <v>418</v>
      </c>
      <c r="F25" s="60">
        <v>20090901</v>
      </c>
      <c r="G25" s="60" t="s">
        <v>332</v>
      </c>
      <c r="H25" s="60">
        <v>16</v>
      </c>
      <c r="I25" s="60">
        <v>16</v>
      </c>
      <c r="J25" s="60">
        <v>2726</v>
      </c>
      <c r="K25" s="60" t="s">
        <v>497</v>
      </c>
      <c r="L25" s="60" t="s">
        <v>283</v>
      </c>
      <c r="M25" s="60" t="s">
        <v>283</v>
      </c>
      <c r="N25" s="60" t="s">
        <v>283</v>
      </c>
      <c r="O25" s="60">
        <v>542</v>
      </c>
      <c r="P25" s="60">
        <v>1.76</v>
      </c>
      <c r="Q25" s="60">
        <v>0.46</v>
      </c>
      <c r="R25" s="60">
        <v>2.2200000000000002</v>
      </c>
      <c r="S25" s="60" t="s">
        <v>448</v>
      </c>
      <c r="T25" s="60">
        <v>1.945066</v>
      </c>
      <c r="U25" s="60">
        <v>1.9374579999999999</v>
      </c>
      <c r="V25" s="60" t="s">
        <v>285</v>
      </c>
      <c r="W25" s="60">
        <v>1.9092819999999999</v>
      </c>
      <c r="X25" s="60">
        <v>1.9451750000000001</v>
      </c>
      <c r="Y25" s="60">
        <v>1.952782</v>
      </c>
      <c r="Z25" s="60">
        <v>0</v>
      </c>
      <c r="AA25" s="60">
        <v>10.404825000000001</v>
      </c>
      <c r="AB25" s="60">
        <v>10.365612</v>
      </c>
      <c r="AC25" s="60" t="s">
        <v>285</v>
      </c>
      <c r="AD25" s="60">
        <v>10.148909</v>
      </c>
      <c r="AE25" s="60" t="s">
        <v>286</v>
      </c>
      <c r="AF25" s="60">
        <v>10.348285000000001</v>
      </c>
      <c r="AG25" s="60">
        <v>10.455932000000001</v>
      </c>
      <c r="AH25" s="60">
        <v>0.38</v>
      </c>
      <c r="AI25" s="60" t="s">
        <v>287</v>
      </c>
      <c r="AJ25" s="60">
        <v>-0.87</v>
      </c>
      <c r="AK25" s="60">
        <v>1.9286000000000001</v>
      </c>
      <c r="AL25" s="60">
        <v>-2.125</v>
      </c>
      <c r="AM25" s="60">
        <v>800</v>
      </c>
      <c r="AN25" s="60">
        <v>8.85</v>
      </c>
      <c r="AO25" s="60">
        <v>9.31</v>
      </c>
      <c r="AP25" s="60">
        <v>48.05</v>
      </c>
      <c r="AQ25" s="60">
        <v>51.28</v>
      </c>
      <c r="AR25" s="60">
        <v>0.27817999999999998</v>
      </c>
      <c r="AS25" s="60">
        <v>0.29120000000000001</v>
      </c>
      <c r="AT25" s="60">
        <v>0.27912999999999999</v>
      </c>
      <c r="AU25" s="60">
        <v>0.73302</v>
      </c>
      <c r="AV25" s="60">
        <v>0.90603</v>
      </c>
      <c r="AW25" s="60">
        <v>0.44436999999999999</v>
      </c>
      <c r="AX25" s="60">
        <v>0.27677000000000002</v>
      </c>
      <c r="AY25" s="60">
        <v>0.29032999999999998</v>
      </c>
      <c r="AZ25" s="60">
        <v>0.27855000000000002</v>
      </c>
      <c r="BA25" s="60">
        <v>0.72826999999999997</v>
      </c>
      <c r="BB25" s="60">
        <v>0.90222000000000002</v>
      </c>
      <c r="BC25" s="60">
        <v>0.44223000000000001</v>
      </c>
      <c r="BD25" s="60" t="s">
        <v>288</v>
      </c>
      <c r="BE25" s="60" t="s">
        <v>288</v>
      </c>
      <c r="BF25" s="60" t="s">
        <v>288</v>
      </c>
      <c r="BG25" s="60" t="s">
        <v>288</v>
      </c>
      <c r="BH25" s="60" t="s">
        <v>288</v>
      </c>
      <c r="BI25" s="60" t="s">
        <v>288</v>
      </c>
      <c r="BJ25" s="60">
        <v>0.27306999999999998</v>
      </c>
      <c r="BK25" s="60">
        <v>0.28239999999999998</v>
      </c>
      <c r="BL25" s="60">
        <v>0.27484999999999998</v>
      </c>
      <c r="BM25" s="60">
        <v>0.71772000000000002</v>
      </c>
      <c r="BN25" s="60">
        <v>0.84841999999999995</v>
      </c>
      <c r="BO25" s="60">
        <v>0.43442999999999998</v>
      </c>
      <c r="BP25" s="60">
        <v>0.27742</v>
      </c>
      <c r="BQ25" s="60">
        <v>0.28615000000000002</v>
      </c>
      <c r="BR25" s="60">
        <v>0.27916999999999997</v>
      </c>
      <c r="BS25" s="60">
        <v>0.74961999999999995</v>
      </c>
      <c r="BT25" s="60">
        <v>0.88</v>
      </c>
      <c r="BU25" s="60">
        <v>0.45391999999999999</v>
      </c>
      <c r="BV25" s="60">
        <v>0.27867999999999998</v>
      </c>
      <c r="BW25" s="60">
        <v>0.2923</v>
      </c>
      <c r="BX25" s="60">
        <v>0.28008</v>
      </c>
      <c r="BY25" s="60">
        <v>0.74678</v>
      </c>
      <c r="BZ25" s="60">
        <v>0.91613</v>
      </c>
      <c r="CA25" s="60">
        <v>0.45005000000000001</v>
      </c>
      <c r="CB25" s="60">
        <v>7.0000000000000007E-2</v>
      </c>
      <c r="CC25" s="60">
        <v>7.0000000000000007E-2</v>
      </c>
      <c r="CD25" s="60">
        <v>0.03</v>
      </c>
      <c r="CE25" s="60">
        <v>0.09</v>
      </c>
      <c r="CF25" s="60">
        <v>0.25</v>
      </c>
      <c r="CG25" s="60">
        <v>0.08</v>
      </c>
      <c r="CH25" s="60">
        <v>0.05</v>
      </c>
      <c r="CI25" s="60">
        <v>0.04</v>
      </c>
      <c r="CJ25" s="60">
        <v>0.04</v>
      </c>
      <c r="CK25" s="60">
        <v>0.17</v>
      </c>
      <c r="CL25" s="60">
        <v>0.16</v>
      </c>
      <c r="CM25" s="60">
        <v>0.15</v>
      </c>
      <c r="CN25" s="60" t="s">
        <v>289</v>
      </c>
      <c r="CO25" s="60" t="s">
        <v>289</v>
      </c>
      <c r="CP25" s="60" t="s">
        <v>289</v>
      </c>
      <c r="CQ25" s="60" t="s">
        <v>289</v>
      </c>
      <c r="CR25" s="60" t="s">
        <v>289</v>
      </c>
      <c r="CS25" s="60" t="s">
        <v>289</v>
      </c>
      <c r="CT25" s="60">
        <v>7.0000000000000007E-2</v>
      </c>
      <c r="CU25" s="60">
        <v>0.06</v>
      </c>
      <c r="CV25" s="60">
        <v>7.0000000000000007E-2</v>
      </c>
      <c r="CW25" s="60">
        <v>0.3</v>
      </c>
      <c r="CX25" s="60">
        <v>0.33</v>
      </c>
      <c r="CY25" s="60">
        <v>0.15</v>
      </c>
      <c r="CZ25" s="60">
        <v>0.04</v>
      </c>
      <c r="DA25" s="60">
        <v>0.03</v>
      </c>
      <c r="DB25" s="60">
        <v>0.04</v>
      </c>
      <c r="DC25" s="60">
        <v>0.22</v>
      </c>
      <c r="DD25" s="60">
        <v>0.26</v>
      </c>
      <c r="DE25" s="60">
        <v>0.12</v>
      </c>
      <c r="DF25" s="60">
        <v>0.06</v>
      </c>
      <c r="DG25" s="60">
        <v>0.04</v>
      </c>
      <c r="DH25" s="60">
        <v>0.08</v>
      </c>
      <c r="DI25" s="60">
        <v>0.11</v>
      </c>
      <c r="DJ25" s="60">
        <v>0.27</v>
      </c>
      <c r="DK25" s="60">
        <v>0.22</v>
      </c>
      <c r="DL25" s="60" t="s">
        <v>439</v>
      </c>
    </row>
    <row r="26" spans="1:116">
      <c r="A26" s="60">
        <v>72403</v>
      </c>
      <c r="B26" s="60" t="s">
        <v>19</v>
      </c>
      <c r="C26" s="60">
        <v>2</v>
      </c>
      <c r="D26" s="60">
        <v>20091203</v>
      </c>
      <c r="E26" s="60" t="s">
        <v>498</v>
      </c>
      <c r="F26" s="60">
        <v>20091228</v>
      </c>
      <c r="G26" s="60" t="s">
        <v>361</v>
      </c>
      <c r="H26" s="60">
        <v>2</v>
      </c>
      <c r="I26" s="60">
        <v>25</v>
      </c>
      <c r="J26" s="60">
        <v>555</v>
      </c>
      <c r="K26" s="60" t="s">
        <v>499</v>
      </c>
      <c r="L26" s="60" t="s">
        <v>283</v>
      </c>
      <c r="M26" s="60" t="s">
        <v>283</v>
      </c>
      <c r="N26" s="60" t="s">
        <v>283</v>
      </c>
      <c r="O26" s="60">
        <v>541</v>
      </c>
      <c r="P26" s="60">
        <v>-0.31</v>
      </c>
      <c r="Q26" s="60">
        <v>-0.28999999999999998</v>
      </c>
      <c r="R26" s="60">
        <v>-0.6</v>
      </c>
      <c r="S26" s="60" t="s">
        <v>448</v>
      </c>
      <c r="T26" s="60">
        <v>1.972845</v>
      </c>
      <c r="U26" s="60">
        <v>1.96793</v>
      </c>
      <c r="V26" s="60" t="s">
        <v>285</v>
      </c>
      <c r="W26" s="60">
        <v>1.9460470000000001</v>
      </c>
      <c r="X26" s="60" t="s">
        <v>285</v>
      </c>
      <c r="Y26" s="60" t="s">
        <v>285</v>
      </c>
      <c r="Z26" s="60">
        <v>0</v>
      </c>
      <c r="AA26" s="60">
        <v>10.534446000000001</v>
      </c>
      <c r="AB26" s="60">
        <v>10.509653</v>
      </c>
      <c r="AC26" s="60" t="s">
        <v>285</v>
      </c>
      <c r="AD26" s="60">
        <v>10.355437</v>
      </c>
      <c r="AE26" s="60" t="s">
        <v>292</v>
      </c>
      <c r="AF26" s="60" t="s">
        <v>285</v>
      </c>
      <c r="AG26" s="60" t="s">
        <v>285</v>
      </c>
      <c r="AH26" s="60">
        <v>0.24</v>
      </c>
      <c r="AI26" s="60" t="s">
        <v>287</v>
      </c>
      <c r="AJ26" s="60" t="s">
        <v>287</v>
      </c>
      <c r="AK26" s="60">
        <v>-9.8332999999999995</v>
      </c>
      <c r="AL26" s="60">
        <v>-7.1429</v>
      </c>
      <c r="AM26" s="60" t="s">
        <v>340</v>
      </c>
      <c r="AN26" s="60">
        <v>10.76</v>
      </c>
      <c r="AO26" s="60" t="s">
        <v>293</v>
      </c>
      <c r="AP26" s="60">
        <v>70.010000000000005</v>
      </c>
      <c r="AQ26" s="60" t="s">
        <v>293</v>
      </c>
      <c r="AR26" s="60">
        <v>0.28199999999999997</v>
      </c>
      <c r="AS26" s="60">
        <v>0.29518</v>
      </c>
      <c r="AT26" s="60">
        <v>0.28351999999999999</v>
      </c>
      <c r="AU26" s="60">
        <v>0.73372000000000004</v>
      </c>
      <c r="AV26" s="60">
        <v>0.89549999999999996</v>
      </c>
      <c r="AW26" s="60">
        <v>0.45456999999999997</v>
      </c>
      <c r="AX26" s="60">
        <v>0.28129999999999999</v>
      </c>
      <c r="AY26" s="60">
        <v>0.29472999999999999</v>
      </c>
      <c r="AZ26" s="60">
        <v>0.28293000000000001</v>
      </c>
      <c r="BA26" s="60">
        <v>0.72663</v>
      </c>
      <c r="BB26" s="60">
        <v>0.89275000000000004</v>
      </c>
      <c r="BC26" s="60">
        <v>0.45450000000000002</v>
      </c>
      <c r="BD26" s="60" t="s">
        <v>288</v>
      </c>
      <c r="BE26" s="60" t="s">
        <v>288</v>
      </c>
      <c r="BF26" s="60" t="s">
        <v>288</v>
      </c>
      <c r="BG26" s="60" t="s">
        <v>288</v>
      </c>
      <c r="BH26" s="60" t="s">
        <v>288</v>
      </c>
      <c r="BI26" s="60" t="s">
        <v>288</v>
      </c>
      <c r="BJ26" s="60">
        <v>0.27806999999999998</v>
      </c>
      <c r="BK26" s="60">
        <v>0.28949999999999998</v>
      </c>
      <c r="BL26" s="60">
        <v>0.28088000000000002</v>
      </c>
      <c r="BM26" s="60">
        <v>0.71325000000000005</v>
      </c>
      <c r="BN26" s="60">
        <v>0.86304999999999998</v>
      </c>
      <c r="BO26" s="60">
        <v>0.44567000000000001</v>
      </c>
      <c r="BP26" s="60" t="s">
        <v>288</v>
      </c>
      <c r="BQ26" s="60" t="s">
        <v>288</v>
      </c>
      <c r="BR26" s="60" t="s">
        <v>288</v>
      </c>
      <c r="BS26" s="60" t="s">
        <v>288</v>
      </c>
      <c r="BT26" s="60" t="s">
        <v>288</v>
      </c>
      <c r="BU26" s="60" t="s">
        <v>288</v>
      </c>
      <c r="BV26" s="60" t="s">
        <v>288</v>
      </c>
      <c r="BW26" s="60" t="s">
        <v>288</v>
      </c>
      <c r="BX26" s="60" t="s">
        <v>288</v>
      </c>
      <c r="BY26" s="60" t="s">
        <v>288</v>
      </c>
      <c r="BZ26" s="60" t="s">
        <v>288</v>
      </c>
      <c r="CA26" s="60" t="s">
        <v>288</v>
      </c>
      <c r="CB26" s="60">
        <v>0.02</v>
      </c>
      <c r="CC26" s="60">
        <v>0.05</v>
      </c>
      <c r="CD26" s="60">
        <v>0.03</v>
      </c>
      <c r="CE26" s="60">
        <v>0.22</v>
      </c>
      <c r="CF26" s="60">
        <v>0.28999999999999998</v>
      </c>
      <c r="CG26" s="60">
        <v>0.3</v>
      </c>
      <c r="CH26" s="60">
        <v>0.02</v>
      </c>
      <c r="CI26" s="60">
        <v>0.06</v>
      </c>
      <c r="CJ26" s="60">
        <v>0.05</v>
      </c>
      <c r="CK26" s="60">
        <v>0.27</v>
      </c>
      <c r="CL26" s="60">
        <v>0.13</v>
      </c>
      <c r="CM26" s="60">
        <v>0.19</v>
      </c>
      <c r="CN26" s="60" t="s">
        <v>289</v>
      </c>
      <c r="CO26" s="60" t="s">
        <v>289</v>
      </c>
      <c r="CP26" s="60" t="s">
        <v>289</v>
      </c>
      <c r="CQ26" s="60" t="s">
        <v>289</v>
      </c>
      <c r="CR26" s="60" t="s">
        <v>289</v>
      </c>
      <c r="CS26" s="60" t="s">
        <v>289</v>
      </c>
      <c r="CT26" s="60">
        <v>0.02</v>
      </c>
      <c r="CU26" s="60">
        <v>0.03</v>
      </c>
      <c r="CV26" s="60">
        <v>0.04</v>
      </c>
      <c r="CW26" s="60">
        <v>0.17</v>
      </c>
      <c r="CX26" s="60">
        <v>0.48</v>
      </c>
      <c r="CY26" s="60">
        <v>0.18</v>
      </c>
      <c r="CZ26" s="60" t="s">
        <v>289</v>
      </c>
      <c r="DA26" s="60" t="s">
        <v>289</v>
      </c>
      <c r="DB26" s="60" t="s">
        <v>289</v>
      </c>
      <c r="DC26" s="60" t="s">
        <v>289</v>
      </c>
      <c r="DD26" s="60" t="s">
        <v>289</v>
      </c>
      <c r="DE26" s="60" t="s">
        <v>289</v>
      </c>
      <c r="DF26" s="60" t="s">
        <v>289</v>
      </c>
      <c r="DG26" s="60" t="s">
        <v>289</v>
      </c>
      <c r="DH26" s="60" t="s">
        <v>289</v>
      </c>
      <c r="DI26" s="60" t="s">
        <v>289</v>
      </c>
      <c r="DJ26" s="60" t="s">
        <v>289</v>
      </c>
      <c r="DK26" s="60" t="s">
        <v>289</v>
      </c>
      <c r="DL26" s="60" t="s">
        <v>441</v>
      </c>
    </row>
    <row r="27" spans="1:116">
      <c r="A27" s="60">
        <v>73648</v>
      </c>
      <c r="B27" s="60" t="s">
        <v>19</v>
      </c>
      <c r="C27" s="60">
        <v>2</v>
      </c>
      <c r="D27" s="60">
        <v>20100121</v>
      </c>
      <c r="E27" s="60" t="s">
        <v>500</v>
      </c>
      <c r="F27" s="60">
        <v>20100122</v>
      </c>
      <c r="G27" s="60" t="s">
        <v>361</v>
      </c>
      <c r="H27" s="60">
        <v>5</v>
      </c>
      <c r="I27" s="60">
        <v>29</v>
      </c>
      <c r="J27" s="60">
        <v>1046</v>
      </c>
      <c r="K27" s="60" t="s">
        <v>313</v>
      </c>
      <c r="L27" s="60" t="s">
        <v>436</v>
      </c>
      <c r="M27" s="60" t="s">
        <v>501</v>
      </c>
      <c r="N27" s="60" t="s">
        <v>502</v>
      </c>
      <c r="O27" s="60">
        <v>540</v>
      </c>
      <c r="P27" s="60">
        <v>1.19</v>
      </c>
      <c r="Q27" s="60">
        <v>0.78</v>
      </c>
      <c r="R27" s="60">
        <v>1.97</v>
      </c>
      <c r="S27" s="60" t="s">
        <v>448</v>
      </c>
      <c r="T27" s="60">
        <v>1.96357</v>
      </c>
      <c r="U27" s="60">
        <v>1.9634210000000001</v>
      </c>
      <c r="V27" s="60" t="s">
        <v>285</v>
      </c>
      <c r="W27" s="60">
        <v>1.93835</v>
      </c>
      <c r="X27" s="60">
        <v>1.9488970000000001</v>
      </c>
      <c r="Y27" s="60">
        <v>1.966982</v>
      </c>
      <c r="Z27" s="60">
        <v>0</v>
      </c>
      <c r="AA27" s="60">
        <v>10.493401</v>
      </c>
      <c r="AB27" s="60">
        <v>10.49151</v>
      </c>
      <c r="AC27" s="60" t="s">
        <v>285</v>
      </c>
      <c r="AD27" s="60">
        <v>10.305062</v>
      </c>
      <c r="AE27" s="60" t="s">
        <v>330</v>
      </c>
      <c r="AF27" s="60">
        <v>10.370213</v>
      </c>
      <c r="AG27" s="60">
        <v>10.518324</v>
      </c>
      <c r="AH27" s="60">
        <v>0.02</v>
      </c>
      <c r="AI27" s="60" t="s">
        <v>287</v>
      </c>
      <c r="AJ27" s="60">
        <v>-0.26</v>
      </c>
      <c r="AK27" s="60">
        <v>-1.0832999999999999</v>
      </c>
      <c r="AL27" s="60">
        <v>-1.8571</v>
      </c>
      <c r="AM27" s="60">
        <v>400</v>
      </c>
      <c r="AN27" s="60">
        <v>8.6199999999999992</v>
      </c>
      <c r="AO27" s="60" t="s">
        <v>293</v>
      </c>
      <c r="AP27" s="60">
        <v>49.72</v>
      </c>
      <c r="AQ27" s="60" t="s">
        <v>293</v>
      </c>
      <c r="AR27" s="60">
        <v>0.28092</v>
      </c>
      <c r="AS27" s="60">
        <v>0.29508000000000001</v>
      </c>
      <c r="AT27" s="60">
        <v>0.28253</v>
      </c>
      <c r="AU27" s="60">
        <v>0.71997</v>
      </c>
      <c r="AV27" s="60">
        <v>0.89298</v>
      </c>
      <c r="AW27" s="60">
        <v>0.44905</v>
      </c>
      <c r="AX27" s="60">
        <v>0.28105000000000002</v>
      </c>
      <c r="AY27" s="60">
        <v>0.29477999999999999</v>
      </c>
      <c r="AZ27" s="60">
        <v>0.28234999999999999</v>
      </c>
      <c r="BA27" s="60">
        <v>0.72345000000000004</v>
      </c>
      <c r="BB27" s="60">
        <v>0.89524999999999999</v>
      </c>
      <c r="BC27" s="60">
        <v>0.44717000000000001</v>
      </c>
      <c r="BD27" s="60" t="s">
        <v>288</v>
      </c>
      <c r="BE27" s="60" t="s">
        <v>288</v>
      </c>
      <c r="BF27" s="60" t="s">
        <v>288</v>
      </c>
      <c r="BG27" s="60" t="s">
        <v>288</v>
      </c>
      <c r="BH27" s="60" t="s">
        <v>288</v>
      </c>
      <c r="BI27" s="60" t="s">
        <v>288</v>
      </c>
      <c r="BJ27" s="60">
        <v>0.27717999999999998</v>
      </c>
      <c r="BK27" s="60">
        <v>0.28803000000000001</v>
      </c>
      <c r="BL27" s="60">
        <v>0.2797</v>
      </c>
      <c r="BM27" s="60">
        <v>0.71194999999999997</v>
      </c>
      <c r="BN27" s="60">
        <v>0.85197000000000001</v>
      </c>
      <c r="BO27" s="60">
        <v>0.44178000000000001</v>
      </c>
      <c r="BP27" s="60">
        <v>0.27861999999999998</v>
      </c>
      <c r="BQ27" s="60">
        <v>0.28972999999999999</v>
      </c>
      <c r="BR27" s="60">
        <v>0.28037000000000001</v>
      </c>
      <c r="BS27" s="60">
        <v>0.72367999999999999</v>
      </c>
      <c r="BT27" s="60">
        <v>0.85919999999999996</v>
      </c>
      <c r="BU27" s="60">
        <v>0.44951999999999998</v>
      </c>
      <c r="BV27" s="60">
        <v>0.28199999999999997</v>
      </c>
      <c r="BW27" s="60">
        <v>0.29608000000000001</v>
      </c>
      <c r="BX27" s="60">
        <v>0.28225</v>
      </c>
      <c r="BY27" s="60">
        <v>0.72275</v>
      </c>
      <c r="BZ27" s="60">
        <v>0.89756999999999998</v>
      </c>
      <c r="CA27" s="60">
        <v>0.44835000000000003</v>
      </c>
      <c r="CB27" s="60">
        <v>0.03</v>
      </c>
      <c r="CC27" s="60">
        <v>0.05</v>
      </c>
      <c r="CD27" s="60">
        <v>0.04</v>
      </c>
      <c r="CE27" s="60">
        <v>0.27</v>
      </c>
      <c r="CF27" s="60">
        <v>0.31</v>
      </c>
      <c r="CG27" s="60">
        <v>0.31</v>
      </c>
      <c r="CH27" s="60">
        <v>0.03</v>
      </c>
      <c r="CI27" s="60">
        <v>0.05</v>
      </c>
      <c r="CJ27" s="60">
        <v>0.05</v>
      </c>
      <c r="CK27" s="60">
        <v>0.28000000000000003</v>
      </c>
      <c r="CL27" s="60">
        <v>0.33</v>
      </c>
      <c r="CM27" s="60">
        <v>0.09</v>
      </c>
      <c r="CN27" s="60" t="s">
        <v>289</v>
      </c>
      <c r="CO27" s="60" t="s">
        <v>289</v>
      </c>
      <c r="CP27" s="60" t="s">
        <v>289</v>
      </c>
      <c r="CQ27" s="60" t="s">
        <v>289</v>
      </c>
      <c r="CR27" s="60" t="s">
        <v>289</v>
      </c>
      <c r="CS27" s="60" t="s">
        <v>289</v>
      </c>
      <c r="CT27" s="60">
        <v>0.04</v>
      </c>
      <c r="CU27" s="60">
        <v>0.08</v>
      </c>
      <c r="CV27" s="60">
        <v>0.05</v>
      </c>
      <c r="CW27" s="60">
        <v>0.2</v>
      </c>
      <c r="CX27" s="60">
        <v>0.3</v>
      </c>
      <c r="CY27" s="60">
        <v>0.16</v>
      </c>
      <c r="CZ27" s="60">
        <v>0.04</v>
      </c>
      <c r="DA27" s="60">
        <v>0.06</v>
      </c>
      <c r="DB27" s="60">
        <v>0.04</v>
      </c>
      <c r="DC27" s="60">
        <v>0.24</v>
      </c>
      <c r="DD27" s="60">
        <v>0.5</v>
      </c>
      <c r="DE27" s="60">
        <v>0.24</v>
      </c>
      <c r="DF27" s="60">
        <v>0.05</v>
      </c>
      <c r="DG27" s="60">
        <v>0.09</v>
      </c>
      <c r="DH27" s="60">
        <v>0.05</v>
      </c>
      <c r="DI27" s="60">
        <v>0.19</v>
      </c>
      <c r="DJ27" s="60">
        <v>0.21</v>
      </c>
      <c r="DK27" s="60">
        <v>0.16</v>
      </c>
      <c r="DL27" s="60" t="s">
        <v>439</v>
      </c>
    </row>
    <row r="28" spans="1:116">
      <c r="A28" s="60">
        <v>74147</v>
      </c>
      <c r="B28" s="60" t="s">
        <v>19</v>
      </c>
      <c r="C28" s="60">
        <v>3</v>
      </c>
      <c r="D28" s="60">
        <v>20100303</v>
      </c>
      <c r="E28" s="60" t="s">
        <v>503</v>
      </c>
      <c r="F28" s="60">
        <v>20100305</v>
      </c>
      <c r="G28" s="60" t="s">
        <v>399</v>
      </c>
      <c r="H28" s="60">
        <v>2</v>
      </c>
      <c r="I28" s="60">
        <v>26</v>
      </c>
      <c r="J28" s="60">
        <v>462</v>
      </c>
      <c r="K28" s="60" t="s">
        <v>504</v>
      </c>
      <c r="L28" s="60" t="s">
        <v>505</v>
      </c>
      <c r="M28" s="60" t="s">
        <v>283</v>
      </c>
      <c r="N28" s="60" t="s">
        <v>283</v>
      </c>
      <c r="O28" s="60">
        <v>541</v>
      </c>
      <c r="P28" s="60">
        <v>1.03</v>
      </c>
      <c r="Q28" s="60">
        <v>0.51</v>
      </c>
      <c r="R28" s="60">
        <v>1.54</v>
      </c>
      <c r="S28" s="60" t="s">
        <v>448</v>
      </c>
      <c r="T28" s="60">
        <v>1.990712</v>
      </c>
      <c r="U28" s="60">
        <v>1.986739</v>
      </c>
      <c r="V28" s="60" t="s">
        <v>285</v>
      </c>
      <c r="W28" s="60">
        <v>1.9567600000000001</v>
      </c>
      <c r="X28" s="60">
        <v>1.9593719999999999</v>
      </c>
      <c r="Y28" s="60">
        <v>1.974898</v>
      </c>
      <c r="Z28" s="60">
        <v>0</v>
      </c>
      <c r="AA28" s="60">
        <v>10.618294000000001</v>
      </c>
      <c r="AB28" s="60">
        <v>10.594232</v>
      </c>
      <c r="AC28" s="60" t="s">
        <v>285</v>
      </c>
      <c r="AD28" s="60">
        <v>10.410667999999999</v>
      </c>
      <c r="AE28" s="60" t="s">
        <v>292</v>
      </c>
      <c r="AF28" s="60">
        <v>10.449747</v>
      </c>
      <c r="AG28" s="60">
        <v>10.554549</v>
      </c>
      <c r="AH28" s="60">
        <v>0.23</v>
      </c>
      <c r="AI28" s="60" t="s">
        <v>287</v>
      </c>
      <c r="AJ28" s="60">
        <v>0.37</v>
      </c>
      <c r="AK28" s="60">
        <v>1.3332999999999999</v>
      </c>
      <c r="AL28" s="60">
        <v>-1.4286000000000001</v>
      </c>
      <c r="AM28" s="60">
        <v>600</v>
      </c>
      <c r="AN28" s="60">
        <v>10.76</v>
      </c>
      <c r="AO28" s="60">
        <v>10.130000000000001</v>
      </c>
      <c r="AP28" s="60">
        <v>70.06</v>
      </c>
      <c r="AQ28" s="60">
        <v>65.64</v>
      </c>
      <c r="AR28" s="60">
        <v>0.28460000000000002</v>
      </c>
      <c r="AS28" s="60">
        <v>0.29737000000000002</v>
      </c>
      <c r="AT28" s="60">
        <v>0.28621999999999997</v>
      </c>
      <c r="AU28" s="60">
        <v>0.73773</v>
      </c>
      <c r="AV28" s="60">
        <v>0.89481999999999995</v>
      </c>
      <c r="AW28" s="60">
        <v>0.45902999999999999</v>
      </c>
      <c r="AX28" s="60">
        <v>0.28397</v>
      </c>
      <c r="AY28" s="60">
        <v>0.29642000000000002</v>
      </c>
      <c r="AZ28" s="60">
        <v>0.28582000000000002</v>
      </c>
      <c r="BA28" s="60">
        <v>0.74007000000000001</v>
      </c>
      <c r="BB28" s="60">
        <v>0.89446999999999999</v>
      </c>
      <c r="BC28" s="60">
        <v>0.45569999999999999</v>
      </c>
      <c r="BD28" s="60" t="s">
        <v>288</v>
      </c>
      <c r="BE28" s="60" t="s">
        <v>288</v>
      </c>
      <c r="BF28" s="60" t="s">
        <v>288</v>
      </c>
      <c r="BG28" s="60" t="s">
        <v>288</v>
      </c>
      <c r="BH28" s="60" t="s">
        <v>288</v>
      </c>
      <c r="BI28" s="60" t="s">
        <v>288</v>
      </c>
      <c r="BJ28" s="60">
        <v>0.27982000000000001</v>
      </c>
      <c r="BK28" s="60">
        <v>0.29126999999999997</v>
      </c>
      <c r="BL28" s="60">
        <v>0.28227999999999998</v>
      </c>
      <c r="BM28" s="60">
        <v>0.71631999999999996</v>
      </c>
      <c r="BN28" s="60">
        <v>0.86409999999999998</v>
      </c>
      <c r="BO28" s="60">
        <v>0.44702999999999998</v>
      </c>
      <c r="BP28" s="60">
        <v>0.27994999999999998</v>
      </c>
      <c r="BQ28" s="60">
        <v>0.29366999999999999</v>
      </c>
      <c r="BR28" s="60">
        <v>0.28225</v>
      </c>
      <c r="BS28" s="60">
        <v>0.72272000000000003</v>
      </c>
      <c r="BT28" s="60">
        <v>0.86897999999999997</v>
      </c>
      <c r="BU28" s="60">
        <v>0.44928000000000001</v>
      </c>
      <c r="BV28" s="60">
        <v>0.28258</v>
      </c>
      <c r="BW28" s="60">
        <v>0.29644999999999999</v>
      </c>
      <c r="BX28" s="60">
        <v>0.28416999999999998</v>
      </c>
      <c r="BY28" s="60">
        <v>0.72394999999999998</v>
      </c>
      <c r="BZ28" s="60">
        <v>0.90391999999999995</v>
      </c>
      <c r="CA28" s="60">
        <v>0.45140000000000002</v>
      </c>
      <c r="CB28" s="60">
        <v>0.05</v>
      </c>
      <c r="CC28" s="60">
        <v>0.04</v>
      </c>
      <c r="CD28" s="60">
        <v>0.01</v>
      </c>
      <c r="CE28" s="60">
        <v>0.34</v>
      </c>
      <c r="CF28" s="60">
        <v>0.33</v>
      </c>
      <c r="CG28" s="60">
        <v>0.16</v>
      </c>
      <c r="CH28" s="60">
        <v>0.02</v>
      </c>
      <c r="CI28" s="60">
        <v>0.04</v>
      </c>
      <c r="CJ28" s="60">
        <v>0.04</v>
      </c>
      <c r="CK28" s="60">
        <v>0.27</v>
      </c>
      <c r="CL28" s="60">
        <v>0.61</v>
      </c>
      <c r="CM28" s="60">
        <v>0.12</v>
      </c>
      <c r="CN28" s="60" t="s">
        <v>289</v>
      </c>
      <c r="CO28" s="60" t="s">
        <v>289</v>
      </c>
      <c r="CP28" s="60" t="s">
        <v>289</v>
      </c>
      <c r="CQ28" s="60" t="s">
        <v>289</v>
      </c>
      <c r="CR28" s="60" t="s">
        <v>289</v>
      </c>
      <c r="CS28" s="60" t="s">
        <v>289</v>
      </c>
      <c r="CT28" s="60">
        <v>0.01</v>
      </c>
      <c r="CU28" s="60">
        <v>0.02</v>
      </c>
      <c r="CV28" s="60">
        <v>0.03</v>
      </c>
      <c r="CW28" s="60">
        <v>0.25</v>
      </c>
      <c r="CX28" s="60">
        <v>0.53</v>
      </c>
      <c r="CY28" s="60">
        <v>0.16</v>
      </c>
      <c r="CZ28" s="60">
        <v>0.04</v>
      </c>
      <c r="DA28" s="60">
        <v>0.3</v>
      </c>
      <c r="DB28" s="60">
        <v>0.05</v>
      </c>
      <c r="DC28" s="60">
        <v>0.44</v>
      </c>
      <c r="DD28" s="60">
        <v>0.46</v>
      </c>
      <c r="DE28" s="60">
        <v>0.19</v>
      </c>
      <c r="DF28" s="60">
        <v>0.03</v>
      </c>
      <c r="DG28" s="60">
        <v>7.0000000000000007E-2</v>
      </c>
      <c r="DH28" s="60">
        <v>0.03</v>
      </c>
      <c r="DI28" s="60">
        <v>0.25</v>
      </c>
      <c r="DJ28" s="60">
        <v>0.34</v>
      </c>
      <c r="DK28" s="60">
        <v>0.19</v>
      </c>
      <c r="DL28" s="60" t="s">
        <v>439</v>
      </c>
    </row>
    <row r="29" spans="1:116">
      <c r="A29" s="60">
        <v>65036</v>
      </c>
      <c r="B29" s="60" t="s">
        <v>17</v>
      </c>
      <c r="C29" s="60">
        <v>1</v>
      </c>
      <c r="D29" s="60">
        <v>20081216</v>
      </c>
      <c r="E29" s="60" t="s">
        <v>421</v>
      </c>
      <c r="F29" s="60">
        <v>20090218</v>
      </c>
      <c r="G29" s="60" t="s">
        <v>506</v>
      </c>
      <c r="H29" s="60">
        <v>4</v>
      </c>
      <c r="I29" s="60">
        <v>25</v>
      </c>
      <c r="J29" s="60">
        <v>792</v>
      </c>
      <c r="K29" s="60" t="s">
        <v>485</v>
      </c>
      <c r="L29" s="60" t="s">
        <v>283</v>
      </c>
      <c r="M29" s="60" t="s">
        <v>283</v>
      </c>
      <c r="N29" s="60" t="s">
        <v>283</v>
      </c>
      <c r="O29" s="60" t="s">
        <v>507</v>
      </c>
      <c r="P29" s="60">
        <v>0.49</v>
      </c>
      <c r="Q29" s="60">
        <v>0.84</v>
      </c>
      <c r="R29" s="60">
        <v>1.33</v>
      </c>
      <c r="S29" s="60" t="s">
        <v>448</v>
      </c>
      <c r="T29" s="60">
        <v>1.9623219999999999</v>
      </c>
      <c r="U29" s="60">
        <v>1.9607600000000001</v>
      </c>
      <c r="V29" s="60" t="s">
        <v>285</v>
      </c>
      <c r="W29" s="60">
        <v>1.953133</v>
      </c>
      <c r="X29" s="60">
        <v>1.9529939999999999</v>
      </c>
      <c r="Y29" s="60">
        <v>1.9705980000000001</v>
      </c>
      <c r="Z29" s="60">
        <v>0</v>
      </c>
      <c r="AA29" s="60" t="s">
        <v>285</v>
      </c>
      <c r="AB29" s="60" t="s">
        <v>285</v>
      </c>
      <c r="AC29" s="60" t="s">
        <v>285</v>
      </c>
      <c r="AD29" s="60" t="s">
        <v>285</v>
      </c>
      <c r="AE29" s="60" t="s">
        <v>296</v>
      </c>
      <c r="AF29" s="60" t="s">
        <v>285</v>
      </c>
      <c r="AG29" s="60" t="s">
        <v>285</v>
      </c>
      <c r="AH29" s="60">
        <v>0.12</v>
      </c>
      <c r="AI29" s="60" t="s">
        <v>287</v>
      </c>
      <c r="AJ29" s="60">
        <v>-0.56999999999999995</v>
      </c>
      <c r="AK29" s="60" t="s">
        <v>449</v>
      </c>
      <c r="AL29" s="60" t="s">
        <v>449</v>
      </c>
      <c r="AM29" s="60">
        <v>1100</v>
      </c>
      <c r="AN29" s="60">
        <v>8.06</v>
      </c>
      <c r="AO29" s="60" t="s">
        <v>293</v>
      </c>
      <c r="AP29" s="60">
        <v>45.13</v>
      </c>
      <c r="AQ29" s="60" t="s">
        <v>293</v>
      </c>
      <c r="AR29" s="60">
        <v>0.28001999999999999</v>
      </c>
      <c r="AS29" s="60">
        <v>0.29122999999999999</v>
      </c>
      <c r="AT29" s="60">
        <v>0.28192</v>
      </c>
      <c r="AU29" s="60">
        <v>0.74283999999999994</v>
      </c>
      <c r="AV29" s="60">
        <v>0.87129999999999996</v>
      </c>
      <c r="AW29" s="60">
        <v>0.45666000000000001</v>
      </c>
      <c r="AX29" s="60">
        <v>0.27989999999999998</v>
      </c>
      <c r="AY29" s="60">
        <v>0.2908</v>
      </c>
      <c r="AZ29" s="60">
        <v>0.28209000000000001</v>
      </c>
      <c r="BA29" s="60">
        <v>0.73707999999999996</v>
      </c>
      <c r="BB29" s="60">
        <v>0.87238000000000004</v>
      </c>
      <c r="BC29" s="60">
        <v>0.45376</v>
      </c>
      <c r="BD29" s="60" t="s">
        <v>288</v>
      </c>
      <c r="BE29" s="60" t="s">
        <v>288</v>
      </c>
      <c r="BF29" s="60" t="s">
        <v>288</v>
      </c>
      <c r="BG29" s="60" t="s">
        <v>288</v>
      </c>
      <c r="BH29" s="60" t="s">
        <v>288</v>
      </c>
      <c r="BI29" s="60" t="s">
        <v>288</v>
      </c>
      <c r="BJ29" s="60">
        <v>0.2787</v>
      </c>
      <c r="BK29" s="60">
        <v>0.28539999999999999</v>
      </c>
      <c r="BL29" s="60">
        <v>0.28109000000000001</v>
      </c>
      <c r="BM29" s="60">
        <v>0.74150000000000005</v>
      </c>
      <c r="BN29" s="60">
        <v>0.83781000000000005</v>
      </c>
      <c r="BO29" s="60">
        <v>0.45577000000000001</v>
      </c>
      <c r="BP29" s="60">
        <v>0.27800000000000002</v>
      </c>
      <c r="BQ29" s="60">
        <v>0.28697</v>
      </c>
      <c r="BR29" s="60">
        <v>0.28133999999999998</v>
      </c>
      <c r="BS29" s="60">
        <v>0.74031999999999998</v>
      </c>
      <c r="BT29" s="60">
        <v>0.83957000000000004</v>
      </c>
      <c r="BU29" s="60">
        <v>0.46022000000000002</v>
      </c>
      <c r="BV29" s="60">
        <v>0.28164</v>
      </c>
      <c r="BW29" s="60">
        <v>0.29318</v>
      </c>
      <c r="BX29" s="60">
        <v>0.28299000000000002</v>
      </c>
      <c r="BY29" s="60">
        <v>0.74253999999999998</v>
      </c>
      <c r="BZ29" s="60">
        <v>0.87487999999999999</v>
      </c>
      <c r="CA29" s="60">
        <v>0.45474999999999999</v>
      </c>
      <c r="CB29" s="60">
        <v>0.11</v>
      </c>
      <c r="CC29" s="60">
        <v>7.0000000000000007E-2</v>
      </c>
      <c r="CD29" s="60">
        <v>0.11</v>
      </c>
      <c r="CE29" s="60">
        <v>0.65</v>
      </c>
      <c r="CF29" s="60">
        <v>0.37</v>
      </c>
      <c r="CG29" s="60">
        <v>0.28000000000000003</v>
      </c>
      <c r="CH29" s="60">
        <v>7.0000000000000007E-2</v>
      </c>
      <c r="CI29" s="60">
        <v>7.0000000000000007E-2</v>
      </c>
      <c r="CJ29" s="60">
        <v>0.11</v>
      </c>
      <c r="CK29" s="60">
        <v>0.45</v>
      </c>
      <c r="CL29" s="60">
        <v>0.63</v>
      </c>
      <c r="CM29" s="60">
        <v>0.56999999999999995</v>
      </c>
      <c r="CN29" s="60" t="s">
        <v>289</v>
      </c>
      <c r="CO29" s="60" t="s">
        <v>289</v>
      </c>
      <c r="CP29" s="60" t="s">
        <v>289</v>
      </c>
      <c r="CQ29" s="60" t="s">
        <v>289</v>
      </c>
      <c r="CR29" s="60" t="s">
        <v>289</v>
      </c>
      <c r="CS29" s="60" t="s">
        <v>289</v>
      </c>
      <c r="CT29" s="60">
        <v>7.0000000000000007E-2</v>
      </c>
      <c r="CU29" s="60">
        <v>0.11</v>
      </c>
      <c r="CV29" s="60">
        <v>0.18</v>
      </c>
      <c r="CW29" s="60">
        <v>0.43</v>
      </c>
      <c r="CX29" s="60">
        <v>0.33</v>
      </c>
      <c r="CY29" s="60">
        <v>0.24</v>
      </c>
      <c r="CZ29" s="60">
        <v>7.0000000000000007E-2</v>
      </c>
      <c r="DA29" s="60">
        <v>7.0000000000000007E-2</v>
      </c>
      <c r="DB29" s="60">
        <v>0.11</v>
      </c>
      <c r="DC29" s="60">
        <v>0.49</v>
      </c>
      <c r="DD29" s="60">
        <v>0.44</v>
      </c>
      <c r="DE29" s="60">
        <v>0.54</v>
      </c>
      <c r="DF29" s="60">
        <v>7.0000000000000007E-2</v>
      </c>
      <c r="DG29" s="60">
        <v>7.0000000000000007E-2</v>
      </c>
      <c r="DH29" s="60">
        <v>0.18</v>
      </c>
      <c r="DI29" s="60">
        <v>0.31</v>
      </c>
      <c r="DJ29" s="60">
        <v>0.25</v>
      </c>
      <c r="DK29" s="60">
        <v>0.37</v>
      </c>
      <c r="DL29" s="60" t="s">
        <v>488</v>
      </c>
    </row>
    <row r="30" spans="1:116">
      <c r="A30" s="60">
        <v>68596</v>
      </c>
      <c r="B30" s="60" t="s">
        <v>17</v>
      </c>
      <c r="C30" s="60">
        <v>1</v>
      </c>
      <c r="D30" s="60">
        <v>20081224</v>
      </c>
      <c r="E30" s="60" t="s">
        <v>423</v>
      </c>
      <c r="F30" s="60">
        <v>20090218</v>
      </c>
      <c r="G30" s="60" t="s">
        <v>506</v>
      </c>
      <c r="H30" s="60">
        <v>26</v>
      </c>
      <c r="I30" s="60">
        <v>26</v>
      </c>
      <c r="J30" s="60">
        <v>948.9</v>
      </c>
      <c r="K30" s="60" t="s">
        <v>485</v>
      </c>
      <c r="L30" s="60" t="s">
        <v>480</v>
      </c>
      <c r="M30" s="60" t="s">
        <v>283</v>
      </c>
      <c r="N30" s="60" t="s">
        <v>283</v>
      </c>
      <c r="O30" s="60" t="s">
        <v>486</v>
      </c>
      <c r="P30" s="60">
        <v>1.64</v>
      </c>
      <c r="Q30" s="60">
        <v>0.92</v>
      </c>
      <c r="R30" s="60">
        <v>2.56</v>
      </c>
      <c r="S30" s="60" t="s">
        <v>448</v>
      </c>
      <c r="T30" s="60">
        <v>1.971274</v>
      </c>
      <c r="U30" s="60">
        <v>1.9645079999999999</v>
      </c>
      <c r="V30" s="60" t="s">
        <v>285</v>
      </c>
      <c r="W30" s="60">
        <v>1.933208</v>
      </c>
      <c r="X30" s="60">
        <v>1.950555</v>
      </c>
      <c r="Y30" s="60">
        <v>1.9691529999999999</v>
      </c>
      <c r="Z30" s="60">
        <v>0</v>
      </c>
      <c r="AA30" s="60" t="s">
        <v>285</v>
      </c>
      <c r="AB30" s="60" t="s">
        <v>285</v>
      </c>
      <c r="AC30" s="60" t="s">
        <v>285</v>
      </c>
      <c r="AD30" s="60" t="s">
        <v>285</v>
      </c>
      <c r="AE30" s="60" t="s">
        <v>296</v>
      </c>
      <c r="AF30" s="60" t="s">
        <v>285</v>
      </c>
      <c r="AG30" s="60" t="s">
        <v>285</v>
      </c>
      <c r="AH30" s="60">
        <v>0.33</v>
      </c>
      <c r="AI30" s="60" t="s">
        <v>287</v>
      </c>
      <c r="AJ30" s="60">
        <v>-0.36</v>
      </c>
      <c r="AK30" s="60" t="s">
        <v>449</v>
      </c>
      <c r="AL30" s="60" t="s">
        <v>449</v>
      </c>
      <c r="AM30" s="60">
        <v>1100</v>
      </c>
      <c r="AN30" s="60">
        <v>7.95</v>
      </c>
      <c r="AO30" s="60" t="s">
        <v>293</v>
      </c>
      <c r="AP30" s="60">
        <v>44.65</v>
      </c>
      <c r="AQ30" s="60" t="s">
        <v>293</v>
      </c>
      <c r="AR30" s="60">
        <v>0.28194999999999998</v>
      </c>
      <c r="AS30" s="60">
        <v>0.29241</v>
      </c>
      <c r="AT30" s="60">
        <v>0.28333999999999998</v>
      </c>
      <c r="AU30" s="60">
        <v>0.74085999999999996</v>
      </c>
      <c r="AV30" s="60">
        <v>0.86707999999999996</v>
      </c>
      <c r="AW30" s="60">
        <v>0.45196999999999998</v>
      </c>
      <c r="AX30" s="60">
        <v>0.28038999999999997</v>
      </c>
      <c r="AY30" s="60">
        <v>0.29136000000000001</v>
      </c>
      <c r="AZ30" s="60">
        <v>0.28270000000000001</v>
      </c>
      <c r="BA30" s="60">
        <v>0.73960999999999999</v>
      </c>
      <c r="BB30" s="60">
        <v>0.86329</v>
      </c>
      <c r="BC30" s="60">
        <v>0.45427000000000001</v>
      </c>
      <c r="BD30" s="60" t="s">
        <v>288</v>
      </c>
      <c r="BE30" s="60" t="s">
        <v>288</v>
      </c>
      <c r="BF30" s="60" t="s">
        <v>288</v>
      </c>
      <c r="BG30" s="60" t="s">
        <v>288</v>
      </c>
      <c r="BH30" s="60" t="s">
        <v>288</v>
      </c>
      <c r="BI30" s="60" t="s">
        <v>288</v>
      </c>
      <c r="BJ30" s="60">
        <v>0.27639999999999998</v>
      </c>
      <c r="BK30" s="60">
        <v>0.28483000000000003</v>
      </c>
      <c r="BL30" s="60">
        <v>0.27860000000000001</v>
      </c>
      <c r="BM30" s="60">
        <v>0.71828000000000003</v>
      </c>
      <c r="BN30" s="60">
        <v>0.83453999999999995</v>
      </c>
      <c r="BO30" s="60">
        <v>0.44458999999999999</v>
      </c>
      <c r="BP30" s="60">
        <v>0.27850999999999998</v>
      </c>
      <c r="BQ30" s="60">
        <v>0.28799000000000002</v>
      </c>
      <c r="BR30" s="60">
        <v>0.28059000000000001</v>
      </c>
      <c r="BS30" s="60">
        <v>0.73350000000000004</v>
      </c>
      <c r="BT30" s="60">
        <v>0.84192</v>
      </c>
      <c r="BU30" s="60">
        <v>0.45337</v>
      </c>
      <c r="BV30" s="60">
        <v>0.28190999999999999</v>
      </c>
      <c r="BW30" s="60">
        <v>0.29291</v>
      </c>
      <c r="BX30" s="60">
        <v>0.28248000000000001</v>
      </c>
      <c r="BY30" s="60">
        <v>0.73907999999999996</v>
      </c>
      <c r="BZ30" s="60">
        <v>0.87421000000000004</v>
      </c>
      <c r="CA30" s="60">
        <v>0.45278000000000002</v>
      </c>
      <c r="CB30" s="60">
        <v>0.14000000000000001</v>
      </c>
      <c r="CC30" s="60">
        <v>7.0000000000000007E-2</v>
      </c>
      <c r="CD30" s="60">
        <v>0.21</v>
      </c>
      <c r="CE30" s="60">
        <v>0.36</v>
      </c>
      <c r="CF30" s="60">
        <v>0.88</v>
      </c>
      <c r="CG30" s="60">
        <v>0.44</v>
      </c>
      <c r="CH30" s="60">
        <v>7.0000000000000007E-2</v>
      </c>
      <c r="CI30" s="60">
        <v>0.1</v>
      </c>
      <c r="CJ30" s="60">
        <v>0.14000000000000001</v>
      </c>
      <c r="CK30" s="60">
        <v>0.45</v>
      </c>
      <c r="CL30" s="60">
        <v>0.43</v>
      </c>
      <c r="CM30" s="60">
        <v>0.26</v>
      </c>
      <c r="CN30" s="60" t="s">
        <v>289</v>
      </c>
      <c r="CO30" s="60" t="s">
        <v>289</v>
      </c>
      <c r="CP30" s="60" t="s">
        <v>289</v>
      </c>
      <c r="CQ30" s="60" t="s">
        <v>289</v>
      </c>
      <c r="CR30" s="60" t="s">
        <v>289</v>
      </c>
      <c r="CS30" s="60" t="s">
        <v>289</v>
      </c>
      <c r="CT30" s="60">
        <v>7.0000000000000007E-2</v>
      </c>
      <c r="CU30" s="60">
        <v>0.11</v>
      </c>
      <c r="CV30" s="60">
        <v>0.18</v>
      </c>
      <c r="CW30" s="60">
        <v>0.7</v>
      </c>
      <c r="CX30" s="60">
        <v>0.53</v>
      </c>
      <c r="CY30" s="60">
        <v>0.54</v>
      </c>
      <c r="CZ30" s="60">
        <v>0.11</v>
      </c>
      <c r="DA30" s="60">
        <v>0.1</v>
      </c>
      <c r="DB30" s="60">
        <v>0.04</v>
      </c>
      <c r="DC30" s="60">
        <v>0.5</v>
      </c>
      <c r="DD30" s="60">
        <v>0.72</v>
      </c>
      <c r="DE30" s="60">
        <v>0.51</v>
      </c>
      <c r="DF30" s="60">
        <v>0.11</v>
      </c>
      <c r="DG30" s="60">
        <v>0.1</v>
      </c>
      <c r="DH30" s="60">
        <v>7.0000000000000007E-2</v>
      </c>
      <c r="DI30" s="60">
        <v>0.62</v>
      </c>
      <c r="DJ30" s="60">
        <v>0.54</v>
      </c>
      <c r="DK30" s="60">
        <v>0.38</v>
      </c>
      <c r="DL30" s="60" t="s">
        <v>488</v>
      </c>
    </row>
    <row r="31" spans="1:116">
      <c r="A31" s="60">
        <v>71197</v>
      </c>
      <c r="B31" s="60" t="s">
        <v>17</v>
      </c>
      <c r="C31" s="60">
        <v>1</v>
      </c>
      <c r="D31" s="60">
        <v>20090529</v>
      </c>
      <c r="E31" s="60" t="s">
        <v>508</v>
      </c>
      <c r="F31" s="60">
        <v>20090624</v>
      </c>
      <c r="G31" s="60" t="s">
        <v>312</v>
      </c>
      <c r="H31" s="60">
        <v>14</v>
      </c>
      <c r="I31" s="60">
        <v>45</v>
      </c>
      <c r="J31" s="60" t="s">
        <v>474</v>
      </c>
      <c r="K31" s="60" t="s">
        <v>483</v>
      </c>
      <c r="L31" s="60" t="s">
        <v>509</v>
      </c>
      <c r="M31" s="60" t="s">
        <v>510</v>
      </c>
      <c r="N31" s="60" t="s">
        <v>283</v>
      </c>
      <c r="O31" s="60">
        <v>540</v>
      </c>
      <c r="P31" s="60" t="s">
        <v>478</v>
      </c>
      <c r="Q31" s="60" t="s">
        <v>478</v>
      </c>
      <c r="R31" s="60" t="s">
        <v>478</v>
      </c>
      <c r="S31" s="60" t="s">
        <v>448</v>
      </c>
      <c r="T31" s="60">
        <v>1.976434</v>
      </c>
      <c r="U31" s="60">
        <v>1.9659329999999999</v>
      </c>
      <c r="V31" s="60" t="s">
        <v>285</v>
      </c>
      <c r="W31" s="60" t="s">
        <v>285</v>
      </c>
      <c r="X31" s="60" t="s">
        <v>285</v>
      </c>
      <c r="Y31" s="60" t="s">
        <v>285</v>
      </c>
      <c r="Z31" s="60">
        <v>1</v>
      </c>
      <c r="AA31" s="60">
        <v>10.555797</v>
      </c>
      <c r="AB31" s="60">
        <v>10.496708999999999</v>
      </c>
      <c r="AC31" s="60" t="s">
        <v>285</v>
      </c>
      <c r="AD31" s="60" t="s">
        <v>285</v>
      </c>
      <c r="AE31" s="60" t="s">
        <v>330</v>
      </c>
      <c r="AF31" s="60" t="s">
        <v>285</v>
      </c>
      <c r="AG31" s="60" t="s">
        <v>285</v>
      </c>
      <c r="AH31" s="60">
        <v>0.56000000000000005</v>
      </c>
      <c r="AI31" s="60" t="s">
        <v>287</v>
      </c>
      <c r="AJ31" s="60" t="s">
        <v>287</v>
      </c>
      <c r="AK31" s="60" t="s">
        <v>449</v>
      </c>
      <c r="AL31" s="60" t="s">
        <v>449</v>
      </c>
      <c r="AM31" s="60" t="s">
        <v>340</v>
      </c>
      <c r="AN31" s="60" t="s">
        <v>293</v>
      </c>
      <c r="AO31" s="60" t="s">
        <v>293</v>
      </c>
      <c r="AP31" s="60" t="s">
        <v>293</v>
      </c>
      <c r="AQ31" s="60" t="s">
        <v>293</v>
      </c>
      <c r="AR31" s="60">
        <v>0.28166000000000002</v>
      </c>
      <c r="AS31" s="60">
        <v>0.29329</v>
      </c>
      <c r="AT31" s="60">
        <v>0.28317999999999999</v>
      </c>
      <c r="AU31" s="60">
        <v>0.76859999999999995</v>
      </c>
      <c r="AV31" s="60">
        <v>0.91403999999999996</v>
      </c>
      <c r="AW31" s="60">
        <v>0.46122000000000002</v>
      </c>
      <c r="AX31" s="60">
        <v>0.27999000000000002</v>
      </c>
      <c r="AY31" s="60">
        <v>0.29221000000000003</v>
      </c>
      <c r="AZ31" s="60">
        <v>0.28249000000000002</v>
      </c>
      <c r="BA31" s="60">
        <v>0.75577000000000005</v>
      </c>
      <c r="BB31" s="60">
        <v>0.90420999999999996</v>
      </c>
      <c r="BC31" s="60">
        <v>0.45667000000000002</v>
      </c>
      <c r="BD31" s="60" t="s">
        <v>288</v>
      </c>
      <c r="BE31" s="60" t="s">
        <v>288</v>
      </c>
      <c r="BF31" s="60" t="s">
        <v>288</v>
      </c>
      <c r="BG31" s="60" t="s">
        <v>288</v>
      </c>
      <c r="BH31" s="60" t="s">
        <v>288</v>
      </c>
      <c r="BI31" s="60" t="s">
        <v>288</v>
      </c>
      <c r="BJ31" s="60" t="s">
        <v>288</v>
      </c>
      <c r="BK31" s="60" t="s">
        <v>288</v>
      </c>
      <c r="BL31" s="60" t="s">
        <v>288</v>
      </c>
      <c r="BM31" s="60" t="s">
        <v>288</v>
      </c>
      <c r="BN31" s="60" t="s">
        <v>288</v>
      </c>
      <c r="BO31" s="60" t="s">
        <v>288</v>
      </c>
      <c r="BP31" s="60" t="s">
        <v>288</v>
      </c>
      <c r="BQ31" s="60" t="s">
        <v>288</v>
      </c>
      <c r="BR31" s="60" t="s">
        <v>288</v>
      </c>
      <c r="BS31" s="60" t="s">
        <v>288</v>
      </c>
      <c r="BT31" s="60" t="s">
        <v>288</v>
      </c>
      <c r="BU31" s="60" t="s">
        <v>288</v>
      </c>
      <c r="BV31" s="60" t="s">
        <v>288</v>
      </c>
      <c r="BW31" s="60" t="s">
        <v>288</v>
      </c>
      <c r="BX31" s="60" t="s">
        <v>288</v>
      </c>
      <c r="BY31" s="60" t="s">
        <v>288</v>
      </c>
      <c r="BZ31" s="60" t="s">
        <v>288</v>
      </c>
      <c r="CA31" s="60" t="s">
        <v>288</v>
      </c>
      <c r="CB31" s="60">
        <v>7.0000000000000007E-2</v>
      </c>
      <c r="CC31" s="60">
        <v>7.0000000000000007E-2</v>
      </c>
      <c r="CD31" s="60">
        <v>0.11</v>
      </c>
      <c r="CE31" s="60">
        <v>0.56999999999999995</v>
      </c>
      <c r="CF31" s="60">
        <v>0.38</v>
      </c>
      <c r="CG31" s="60">
        <v>0.2</v>
      </c>
      <c r="CH31" s="60">
        <v>7.0000000000000007E-2</v>
      </c>
      <c r="CI31" s="60">
        <v>7.0000000000000007E-2</v>
      </c>
      <c r="CJ31" s="60">
        <v>0.14000000000000001</v>
      </c>
      <c r="CK31" s="60">
        <v>0.41</v>
      </c>
      <c r="CL31" s="60">
        <v>0.28999999999999998</v>
      </c>
      <c r="CM31" s="60">
        <v>0.33</v>
      </c>
      <c r="CN31" s="60" t="s">
        <v>289</v>
      </c>
      <c r="CO31" s="60" t="s">
        <v>289</v>
      </c>
      <c r="CP31" s="60" t="s">
        <v>289</v>
      </c>
      <c r="CQ31" s="60" t="s">
        <v>289</v>
      </c>
      <c r="CR31" s="60" t="s">
        <v>289</v>
      </c>
      <c r="CS31" s="60" t="s">
        <v>289</v>
      </c>
      <c r="CT31" s="60" t="s">
        <v>289</v>
      </c>
      <c r="CU31" s="60" t="s">
        <v>289</v>
      </c>
      <c r="CV31" s="60" t="s">
        <v>289</v>
      </c>
      <c r="CW31" s="60" t="s">
        <v>289</v>
      </c>
      <c r="CX31" s="60" t="s">
        <v>289</v>
      </c>
      <c r="CY31" s="60" t="s">
        <v>289</v>
      </c>
      <c r="CZ31" s="60" t="s">
        <v>289</v>
      </c>
      <c r="DA31" s="60" t="s">
        <v>289</v>
      </c>
      <c r="DB31" s="60" t="s">
        <v>289</v>
      </c>
      <c r="DC31" s="60" t="s">
        <v>289</v>
      </c>
      <c r="DD31" s="60" t="s">
        <v>289</v>
      </c>
      <c r="DE31" s="60" t="s">
        <v>289</v>
      </c>
      <c r="DF31" s="60" t="s">
        <v>289</v>
      </c>
      <c r="DG31" s="60" t="s">
        <v>289</v>
      </c>
      <c r="DH31" s="60" t="s">
        <v>289</v>
      </c>
      <c r="DI31" s="60" t="s">
        <v>289</v>
      </c>
      <c r="DJ31" s="60" t="s">
        <v>289</v>
      </c>
      <c r="DK31" s="60" t="s">
        <v>289</v>
      </c>
      <c r="DL31" s="60" t="s">
        <v>439</v>
      </c>
    </row>
    <row r="32" spans="1:116">
      <c r="A32" s="60">
        <v>73112</v>
      </c>
      <c r="B32" s="60" t="s">
        <v>17</v>
      </c>
      <c r="C32" s="60">
        <v>1</v>
      </c>
      <c r="D32" s="60">
        <v>20091213</v>
      </c>
      <c r="E32" s="60" t="s">
        <v>511</v>
      </c>
      <c r="F32" s="60">
        <v>20091217</v>
      </c>
      <c r="G32" s="60" t="s">
        <v>366</v>
      </c>
      <c r="H32" s="60">
        <v>1</v>
      </c>
      <c r="I32" s="60">
        <v>71</v>
      </c>
      <c r="J32" s="60">
        <v>302</v>
      </c>
      <c r="K32" s="60" t="s">
        <v>512</v>
      </c>
      <c r="L32" s="60" t="s">
        <v>513</v>
      </c>
      <c r="M32" s="60" t="s">
        <v>514</v>
      </c>
      <c r="N32" s="60" t="s">
        <v>515</v>
      </c>
      <c r="O32" s="60">
        <v>540</v>
      </c>
      <c r="P32" s="60" t="s">
        <v>478</v>
      </c>
      <c r="Q32" s="60" t="s">
        <v>478</v>
      </c>
      <c r="R32" s="60" t="s">
        <v>478</v>
      </c>
      <c r="S32" s="60" t="s">
        <v>448</v>
      </c>
      <c r="T32" s="60">
        <v>2.0014539999999998</v>
      </c>
      <c r="U32" s="60">
        <v>1.9896499999999999</v>
      </c>
      <c r="V32" s="60">
        <v>1.9831369999999999</v>
      </c>
      <c r="W32" s="60">
        <v>1.9514560000000001</v>
      </c>
      <c r="X32" s="60">
        <v>1.7285809999999999</v>
      </c>
      <c r="Y32" s="60" t="s">
        <v>285</v>
      </c>
      <c r="Z32" s="60">
        <v>1</v>
      </c>
      <c r="AA32" s="60">
        <v>10.621995</v>
      </c>
      <c r="AB32" s="60">
        <v>10.575908999999999</v>
      </c>
      <c r="AC32" s="60">
        <v>10.549377</v>
      </c>
      <c r="AD32" s="60">
        <v>10.355627</v>
      </c>
      <c r="AE32" s="60" t="s">
        <v>296</v>
      </c>
      <c r="AF32" s="60">
        <v>8.5125569999999993</v>
      </c>
      <c r="AG32" s="60" t="s">
        <v>285</v>
      </c>
      <c r="AH32" s="60">
        <v>0.43</v>
      </c>
      <c r="AI32" s="60">
        <v>0.25</v>
      </c>
      <c r="AJ32" s="60" t="s">
        <v>287</v>
      </c>
      <c r="AK32" s="60" t="s">
        <v>449</v>
      </c>
      <c r="AL32" s="60" t="s">
        <v>449</v>
      </c>
      <c r="AM32" s="60">
        <v>800</v>
      </c>
      <c r="AN32" s="60">
        <v>8.67</v>
      </c>
      <c r="AO32" s="60" t="s">
        <v>293</v>
      </c>
      <c r="AP32" s="60">
        <v>49.97</v>
      </c>
      <c r="AQ32" s="60" t="s">
        <v>293</v>
      </c>
      <c r="AR32" s="60">
        <v>0.28531000000000001</v>
      </c>
      <c r="AS32" s="60">
        <v>0.29458000000000001</v>
      </c>
      <c r="AT32" s="60">
        <v>0.28876000000000002</v>
      </c>
      <c r="AU32" s="60">
        <v>0.74738000000000004</v>
      </c>
      <c r="AV32" s="60">
        <v>0.87858999999999998</v>
      </c>
      <c r="AW32" s="60">
        <v>0.4662</v>
      </c>
      <c r="AX32" s="60">
        <v>0.28354000000000001</v>
      </c>
      <c r="AY32" s="60">
        <v>0.29437999999999998</v>
      </c>
      <c r="AZ32" s="60">
        <v>0.28713</v>
      </c>
      <c r="BA32" s="60">
        <v>0.74502999999999997</v>
      </c>
      <c r="BB32" s="60">
        <v>0.87721000000000005</v>
      </c>
      <c r="BC32" s="60">
        <v>0.46051999999999998</v>
      </c>
      <c r="BD32" s="60">
        <v>0.28289999999999998</v>
      </c>
      <c r="BE32" s="60">
        <v>0.29420000000000002</v>
      </c>
      <c r="BF32" s="60">
        <v>0.28638999999999998</v>
      </c>
      <c r="BG32" s="60">
        <v>0.73197999999999996</v>
      </c>
      <c r="BH32" s="60">
        <v>0.88116000000000005</v>
      </c>
      <c r="BI32" s="60">
        <v>0.45723999999999998</v>
      </c>
      <c r="BJ32" s="60">
        <v>0.27811999999999998</v>
      </c>
      <c r="BK32" s="60">
        <v>0.28819</v>
      </c>
      <c r="BL32" s="60">
        <v>0.28205999999999998</v>
      </c>
      <c r="BM32" s="60">
        <v>0.72458</v>
      </c>
      <c r="BN32" s="60">
        <v>0.84662999999999999</v>
      </c>
      <c r="BO32" s="60">
        <v>0.45118999999999998</v>
      </c>
      <c r="BP32" s="60">
        <v>0.27682000000000001</v>
      </c>
      <c r="BQ32" s="60">
        <v>0.28786</v>
      </c>
      <c r="BR32" s="60">
        <v>0.27943000000000001</v>
      </c>
      <c r="BS32" s="60" t="s">
        <v>288</v>
      </c>
      <c r="BT32" s="60" t="s">
        <v>288</v>
      </c>
      <c r="BU32" s="60" t="s">
        <v>288</v>
      </c>
      <c r="BV32" s="60" t="s">
        <v>288</v>
      </c>
      <c r="BW32" s="60" t="s">
        <v>288</v>
      </c>
      <c r="BX32" s="60" t="s">
        <v>288</v>
      </c>
      <c r="BY32" s="60" t="s">
        <v>288</v>
      </c>
      <c r="BZ32" s="60" t="s">
        <v>288</v>
      </c>
      <c r="CA32" s="60" t="s">
        <v>288</v>
      </c>
      <c r="CB32" s="60">
        <v>0.04</v>
      </c>
      <c r="CC32" s="60">
        <v>0.1</v>
      </c>
      <c r="CD32" s="60">
        <v>0.17</v>
      </c>
      <c r="CE32" s="60">
        <v>0.23</v>
      </c>
      <c r="CF32" s="60">
        <v>0.25</v>
      </c>
      <c r="CG32" s="60">
        <v>0.3</v>
      </c>
      <c r="CH32" s="60">
        <v>0.11</v>
      </c>
      <c r="CI32" s="60">
        <v>7.0000000000000007E-2</v>
      </c>
      <c r="CJ32" s="60">
        <v>0.1</v>
      </c>
      <c r="CK32" s="60">
        <v>0.16</v>
      </c>
      <c r="CL32" s="60">
        <v>0.26</v>
      </c>
      <c r="CM32" s="60">
        <v>0.3</v>
      </c>
      <c r="CN32" s="60">
        <v>7.0000000000000007E-2</v>
      </c>
      <c r="CO32" s="60">
        <v>7.0000000000000007E-2</v>
      </c>
      <c r="CP32" s="60">
        <v>0.14000000000000001</v>
      </c>
      <c r="CQ32" s="60">
        <v>0.41</v>
      </c>
      <c r="CR32" s="60">
        <v>0.37</v>
      </c>
      <c r="CS32" s="60">
        <v>0.31</v>
      </c>
      <c r="CT32" s="60">
        <v>7.0000000000000007E-2</v>
      </c>
      <c r="CU32" s="60">
        <v>0.1</v>
      </c>
      <c r="CV32" s="60">
        <v>0.11</v>
      </c>
      <c r="CW32" s="60">
        <v>0.5</v>
      </c>
      <c r="CX32" s="60">
        <v>0.85</v>
      </c>
      <c r="CY32" s="60">
        <v>0.44</v>
      </c>
      <c r="CZ32" s="60">
        <v>0.04</v>
      </c>
      <c r="DA32" s="60">
        <v>7.0000000000000007E-2</v>
      </c>
      <c r="DB32" s="60">
        <v>0.04</v>
      </c>
      <c r="DC32" s="60" t="s">
        <v>289</v>
      </c>
      <c r="DD32" s="60" t="s">
        <v>289</v>
      </c>
      <c r="DE32" s="60" t="s">
        <v>289</v>
      </c>
      <c r="DF32" s="60" t="s">
        <v>289</v>
      </c>
      <c r="DG32" s="60" t="s">
        <v>289</v>
      </c>
      <c r="DH32" s="60" t="s">
        <v>289</v>
      </c>
      <c r="DI32" s="60" t="s">
        <v>289</v>
      </c>
      <c r="DJ32" s="60" t="s">
        <v>289</v>
      </c>
      <c r="DK32" s="60" t="s">
        <v>289</v>
      </c>
      <c r="DL32" s="60" t="s">
        <v>441</v>
      </c>
    </row>
    <row r="33" spans="1:116">
      <c r="A33" s="60">
        <v>71204</v>
      </c>
      <c r="B33" s="60" t="s">
        <v>17</v>
      </c>
      <c r="C33" s="60">
        <v>2</v>
      </c>
      <c r="D33" s="60">
        <v>20090703</v>
      </c>
      <c r="E33" s="60" t="s">
        <v>420</v>
      </c>
      <c r="F33" s="60">
        <v>20090706</v>
      </c>
      <c r="G33" s="60" t="s">
        <v>516</v>
      </c>
      <c r="H33" s="60">
        <v>3</v>
      </c>
      <c r="I33" s="60">
        <v>25</v>
      </c>
      <c r="J33" s="60">
        <v>645</v>
      </c>
      <c r="K33" s="60" t="s">
        <v>517</v>
      </c>
      <c r="L33" s="60" t="s">
        <v>518</v>
      </c>
      <c r="M33" s="60" t="s">
        <v>519</v>
      </c>
      <c r="N33" s="60" t="s">
        <v>520</v>
      </c>
      <c r="O33" s="60">
        <v>542</v>
      </c>
      <c r="P33" s="60">
        <v>1.33</v>
      </c>
      <c r="Q33" s="60">
        <v>0.8</v>
      </c>
      <c r="R33" s="60">
        <v>2.13</v>
      </c>
      <c r="S33" s="60" t="s">
        <v>448</v>
      </c>
      <c r="T33" s="60">
        <v>1.9732099999999999</v>
      </c>
      <c r="U33" s="60">
        <v>1.963679</v>
      </c>
      <c r="V33" s="60">
        <v>1.95842</v>
      </c>
      <c r="W33" s="60">
        <v>1.928577</v>
      </c>
      <c r="X33" s="60">
        <v>1.9438770000000001</v>
      </c>
      <c r="Y33" s="60">
        <v>1.965252</v>
      </c>
      <c r="Z33" s="60">
        <v>3</v>
      </c>
      <c r="AA33" s="60">
        <v>10.532359</v>
      </c>
      <c r="AB33" s="60">
        <v>10.479263</v>
      </c>
      <c r="AC33" s="60">
        <v>10.451484000000001</v>
      </c>
      <c r="AD33" s="60">
        <v>10.249468</v>
      </c>
      <c r="AE33" s="60" t="s">
        <v>286</v>
      </c>
      <c r="AF33" s="60">
        <v>10.315906999999999</v>
      </c>
      <c r="AG33" s="60">
        <v>10.491770000000001</v>
      </c>
      <c r="AH33" s="60">
        <v>0.5</v>
      </c>
      <c r="AI33" s="60">
        <v>0.27</v>
      </c>
      <c r="AJ33" s="60">
        <v>-0.39</v>
      </c>
      <c r="AK33" s="60">
        <v>-1.1429</v>
      </c>
      <c r="AL33" s="60">
        <v>0</v>
      </c>
      <c r="AM33" s="60">
        <v>1000</v>
      </c>
      <c r="AN33" s="60">
        <v>8.85</v>
      </c>
      <c r="AO33" s="60">
        <v>8.66</v>
      </c>
      <c r="AP33" s="60">
        <v>48.52</v>
      </c>
      <c r="AQ33" s="60">
        <v>47.08</v>
      </c>
      <c r="AR33" s="60">
        <v>0.28194999999999998</v>
      </c>
      <c r="AS33" s="60">
        <v>0.29382999999999998</v>
      </c>
      <c r="AT33" s="60">
        <v>0.28305999999999998</v>
      </c>
      <c r="AU33" s="60">
        <v>0.74212</v>
      </c>
      <c r="AV33" s="60">
        <v>0.90207000000000004</v>
      </c>
      <c r="AW33" s="60">
        <v>0.45881</v>
      </c>
      <c r="AX33" s="60">
        <v>0.28067999999999999</v>
      </c>
      <c r="AY33" s="60">
        <v>0.29294999999999999</v>
      </c>
      <c r="AZ33" s="60">
        <v>0.28181</v>
      </c>
      <c r="BA33" s="60">
        <v>0.73082999999999998</v>
      </c>
      <c r="BB33" s="60">
        <v>0.88954</v>
      </c>
      <c r="BC33" s="60">
        <v>0.45760000000000001</v>
      </c>
      <c r="BD33" s="60">
        <v>0.27997</v>
      </c>
      <c r="BE33" s="60">
        <v>0.29242000000000001</v>
      </c>
      <c r="BF33" s="60">
        <v>0.28134999999999999</v>
      </c>
      <c r="BG33" s="60">
        <v>0.72645999999999999</v>
      </c>
      <c r="BH33" s="60">
        <v>0.88756000000000002</v>
      </c>
      <c r="BI33" s="60">
        <v>0.45367000000000002</v>
      </c>
      <c r="BJ33" s="60">
        <v>0.27571000000000001</v>
      </c>
      <c r="BK33" s="60">
        <v>0.28542000000000001</v>
      </c>
      <c r="BL33" s="60">
        <v>0.27809</v>
      </c>
      <c r="BM33" s="60">
        <v>0.70982999999999996</v>
      </c>
      <c r="BN33" s="60">
        <v>0.85474000000000006</v>
      </c>
      <c r="BO33" s="60">
        <v>0.44319999999999998</v>
      </c>
      <c r="BP33" s="60">
        <v>0.27789999999999998</v>
      </c>
      <c r="BQ33" s="60">
        <v>0.28698000000000001</v>
      </c>
      <c r="BR33" s="60">
        <v>0.27947</v>
      </c>
      <c r="BS33" s="60">
        <v>0.72067000000000003</v>
      </c>
      <c r="BT33" s="60">
        <v>0.84108000000000005</v>
      </c>
      <c r="BU33" s="60">
        <v>0.45412000000000002</v>
      </c>
      <c r="BV33" s="60">
        <v>0.28116000000000002</v>
      </c>
      <c r="BW33" s="60">
        <v>0.29375000000000001</v>
      </c>
      <c r="BX33" s="60">
        <v>0.28172000000000003</v>
      </c>
      <c r="BY33" s="60">
        <v>0.73636000000000001</v>
      </c>
      <c r="BZ33" s="60">
        <v>0.88892000000000004</v>
      </c>
      <c r="CA33" s="60">
        <v>0.45456999999999997</v>
      </c>
      <c r="CB33" s="60">
        <v>0.11</v>
      </c>
      <c r="CC33" s="60">
        <v>0.14000000000000001</v>
      </c>
      <c r="CD33" s="60">
        <v>0.11</v>
      </c>
      <c r="CE33" s="60">
        <v>0.44</v>
      </c>
      <c r="CF33" s="60">
        <v>0.48</v>
      </c>
      <c r="CG33" s="60">
        <v>0.5</v>
      </c>
      <c r="CH33" s="60">
        <v>7.0000000000000007E-2</v>
      </c>
      <c r="CI33" s="60">
        <v>0.1</v>
      </c>
      <c r="CJ33" s="60">
        <v>0.11</v>
      </c>
      <c r="CK33" s="60">
        <v>0.48</v>
      </c>
      <c r="CL33" s="60">
        <v>0.18</v>
      </c>
      <c r="CM33" s="60">
        <v>0.74</v>
      </c>
      <c r="CN33" s="60">
        <v>0.11</v>
      </c>
      <c r="CO33" s="60">
        <v>0.1</v>
      </c>
      <c r="CP33" s="60">
        <v>0.14000000000000001</v>
      </c>
      <c r="CQ33" s="60">
        <v>0.23</v>
      </c>
      <c r="CR33" s="60">
        <v>0.71</v>
      </c>
      <c r="CS33" s="60">
        <v>1.21</v>
      </c>
      <c r="CT33" s="60">
        <v>7.0000000000000007E-2</v>
      </c>
      <c r="CU33" s="60">
        <v>0.11</v>
      </c>
      <c r="CV33" s="60">
        <v>0.11</v>
      </c>
      <c r="CW33" s="60">
        <v>0.3</v>
      </c>
      <c r="CX33" s="60">
        <v>0.69</v>
      </c>
      <c r="CY33" s="60">
        <v>0.81</v>
      </c>
      <c r="CZ33" s="60">
        <v>7.0000000000000007E-2</v>
      </c>
      <c r="DA33" s="60">
        <v>0.1</v>
      </c>
      <c r="DB33" s="60">
        <v>0.18</v>
      </c>
      <c r="DC33" s="60">
        <v>0.71</v>
      </c>
      <c r="DD33" s="60">
        <v>0.56999999999999995</v>
      </c>
      <c r="DE33" s="60">
        <v>0.48</v>
      </c>
      <c r="DF33" s="60">
        <v>7.0000000000000007E-2</v>
      </c>
      <c r="DG33" s="60">
        <v>7.0000000000000007E-2</v>
      </c>
      <c r="DH33" s="60">
        <v>0.11</v>
      </c>
      <c r="DI33" s="60">
        <v>0.68</v>
      </c>
      <c r="DJ33" s="60">
        <v>0.33</v>
      </c>
      <c r="DK33" s="60">
        <v>0.37</v>
      </c>
      <c r="DL33" s="60" t="s">
        <v>521</v>
      </c>
    </row>
    <row r="34" spans="1:116">
      <c r="A34" s="60">
        <v>71199</v>
      </c>
      <c r="B34" s="60" t="s">
        <v>17</v>
      </c>
      <c r="C34" s="60">
        <v>2</v>
      </c>
      <c r="D34" s="60">
        <v>20090710</v>
      </c>
      <c r="E34" s="60" t="s">
        <v>522</v>
      </c>
      <c r="F34" s="60">
        <v>20090713</v>
      </c>
      <c r="G34" s="60" t="s">
        <v>516</v>
      </c>
      <c r="H34" s="60">
        <v>4</v>
      </c>
      <c r="I34" s="60">
        <v>26</v>
      </c>
      <c r="J34" s="60">
        <v>803</v>
      </c>
      <c r="K34" s="60" t="s">
        <v>344</v>
      </c>
      <c r="L34" s="60" t="s">
        <v>305</v>
      </c>
      <c r="M34" s="60" t="s">
        <v>519</v>
      </c>
      <c r="N34" s="60" t="s">
        <v>520</v>
      </c>
      <c r="O34" s="60">
        <v>540</v>
      </c>
      <c r="P34" s="60">
        <v>1.04</v>
      </c>
      <c r="Q34" s="60">
        <v>0.86</v>
      </c>
      <c r="R34" s="60">
        <v>1.9</v>
      </c>
      <c r="S34" s="60" t="s">
        <v>448</v>
      </c>
      <c r="T34" s="60">
        <v>1.9579770000000001</v>
      </c>
      <c r="U34" s="60">
        <v>1.952963</v>
      </c>
      <c r="V34" s="60" t="s">
        <v>285</v>
      </c>
      <c r="W34" s="60">
        <v>1.929449</v>
      </c>
      <c r="X34" s="60">
        <v>1.9352659999999999</v>
      </c>
      <c r="Y34" s="60">
        <v>1.9560340000000001</v>
      </c>
      <c r="Z34" s="60">
        <v>0</v>
      </c>
      <c r="AA34" s="60">
        <v>10.453272</v>
      </c>
      <c r="AB34" s="60">
        <v>10.428433</v>
      </c>
      <c r="AC34" s="60" t="s">
        <v>285</v>
      </c>
      <c r="AD34" s="60">
        <v>10.249148999999999</v>
      </c>
      <c r="AE34" s="60" t="s">
        <v>296</v>
      </c>
      <c r="AF34" s="60">
        <v>10.288368999999999</v>
      </c>
      <c r="AG34" s="60">
        <v>10.448873000000001</v>
      </c>
      <c r="AH34" s="60">
        <v>0.24</v>
      </c>
      <c r="AI34" s="60" t="s">
        <v>287</v>
      </c>
      <c r="AJ34" s="60">
        <v>-0.2</v>
      </c>
      <c r="AK34" s="60">
        <v>-2</v>
      </c>
      <c r="AL34" s="60">
        <v>-1.125</v>
      </c>
      <c r="AM34" s="60">
        <v>1000</v>
      </c>
      <c r="AN34" s="60">
        <v>8.65</v>
      </c>
      <c r="AO34" s="60">
        <v>8.74</v>
      </c>
      <c r="AP34" s="60">
        <v>49.43</v>
      </c>
      <c r="AQ34" s="60">
        <v>50.6</v>
      </c>
      <c r="AR34" s="60">
        <v>0.28017999999999998</v>
      </c>
      <c r="AS34" s="60">
        <v>0.29316999999999999</v>
      </c>
      <c r="AT34" s="60">
        <v>0.28087000000000001</v>
      </c>
      <c r="AU34" s="60">
        <v>0.73182000000000003</v>
      </c>
      <c r="AV34" s="60">
        <v>0.88207000000000002</v>
      </c>
      <c r="AW34" s="60">
        <v>0.45043</v>
      </c>
      <c r="AX34" s="60">
        <v>0.27938000000000002</v>
      </c>
      <c r="AY34" s="60">
        <v>0.29247000000000001</v>
      </c>
      <c r="AZ34" s="60">
        <v>0.28044999999999998</v>
      </c>
      <c r="BA34" s="60">
        <v>0.72938000000000003</v>
      </c>
      <c r="BB34" s="60">
        <v>0.88385999999999998</v>
      </c>
      <c r="BC34" s="60">
        <v>0.44740000000000002</v>
      </c>
      <c r="BD34" s="60" t="s">
        <v>288</v>
      </c>
      <c r="BE34" s="60" t="s">
        <v>288</v>
      </c>
      <c r="BF34" s="60" t="s">
        <v>288</v>
      </c>
      <c r="BG34" s="60" t="s">
        <v>288</v>
      </c>
      <c r="BH34" s="60" t="s">
        <v>288</v>
      </c>
      <c r="BI34" s="60" t="s">
        <v>288</v>
      </c>
      <c r="BJ34" s="60">
        <v>0.27611000000000002</v>
      </c>
      <c r="BK34" s="60">
        <v>0.28541</v>
      </c>
      <c r="BL34" s="60">
        <v>0.27783999999999998</v>
      </c>
      <c r="BM34" s="60">
        <v>0.71511000000000002</v>
      </c>
      <c r="BN34" s="60">
        <v>0.84941999999999995</v>
      </c>
      <c r="BO34" s="60">
        <v>0.44146999999999997</v>
      </c>
      <c r="BP34" s="60">
        <v>0.27687</v>
      </c>
      <c r="BQ34" s="60">
        <v>0.28694999999999998</v>
      </c>
      <c r="BR34" s="60">
        <v>0.27803</v>
      </c>
      <c r="BS34" s="60">
        <v>0.72116000000000002</v>
      </c>
      <c r="BT34" s="60">
        <v>0.84816999999999998</v>
      </c>
      <c r="BU34" s="60">
        <v>0.44756000000000001</v>
      </c>
      <c r="BV34" s="60">
        <v>0.28023999999999999</v>
      </c>
      <c r="BW34" s="60">
        <v>0.29333999999999999</v>
      </c>
      <c r="BX34" s="60">
        <v>0.28056999999999999</v>
      </c>
      <c r="BY34" s="60">
        <v>0.72513000000000005</v>
      </c>
      <c r="BZ34" s="60">
        <v>0.88766</v>
      </c>
      <c r="CA34" s="60">
        <v>0.44791999999999998</v>
      </c>
      <c r="CB34" s="60">
        <v>7.0000000000000007E-2</v>
      </c>
      <c r="CC34" s="60">
        <v>0.1</v>
      </c>
      <c r="CD34" s="60">
        <v>7.0000000000000007E-2</v>
      </c>
      <c r="CE34" s="60">
        <v>0.75</v>
      </c>
      <c r="CF34" s="60">
        <v>0.31</v>
      </c>
      <c r="CG34" s="60">
        <v>0.91</v>
      </c>
      <c r="CH34" s="60">
        <v>7.0000000000000007E-2</v>
      </c>
      <c r="CI34" s="60">
        <v>7.0000000000000007E-2</v>
      </c>
      <c r="CJ34" s="60">
        <v>0.14000000000000001</v>
      </c>
      <c r="CK34" s="60">
        <v>0.53</v>
      </c>
      <c r="CL34" s="60">
        <v>0.33</v>
      </c>
      <c r="CM34" s="60">
        <v>0.45</v>
      </c>
      <c r="CN34" s="60" t="s">
        <v>289</v>
      </c>
      <c r="CO34" s="60" t="s">
        <v>289</v>
      </c>
      <c r="CP34" s="60" t="s">
        <v>289</v>
      </c>
      <c r="CQ34" s="60" t="s">
        <v>289</v>
      </c>
      <c r="CR34" s="60" t="s">
        <v>289</v>
      </c>
      <c r="CS34" s="60" t="s">
        <v>289</v>
      </c>
      <c r="CT34" s="60">
        <v>7.0000000000000007E-2</v>
      </c>
      <c r="CU34" s="60">
        <v>0.14000000000000001</v>
      </c>
      <c r="CV34" s="60">
        <v>0.14000000000000001</v>
      </c>
      <c r="CW34" s="60">
        <v>0.59</v>
      </c>
      <c r="CX34" s="60">
        <v>0.25</v>
      </c>
      <c r="CY34" s="60">
        <v>0.43</v>
      </c>
      <c r="CZ34" s="60">
        <v>7.0000000000000007E-2</v>
      </c>
      <c r="DA34" s="60">
        <v>7.0000000000000007E-2</v>
      </c>
      <c r="DB34" s="60">
        <v>0.11</v>
      </c>
      <c r="DC34" s="60">
        <v>0.73</v>
      </c>
      <c r="DD34" s="60">
        <v>0.32</v>
      </c>
      <c r="DE34" s="60">
        <v>0.45</v>
      </c>
      <c r="DF34" s="60">
        <v>7.0000000000000007E-2</v>
      </c>
      <c r="DG34" s="60">
        <v>7.0000000000000007E-2</v>
      </c>
      <c r="DH34" s="60">
        <v>0.11</v>
      </c>
      <c r="DI34" s="60">
        <v>0.69</v>
      </c>
      <c r="DJ34" s="60">
        <v>0.24</v>
      </c>
      <c r="DK34" s="60">
        <v>0.45</v>
      </c>
      <c r="DL34" s="60" t="s">
        <v>521</v>
      </c>
    </row>
    <row r="35" spans="1:116">
      <c r="A35" s="60">
        <v>71200</v>
      </c>
      <c r="B35" s="60" t="s">
        <v>17</v>
      </c>
      <c r="C35" s="60">
        <v>2</v>
      </c>
      <c r="D35" s="60">
        <v>20090717</v>
      </c>
      <c r="E35" s="60" t="s">
        <v>414</v>
      </c>
      <c r="F35" s="60">
        <v>20090720</v>
      </c>
      <c r="G35" s="60" t="s">
        <v>516</v>
      </c>
      <c r="H35" s="60" t="s">
        <v>523</v>
      </c>
      <c r="I35" s="60">
        <v>27</v>
      </c>
      <c r="J35" s="60">
        <v>962</v>
      </c>
      <c r="K35" s="60" t="s">
        <v>302</v>
      </c>
      <c r="L35" s="60" t="s">
        <v>336</v>
      </c>
      <c r="M35" s="60" t="s">
        <v>519</v>
      </c>
      <c r="N35" s="60" t="s">
        <v>520</v>
      </c>
      <c r="O35" s="60">
        <v>541</v>
      </c>
      <c r="P35" s="60">
        <v>0.57999999999999996</v>
      </c>
      <c r="Q35" s="60">
        <v>0.3</v>
      </c>
      <c r="R35" s="60">
        <v>0.88</v>
      </c>
      <c r="S35" s="60" t="s">
        <v>448</v>
      </c>
      <c r="T35" s="60">
        <v>1.959149</v>
      </c>
      <c r="U35" s="60">
        <v>1.9507289999999999</v>
      </c>
      <c r="V35" s="60" t="s">
        <v>285</v>
      </c>
      <c r="W35" s="60">
        <v>1.9368399999999999</v>
      </c>
      <c r="X35" s="60">
        <v>1.9440649999999999</v>
      </c>
      <c r="Y35" s="60">
        <v>1.952901</v>
      </c>
      <c r="Z35" s="60">
        <v>1</v>
      </c>
      <c r="AA35" s="60">
        <v>10.456243000000001</v>
      </c>
      <c r="AB35" s="60">
        <v>10.415717000000001</v>
      </c>
      <c r="AC35" s="60" t="s">
        <v>285</v>
      </c>
      <c r="AD35" s="60">
        <v>10.321868</v>
      </c>
      <c r="AE35" s="60" t="s">
        <v>292</v>
      </c>
      <c r="AF35" s="60">
        <v>10.354025</v>
      </c>
      <c r="AG35" s="60">
        <v>10.438518</v>
      </c>
      <c r="AH35" s="60">
        <v>0.39</v>
      </c>
      <c r="AI35" s="60" t="s">
        <v>287</v>
      </c>
      <c r="AJ35" s="60">
        <v>-0.22</v>
      </c>
      <c r="AK35" s="60">
        <v>-2.0714000000000001</v>
      </c>
      <c r="AL35" s="60">
        <v>-2.5625</v>
      </c>
      <c r="AM35" s="60">
        <v>600</v>
      </c>
      <c r="AN35" s="60">
        <v>10.72</v>
      </c>
      <c r="AO35" s="60">
        <v>9.9700000000000006</v>
      </c>
      <c r="AP35" s="60">
        <v>69.819999999999993</v>
      </c>
      <c r="AQ35" s="60">
        <v>64.55</v>
      </c>
      <c r="AR35" s="60">
        <v>0.28075</v>
      </c>
      <c r="AS35" s="60">
        <v>0.29271000000000003</v>
      </c>
      <c r="AT35" s="60">
        <v>0.28051999999999999</v>
      </c>
      <c r="AU35" s="60">
        <v>0.73087999999999997</v>
      </c>
      <c r="AV35" s="60">
        <v>0.88588999999999996</v>
      </c>
      <c r="AW35" s="60">
        <v>0.45218000000000003</v>
      </c>
      <c r="AX35" s="60">
        <v>0.27955999999999998</v>
      </c>
      <c r="AY35" s="60">
        <v>0.29249000000000003</v>
      </c>
      <c r="AZ35" s="60">
        <v>0.27959000000000001</v>
      </c>
      <c r="BA35" s="60">
        <v>0.72472999999999999</v>
      </c>
      <c r="BB35" s="60">
        <v>0.87777000000000005</v>
      </c>
      <c r="BC35" s="60">
        <v>0.44740999999999997</v>
      </c>
      <c r="BD35" s="60" t="s">
        <v>288</v>
      </c>
      <c r="BE35" s="60" t="s">
        <v>288</v>
      </c>
      <c r="BF35" s="60" t="s">
        <v>288</v>
      </c>
      <c r="BG35" s="60" t="s">
        <v>288</v>
      </c>
      <c r="BH35" s="60" t="s">
        <v>288</v>
      </c>
      <c r="BI35" s="60" t="s">
        <v>288</v>
      </c>
      <c r="BJ35" s="60">
        <v>0.27694000000000002</v>
      </c>
      <c r="BK35" s="60">
        <v>0.28799999999999998</v>
      </c>
      <c r="BL35" s="60">
        <v>0.27739999999999998</v>
      </c>
      <c r="BM35" s="60">
        <v>0.71645000000000003</v>
      </c>
      <c r="BN35" s="60">
        <v>0.86473999999999995</v>
      </c>
      <c r="BO35" s="60">
        <v>0.45973999999999998</v>
      </c>
      <c r="BP35" s="60">
        <v>0.27828999999999998</v>
      </c>
      <c r="BQ35" s="60">
        <v>0.28963</v>
      </c>
      <c r="BR35" s="60">
        <v>0.27867999999999998</v>
      </c>
      <c r="BS35" s="60">
        <v>0.71618999999999999</v>
      </c>
      <c r="BT35" s="60">
        <v>0.85751999999999995</v>
      </c>
      <c r="BU35" s="60">
        <v>0.45582</v>
      </c>
      <c r="BV35" s="60">
        <v>0.27979999999999999</v>
      </c>
      <c r="BW35" s="60">
        <v>0.29274</v>
      </c>
      <c r="BX35" s="60">
        <v>0.27953</v>
      </c>
      <c r="BY35" s="60">
        <v>0.72162000000000004</v>
      </c>
      <c r="BZ35" s="60">
        <v>0.89163999999999999</v>
      </c>
      <c r="CA35" s="60">
        <v>0.45432</v>
      </c>
      <c r="CB35" s="60">
        <v>0.25</v>
      </c>
      <c r="CC35" s="60">
        <v>0.24</v>
      </c>
      <c r="CD35" s="60">
        <v>0.18</v>
      </c>
      <c r="CE35" s="60">
        <v>0.6</v>
      </c>
      <c r="CF35" s="60">
        <v>0.34</v>
      </c>
      <c r="CG35" s="60">
        <v>0.55000000000000004</v>
      </c>
      <c r="CH35" s="60">
        <v>7.0000000000000007E-2</v>
      </c>
      <c r="CI35" s="60">
        <v>0.1</v>
      </c>
      <c r="CJ35" s="60">
        <v>7.0000000000000007E-2</v>
      </c>
      <c r="CK35" s="60">
        <v>0.75</v>
      </c>
      <c r="CL35" s="60">
        <v>0.43</v>
      </c>
      <c r="CM35" s="60">
        <v>0.51</v>
      </c>
      <c r="CN35" s="60" t="s">
        <v>289</v>
      </c>
      <c r="CO35" s="60" t="s">
        <v>289</v>
      </c>
      <c r="CP35" s="60" t="s">
        <v>289</v>
      </c>
      <c r="CQ35" s="60" t="s">
        <v>289</v>
      </c>
      <c r="CR35" s="60" t="s">
        <v>289</v>
      </c>
      <c r="CS35" s="60" t="s">
        <v>289</v>
      </c>
      <c r="CT35" s="60">
        <v>7.0000000000000007E-2</v>
      </c>
      <c r="CU35" s="60">
        <v>0.14000000000000001</v>
      </c>
      <c r="CV35" s="60">
        <v>0.14000000000000001</v>
      </c>
      <c r="CW35" s="60">
        <v>0.47</v>
      </c>
      <c r="CX35" s="60">
        <v>0.35</v>
      </c>
      <c r="CY35" s="60">
        <v>0.41</v>
      </c>
      <c r="CZ35" s="60">
        <v>0.11</v>
      </c>
      <c r="DA35" s="60">
        <v>0.14000000000000001</v>
      </c>
      <c r="DB35" s="60">
        <v>0.11</v>
      </c>
      <c r="DC35" s="60">
        <v>0.59</v>
      </c>
      <c r="DD35" s="60">
        <v>0.1</v>
      </c>
      <c r="DE35" s="60">
        <v>1.34</v>
      </c>
      <c r="DF35" s="60">
        <v>7.0000000000000007E-2</v>
      </c>
      <c r="DG35" s="60">
        <v>0.1</v>
      </c>
      <c r="DH35" s="60">
        <v>0.14000000000000001</v>
      </c>
      <c r="DI35" s="60">
        <v>0.53</v>
      </c>
      <c r="DJ35" s="60">
        <v>0.33</v>
      </c>
      <c r="DK35" s="60">
        <v>1.03</v>
      </c>
      <c r="DL35" s="60" t="s">
        <v>521</v>
      </c>
    </row>
    <row r="36" spans="1:116">
      <c r="A36" s="60">
        <v>71860</v>
      </c>
      <c r="B36" s="60" t="s">
        <v>17</v>
      </c>
      <c r="C36" s="60">
        <v>2</v>
      </c>
      <c r="D36" s="60">
        <v>20090727</v>
      </c>
      <c r="E36" s="60" t="s">
        <v>416</v>
      </c>
      <c r="F36" s="60">
        <v>20090727</v>
      </c>
      <c r="G36" s="60" t="s">
        <v>516</v>
      </c>
      <c r="H36" s="60" t="s">
        <v>524</v>
      </c>
      <c r="I36" s="60">
        <v>28</v>
      </c>
      <c r="J36" s="60">
        <v>1172</v>
      </c>
      <c r="K36" s="60" t="s">
        <v>525</v>
      </c>
      <c r="L36" s="60" t="s">
        <v>519</v>
      </c>
      <c r="M36" s="60" t="s">
        <v>520</v>
      </c>
      <c r="N36" s="60" t="s">
        <v>283</v>
      </c>
      <c r="O36" s="60">
        <v>540</v>
      </c>
      <c r="P36" s="60">
        <v>0.95</v>
      </c>
      <c r="Q36" s="60">
        <v>0.9</v>
      </c>
      <c r="R36" s="60">
        <v>1.85</v>
      </c>
      <c r="S36" s="60" t="s">
        <v>448</v>
      </c>
      <c r="T36" s="60">
        <v>1.952356</v>
      </c>
      <c r="U36" s="60">
        <v>1.94676</v>
      </c>
      <c r="V36" s="60" t="s">
        <v>285</v>
      </c>
      <c r="W36" s="60">
        <v>1.92909</v>
      </c>
      <c r="X36" s="60">
        <v>1.93899</v>
      </c>
      <c r="Y36" s="60">
        <v>1.959457</v>
      </c>
      <c r="Z36" s="60">
        <v>1</v>
      </c>
      <c r="AA36" s="60">
        <v>10.415309000000001</v>
      </c>
      <c r="AB36" s="60">
        <v>10.395318</v>
      </c>
      <c r="AC36" s="60" t="s">
        <v>285</v>
      </c>
      <c r="AD36" s="60">
        <v>10.244954999999999</v>
      </c>
      <c r="AE36" s="60" t="s">
        <v>296</v>
      </c>
      <c r="AF36" s="60">
        <v>10.304187000000001</v>
      </c>
      <c r="AG36" s="60">
        <v>10.464801</v>
      </c>
      <c r="AH36" s="60">
        <v>0.19</v>
      </c>
      <c r="AI36" s="60" t="s">
        <v>287</v>
      </c>
      <c r="AJ36" s="60">
        <v>-0.67</v>
      </c>
      <c r="AK36" s="60">
        <v>-2.6429</v>
      </c>
      <c r="AL36" s="60">
        <v>-0.875</v>
      </c>
      <c r="AM36" s="60">
        <v>800</v>
      </c>
      <c r="AN36" s="60">
        <v>8.66</v>
      </c>
      <c r="AO36" s="60">
        <v>8.74</v>
      </c>
      <c r="AP36" s="60">
        <v>49.47</v>
      </c>
      <c r="AQ36" s="60">
        <v>50.85</v>
      </c>
      <c r="AR36" s="60">
        <v>0.27933000000000002</v>
      </c>
      <c r="AS36" s="60">
        <v>0.29166999999999998</v>
      </c>
      <c r="AT36" s="60">
        <v>0.28038999999999997</v>
      </c>
      <c r="AU36" s="60">
        <v>0.72131999999999996</v>
      </c>
      <c r="AV36" s="60">
        <v>0.87900999999999996</v>
      </c>
      <c r="AW36" s="60">
        <v>0.45162000000000002</v>
      </c>
      <c r="AX36" s="60">
        <v>0.27860000000000001</v>
      </c>
      <c r="AY36" s="60">
        <v>0.29169</v>
      </c>
      <c r="AZ36" s="60">
        <v>0.27960000000000002</v>
      </c>
      <c r="BA36" s="60">
        <v>0.72360000000000002</v>
      </c>
      <c r="BB36" s="60">
        <v>0.88075999999999999</v>
      </c>
      <c r="BC36" s="60">
        <v>0.44569999999999999</v>
      </c>
      <c r="BD36" s="60" t="s">
        <v>288</v>
      </c>
      <c r="BE36" s="60" t="s">
        <v>288</v>
      </c>
      <c r="BF36" s="60" t="s">
        <v>288</v>
      </c>
      <c r="BG36" s="60" t="s">
        <v>288</v>
      </c>
      <c r="BH36" s="60" t="s">
        <v>288</v>
      </c>
      <c r="BI36" s="60" t="s">
        <v>288</v>
      </c>
      <c r="BJ36" s="60">
        <v>0.27653</v>
      </c>
      <c r="BK36" s="60">
        <v>0.28588000000000002</v>
      </c>
      <c r="BL36" s="60">
        <v>0.27727000000000002</v>
      </c>
      <c r="BM36" s="60">
        <v>0.71191000000000004</v>
      </c>
      <c r="BN36" s="60">
        <v>0.83965000000000001</v>
      </c>
      <c r="BO36" s="60">
        <v>0.44159999999999999</v>
      </c>
      <c r="BP36" s="60">
        <v>0.27800000000000002</v>
      </c>
      <c r="BQ36" s="60">
        <v>0.28791</v>
      </c>
      <c r="BR36" s="60">
        <v>0.27848000000000001</v>
      </c>
      <c r="BS36" s="60">
        <v>0.71150000000000002</v>
      </c>
      <c r="BT36" s="60">
        <v>0.84482999999999997</v>
      </c>
      <c r="BU36" s="60">
        <v>0.44661000000000001</v>
      </c>
      <c r="BV36" s="60">
        <v>0.28112999999999999</v>
      </c>
      <c r="BW36" s="60">
        <v>0.29450999999999999</v>
      </c>
      <c r="BX36" s="60">
        <v>0.28079999999999999</v>
      </c>
      <c r="BY36" s="60">
        <v>0.72360000000000002</v>
      </c>
      <c r="BZ36" s="60">
        <v>0.87938000000000005</v>
      </c>
      <c r="CA36" s="60">
        <v>0.44691999999999998</v>
      </c>
      <c r="CB36" s="60">
        <v>0.11</v>
      </c>
      <c r="CC36" s="60">
        <v>7.0000000000000007E-2</v>
      </c>
      <c r="CD36" s="60">
        <v>7.0000000000000007E-2</v>
      </c>
      <c r="CE36" s="60">
        <v>0.55000000000000004</v>
      </c>
      <c r="CF36" s="60">
        <v>0.34</v>
      </c>
      <c r="CG36" s="60">
        <v>0.57999999999999996</v>
      </c>
      <c r="CH36" s="60">
        <v>0.11</v>
      </c>
      <c r="CI36" s="60">
        <v>0.14000000000000001</v>
      </c>
      <c r="CJ36" s="60">
        <v>0.14000000000000001</v>
      </c>
      <c r="CK36" s="60">
        <v>0.75</v>
      </c>
      <c r="CL36" s="60">
        <v>0.48</v>
      </c>
      <c r="CM36" s="60">
        <v>0.28999999999999998</v>
      </c>
      <c r="CN36" s="60" t="s">
        <v>289</v>
      </c>
      <c r="CO36" s="60" t="s">
        <v>289</v>
      </c>
      <c r="CP36" s="60" t="s">
        <v>289</v>
      </c>
      <c r="CQ36" s="60" t="s">
        <v>289</v>
      </c>
      <c r="CR36" s="60" t="s">
        <v>289</v>
      </c>
      <c r="CS36" s="60" t="s">
        <v>289</v>
      </c>
      <c r="CT36" s="60">
        <v>0.11</v>
      </c>
      <c r="CU36" s="60">
        <v>0.14000000000000001</v>
      </c>
      <c r="CV36" s="60">
        <v>0.11</v>
      </c>
      <c r="CW36" s="60">
        <v>0.56000000000000005</v>
      </c>
      <c r="CX36" s="60">
        <v>0.55000000000000004</v>
      </c>
      <c r="CY36" s="60">
        <v>0.43</v>
      </c>
      <c r="CZ36" s="60">
        <v>0.11</v>
      </c>
      <c r="DA36" s="60">
        <v>0.14000000000000001</v>
      </c>
      <c r="DB36" s="60">
        <v>0.18</v>
      </c>
      <c r="DC36" s="60">
        <v>0.41</v>
      </c>
      <c r="DD36" s="60">
        <v>0.4</v>
      </c>
      <c r="DE36" s="60">
        <v>1.25</v>
      </c>
      <c r="DF36" s="60">
        <v>0.11</v>
      </c>
      <c r="DG36" s="60">
        <v>0.14000000000000001</v>
      </c>
      <c r="DH36" s="60">
        <v>0.14000000000000001</v>
      </c>
      <c r="DI36" s="60">
        <v>0.79</v>
      </c>
      <c r="DJ36" s="60">
        <v>0.44</v>
      </c>
      <c r="DK36" s="60">
        <v>1.1200000000000001</v>
      </c>
      <c r="DL36" s="60" t="s">
        <v>521</v>
      </c>
    </row>
    <row r="37" spans="1:116">
      <c r="A37" s="60">
        <v>74501</v>
      </c>
      <c r="B37" s="60" t="s">
        <v>17</v>
      </c>
      <c r="C37" s="60">
        <v>2</v>
      </c>
      <c r="D37" s="60">
        <v>20100330</v>
      </c>
      <c r="E37" s="60" t="s">
        <v>526</v>
      </c>
      <c r="F37" s="60">
        <v>20100401</v>
      </c>
      <c r="G37" s="60" t="s">
        <v>527</v>
      </c>
      <c r="H37" s="60">
        <v>5</v>
      </c>
      <c r="I37" s="60">
        <v>61</v>
      </c>
      <c r="J37" s="60">
        <v>1330</v>
      </c>
      <c r="K37" s="60" t="s">
        <v>519</v>
      </c>
      <c r="L37" s="60" t="s">
        <v>520</v>
      </c>
      <c r="M37" s="60" t="s">
        <v>283</v>
      </c>
      <c r="N37" s="60" t="s">
        <v>283</v>
      </c>
      <c r="O37" s="60">
        <v>540</v>
      </c>
      <c r="P37" s="60">
        <v>1</v>
      </c>
      <c r="Q37" s="60">
        <v>0.43</v>
      </c>
      <c r="R37" s="60">
        <v>1.43</v>
      </c>
      <c r="S37" s="60" t="s">
        <v>448</v>
      </c>
      <c r="T37" s="60">
        <v>1.972364</v>
      </c>
      <c r="U37" s="60">
        <v>1.953241</v>
      </c>
      <c r="V37" s="60">
        <v>1.9536880000000001</v>
      </c>
      <c r="W37" s="60">
        <v>1.934353</v>
      </c>
      <c r="X37" s="60">
        <v>1.9494400000000001</v>
      </c>
      <c r="Y37" s="60">
        <v>1.959489</v>
      </c>
      <c r="Z37" s="60">
        <v>1</v>
      </c>
      <c r="AA37" s="60">
        <v>10.542795</v>
      </c>
      <c r="AB37" s="60">
        <v>10.446154</v>
      </c>
      <c r="AC37" s="60">
        <v>10.4495</v>
      </c>
      <c r="AD37" s="60">
        <v>10.282569000000001</v>
      </c>
      <c r="AE37" s="60" t="s">
        <v>296</v>
      </c>
      <c r="AF37" s="60">
        <v>10.363628</v>
      </c>
      <c r="AG37" s="60">
        <v>10.482464</v>
      </c>
      <c r="AH37" s="60">
        <v>0.92</v>
      </c>
      <c r="AI37" s="60">
        <v>-0.03</v>
      </c>
      <c r="AJ37" s="60">
        <v>-0.32</v>
      </c>
      <c r="AK37" s="60">
        <v>-2.6667000000000001</v>
      </c>
      <c r="AL37" s="60">
        <v>-4.3571</v>
      </c>
      <c r="AM37" s="60">
        <v>900</v>
      </c>
      <c r="AN37" s="60">
        <v>8.65</v>
      </c>
      <c r="AO37" s="60">
        <v>8.8699999999999992</v>
      </c>
      <c r="AP37" s="60">
        <v>49.98</v>
      </c>
      <c r="AQ37" s="60">
        <v>51.77</v>
      </c>
      <c r="AR37" s="60">
        <v>0.28281000000000001</v>
      </c>
      <c r="AS37" s="60">
        <v>0.29637000000000002</v>
      </c>
      <c r="AT37" s="60">
        <v>0.28237000000000001</v>
      </c>
      <c r="AU37" s="60">
        <v>0.73489000000000004</v>
      </c>
      <c r="AV37" s="60">
        <v>0.89480999999999999</v>
      </c>
      <c r="AW37" s="60">
        <v>0.45146999999999998</v>
      </c>
      <c r="AX37" s="60">
        <v>0.28015000000000001</v>
      </c>
      <c r="AY37" s="60">
        <v>0.29405999999999999</v>
      </c>
      <c r="AZ37" s="60">
        <v>0.28022000000000002</v>
      </c>
      <c r="BA37" s="60">
        <v>0.71911000000000003</v>
      </c>
      <c r="BB37" s="60">
        <v>0.89346999999999999</v>
      </c>
      <c r="BC37" s="60">
        <v>0.44338</v>
      </c>
      <c r="BD37" s="60">
        <v>0.27986</v>
      </c>
      <c r="BE37" s="60">
        <v>0.29352</v>
      </c>
      <c r="BF37" s="60">
        <v>0.28018999999999999</v>
      </c>
      <c r="BG37" s="60">
        <v>0.72445000000000004</v>
      </c>
      <c r="BH37" s="60">
        <v>0.89793999999999996</v>
      </c>
      <c r="BI37" s="60">
        <v>0.44719999999999999</v>
      </c>
      <c r="BJ37" s="60">
        <v>0.27704000000000001</v>
      </c>
      <c r="BK37" s="60">
        <v>0.28752</v>
      </c>
      <c r="BL37" s="60">
        <v>0.27836</v>
      </c>
      <c r="BM37" s="60">
        <v>0.71391000000000004</v>
      </c>
      <c r="BN37" s="60">
        <v>0.84511999999999998</v>
      </c>
      <c r="BO37" s="60">
        <v>0.44128000000000001</v>
      </c>
      <c r="BP37" s="60">
        <v>0.27910000000000001</v>
      </c>
      <c r="BQ37" s="60">
        <v>0.28921000000000002</v>
      </c>
      <c r="BR37" s="60">
        <v>0.28005999999999998</v>
      </c>
      <c r="BS37" s="60">
        <v>0.72460999999999998</v>
      </c>
      <c r="BT37" s="60">
        <v>0.85450999999999999</v>
      </c>
      <c r="BU37" s="60">
        <v>0.44894000000000001</v>
      </c>
      <c r="BV37" s="60">
        <v>0.28082000000000001</v>
      </c>
      <c r="BW37" s="60">
        <v>0.29518</v>
      </c>
      <c r="BX37" s="60">
        <v>0.28115000000000001</v>
      </c>
      <c r="BY37" s="60">
        <v>0.72187999999999997</v>
      </c>
      <c r="BZ37" s="60">
        <v>0.89583999999999997</v>
      </c>
      <c r="CA37" s="60">
        <v>0.44696000000000002</v>
      </c>
      <c r="CB37" s="60">
        <v>0.11</v>
      </c>
      <c r="CC37" s="60">
        <v>0.17</v>
      </c>
      <c r="CD37" s="60">
        <v>0.04</v>
      </c>
      <c r="CE37" s="60">
        <v>0.16</v>
      </c>
      <c r="CF37" s="60">
        <v>0.45</v>
      </c>
      <c r="CG37" s="60">
        <v>0.27</v>
      </c>
      <c r="CH37" s="60">
        <v>7.0000000000000007E-2</v>
      </c>
      <c r="CI37" s="60">
        <v>0.03</v>
      </c>
      <c r="CJ37" s="60">
        <v>0.04</v>
      </c>
      <c r="CK37" s="60">
        <v>0.17</v>
      </c>
      <c r="CL37" s="60">
        <v>0.25</v>
      </c>
      <c r="CM37" s="60">
        <v>0.18</v>
      </c>
      <c r="CN37" s="60">
        <v>7.0000000000000007E-2</v>
      </c>
      <c r="CO37" s="60">
        <v>7.0000000000000007E-2</v>
      </c>
      <c r="CP37" s="60">
        <v>7.0000000000000007E-2</v>
      </c>
      <c r="CQ37" s="60">
        <v>0.28999999999999998</v>
      </c>
      <c r="CR37" s="60">
        <v>0.22</v>
      </c>
      <c r="CS37" s="60">
        <v>0.13</v>
      </c>
      <c r="CT37" s="60">
        <v>0.11</v>
      </c>
      <c r="CU37" s="60">
        <v>0.1</v>
      </c>
      <c r="CV37" s="60">
        <v>0.11</v>
      </c>
      <c r="CW37" s="60">
        <v>0.28000000000000003</v>
      </c>
      <c r="CX37" s="60">
        <v>0.09</v>
      </c>
      <c r="CY37" s="60">
        <v>0.27</v>
      </c>
      <c r="CZ37" s="60">
        <v>0.11</v>
      </c>
      <c r="DA37" s="60">
        <v>7.0000000000000007E-2</v>
      </c>
      <c r="DB37" s="60">
        <v>0.11</v>
      </c>
      <c r="DC37" s="60">
        <v>0.23</v>
      </c>
      <c r="DD37" s="60">
        <v>0.33</v>
      </c>
      <c r="DE37" s="60">
        <v>0.13</v>
      </c>
      <c r="DF37" s="60">
        <v>7.0000000000000007E-2</v>
      </c>
      <c r="DG37" s="60">
        <v>0.1</v>
      </c>
      <c r="DH37" s="60">
        <v>7.0000000000000007E-2</v>
      </c>
      <c r="DI37" s="60">
        <v>0.21</v>
      </c>
      <c r="DJ37" s="60">
        <v>0.49</v>
      </c>
      <c r="DK37" s="60">
        <v>0.18</v>
      </c>
      <c r="DL37" s="60" t="s">
        <v>521</v>
      </c>
    </row>
    <row r="38" spans="1:116">
      <c r="A38" s="60">
        <v>73111</v>
      </c>
      <c r="B38" s="60" t="s">
        <v>17</v>
      </c>
      <c r="C38" s="60">
        <v>3</v>
      </c>
      <c r="D38" s="60">
        <v>20100115</v>
      </c>
      <c r="E38" s="60" t="s">
        <v>528</v>
      </c>
      <c r="F38" s="60">
        <v>20100127</v>
      </c>
      <c r="G38" s="60" t="s">
        <v>527</v>
      </c>
      <c r="H38" s="60">
        <v>1</v>
      </c>
      <c r="I38" s="60">
        <v>1</v>
      </c>
      <c r="J38" s="60">
        <v>339</v>
      </c>
      <c r="K38" s="60" t="s">
        <v>305</v>
      </c>
      <c r="L38" s="60" t="s">
        <v>283</v>
      </c>
      <c r="M38" s="60" t="s">
        <v>283</v>
      </c>
      <c r="N38" s="60" t="s">
        <v>283</v>
      </c>
      <c r="O38" s="60">
        <v>541</v>
      </c>
      <c r="P38" s="60">
        <v>0.49</v>
      </c>
      <c r="Q38" s="60">
        <v>0.46</v>
      </c>
      <c r="R38" s="60">
        <v>0.95</v>
      </c>
      <c r="S38" s="60" t="s">
        <v>448</v>
      </c>
      <c r="T38" s="60">
        <v>2.0076990000000001</v>
      </c>
      <c r="U38" s="60">
        <v>2.0019429999999998</v>
      </c>
      <c r="V38" s="60" t="s">
        <v>285</v>
      </c>
      <c r="W38" s="60">
        <v>1.978475</v>
      </c>
      <c r="X38" s="60">
        <v>1.9633670000000001</v>
      </c>
      <c r="Y38" s="60">
        <v>1.9783649999999999</v>
      </c>
      <c r="Z38" s="60">
        <v>3</v>
      </c>
      <c r="AA38" s="60">
        <v>10.6897</v>
      </c>
      <c r="AB38" s="60">
        <v>10.662091</v>
      </c>
      <c r="AC38" s="60" t="s">
        <v>285</v>
      </c>
      <c r="AD38" s="60">
        <v>10.520345000000001</v>
      </c>
      <c r="AE38" s="60" t="s">
        <v>292</v>
      </c>
      <c r="AF38" s="60">
        <v>10.454901</v>
      </c>
      <c r="AG38" s="60">
        <v>10.559265999999999</v>
      </c>
      <c r="AH38" s="60">
        <v>0.26</v>
      </c>
      <c r="AI38" s="60" t="s">
        <v>287</v>
      </c>
      <c r="AJ38" s="60">
        <v>0.96</v>
      </c>
      <c r="AK38" s="60">
        <v>-3.1667000000000001</v>
      </c>
      <c r="AL38" s="60">
        <v>-1.7857000000000001</v>
      </c>
      <c r="AM38" s="60">
        <v>400</v>
      </c>
      <c r="AN38" s="60">
        <v>10.75</v>
      </c>
      <c r="AO38" s="60">
        <v>10.029999999999999</v>
      </c>
      <c r="AP38" s="60">
        <v>70.209999999999994</v>
      </c>
      <c r="AQ38" s="60">
        <v>66.349999999999994</v>
      </c>
      <c r="AR38" s="60">
        <v>0.28720000000000001</v>
      </c>
      <c r="AS38" s="60">
        <v>0.29904999999999998</v>
      </c>
      <c r="AT38" s="60">
        <v>0.28893000000000002</v>
      </c>
      <c r="AU38" s="60">
        <v>0.74356999999999995</v>
      </c>
      <c r="AV38" s="60">
        <v>0.89022999999999997</v>
      </c>
      <c r="AW38" s="60">
        <v>0.45978000000000002</v>
      </c>
      <c r="AX38" s="60">
        <v>0.28670000000000001</v>
      </c>
      <c r="AY38" s="60">
        <v>0.29875000000000002</v>
      </c>
      <c r="AZ38" s="60">
        <v>0.28794999999999998</v>
      </c>
      <c r="BA38" s="60">
        <v>0.73692999999999997</v>
      </c>
      <c r="BB38" s="60">
        <v>0.88717000000000001</v>
      </c>
      <c r="BC38" s="60">
        <v>0.45727000000000001</v>
      </c>
      <c r="BD38" s="60" t="s">
        <v>288</v>
      </c>
      <c r="BE38" s="60" t="s">
        <v>288</v>
      </c>
      <c r="BF38" s="60" t="s">
        <v>288</v>
      </c>
      <c r="BG38" s="60" t="s">
        <v>288</v>
      </c>
      <c r="BH38" s="60" t="s">
        <v>288</v>
      </c>
      <c r="BI38" s="60" t="s">
        <v>288</v>
      </c>
      <c r="BJ38" s="60">
        <v>0.28325</v>
      </c>
      <c r="BK38" s="60">
        <v>0.29437999999999998</v>
      </c>
      <c r="BL38" s="60">
        <v>0.28499999999999998</v>
      </c>
      <c r="BM38" s="60">
        <v>0.72845000000000004</v>
      </c>
      <c r="BN38" s="60">
        <v>0.86667000000000005</v>
      </c>
      <c r="BO38" s="60">
        <v>0.45019999999999999</v>
      </c>
      <c r="BP38" s="60">
        <v>0.28079999999999999</v>
      </c>
      <c r="BQ38" s="60">
        <v>0.29239999999999999</v>
      </c>
      <c r="BR38" s="60">
        <v>0.28199999999999997</v>
      </c>
      <c r="BS38" s="60">
        <v>0.72946999999999995</v>
      </c>
      <c r="BT38" s="60">
        <v>0.86699999999999999</v>
      </c>
      <c r="BU38" s="60">
        <v>0.45501999999999998</v>
      </c>
      <c r="BV38" s="60">
        <v>0.28360000000000002</v>
      </c>
      <c r="BW38" s="60">
        <v>0.29649999999999999</v>
      </c>
      <c r="BX38" s="60">
        <v>0.28372000000000003</v>
      </c>
      <c r="BY38" s="60">
        <v>0.73121999999999998</v>
      </c>
      <c r="BZ38" s="60">
        <v>0.88863000000000003</v>
      </c>
      <c r="CA38" s="60">
        <v>0.45312999999999998</v>
      </c>
      <c r="CB38" s="60">
        <v>7.0000000000000007E-2</v>
      </c>
      <c r="CC38" s="60">
        <v>0.1</v>
      </c>
      <c r="CD38" s="60">
        <v>7.0000000000000007E-2</v>
      </c>
      <c r="CE38" s="60">
        <v>0.48</v>
      </c>
      <c r="CF38" s="60">
        <v>0.33</v>
      </c>
      <c r="CG38" s="60">
        <v>0.22</v>
      </c>
      <c r="CH38" s="60">
        <v>7.0000000000000007E-2</v>
      </c>
      <c r="CI38" s="60">
        <v>7.0000000000000007E-2</v>
      </c>
      <c r="CJ38" s="60">
        <v>0.1</v>
      </c>
      <c r="CK38" s="60">
        <v>0.43</v>
      </c>
      <c r="CL38" s="60">
        <v>0.25</v>
      </c>
      <c r="CM38" s="60">
        <v>0.28000000000000003</v>
      </c>
      <c r="CN38" s="60" t="s">
        <v>289</v>
      </c>
      <c r="CO38" s="60" t="s">
        <v>289</v>
      </c>
      <c r="CP38" s="60" t="s">
        <v>289</v>
      </c>
      <c r="CQ38" s="60" t="s">
        <v>289</v>
      </c>
      <c r="CR38" s="60" t="s">
        <v>289</v>
      </c>
      <c r="CS38" s="60" t="s">
        <v>289</v>
      </c>
      <c r="CT38" s="60">
        <v>7.0000000000000007E-2</v>
      </c>
      <c r="CU38" s="60">
        <v>0.14000000000000001</v>
      </c>
      <c r="CV38" s="60">
        <v>0.04</v>
      </c>
      <c r="CW38" s="60">
        <v>0.55000000000000004</v>
      </c>
      <c r="CX38" s="60">
        <v>0.55000000000000004</v>
      </c>
      <c r="CY38" s="60">
        <v>0.87</v>
      </c>
      <c r="CZ38" s="60">
        <v>0.04</v>
      </c>
      <c r="DA38" s="60">
        <v>7.0000000000000007E-2</v>
      </c>
      <c r="DB38" s="60">
        <v>0.04</v>
      </c>
      <c r="DC38" s="60">
        <v>0.27</v>
      </c>
      <c r="DD38" s="60">
        <v>0.28999999999999998</v>
      </c>
      <c r="DE38" s="60">
        <v>0.22</v>
      </c>
      <c r="DF38" s="60">
        <v>0.04</v>
      </c>
      <c r="DG38" s="60">
        <v>7.0000000000000007E-2</v>
      </c>
      <c r="DH38" s="60">
        <v>7.0000000000000007E-2</v>
      </c>
      <c r="DI38" s="60">
        <v>0.18</v>
      </c>
      <c r="DJ38" s="60">
        <v>0.2</v>
      </c>
      <c r="DK38" s="60">
        <v>0.18</v>
      </c>
      <c r="DL38" s="60" t="s">
        <v>521</v>
      </c>
    </row>
    <row r="39" spans="1:116">
      <c r="A39" s="60">
        <v>73365</v>
      </c>
      <c r="B39" s="60" t="s">
        <v>17</v>
      </c>
      <c r="C39" s="60">
        <v>3</v>
      </c>
      <c r="D39" s="60">
        <v>20100123</v>
      </c>
      <c r="E39" s="60" t="s">
        <v>529</v>
      </c>
      <c r="F39" s="60">
        <v>20100202</v>
      </c>
      <c r="G39" s="60" t="s">
        <v>527</v>
      </c>
      <c r="H39" s="60">
        <v>2</v>
      </c>
      <c r="I39" s="60">
        <v>2</v>
      </c>
      <c r="J39" s="60">
        <v>507</v>
      </c>
      <c r="K39" s="60" t="s">
        <v>464</v>
      </c>
      <c r="L39" s="60" t="s">
        <v>445</v>
      </c>
      <c r="M39" s="60" t="s">
        <v>313</v>
      </c>
      <c r="N39" s="60" t="s">
        <v>283</v>
      </c>
      <c r="O39" s="60">
        <v>540</v>
      </c>
      <c r="P39" s="60">
        <v>1.1499999999999999</v>
      </c>
      <c r="Q39" s="60">
        <v>1.63</v>
      </c>
      <c r="R39" s="60">
        <v>2.78</v>
      </c>
      <c r="S39" s="60" t="s">
        <v>448</v>
      </c>
      <c r="T39" s="60">
        <v>1.9895830000000001</v>
      </c>
      <c r="U39" s="60">
        <v>1.9852799999999999</v>
      </c>
      <c r="V39" s="60" t="s">
        <v>285</v>
      </c>
      <c r="W39" s="60">
        <v>1.9579089999999999</v>
      </c>
      <c r="X39" s="60">
        <v>1.955641</v>
      </c>
      <c r="Y39" s="60">
        <v>1.9954179999999999</v>
      </c>
      <c r="Z39" s="60">
        <v>3</v>
      </c>
      <c r="AA39" s="60">
        <v>10.619464000000001</v>
      </c>
      <c r="AB39" s="60">
        <v>10.600549000000001</v>
      </c>
      <c r="AC39" s="60" t="s">
        <v>285</v>
      </c>
      <c r="AD39" s="60">
        <v>10.41215</v>
      </c>
      <c r="AE39" s="60" t="s">
        <v>292</v>
      </c>
      <c r="AF39" s="60">
        <v>10.408721999999999</v>
      </c>
      <c r="AG39" s="60">
        <v>10.652564</v>
      </c>
      <c r="AH39" s="60">
        <v>0.18</v>
      </c>
      <c r="AI39" s="60" t="s">
        <v>287</v>
      </c>
      <c r="AJ39" s="60">
        <v>-0.49</v>
      </c>
      <c r="AK39" s="60">
        <v>-1.4167000000000001</v>
      </c>
      <c r="AL39" s="60">
        <v>4.2142999999999997</v>
      </c>
      <c r="AM39" s="60">
        <v>500</v>
      </c>
      <c r="AN39" s="60">
        <v>8.67</v>
      </c>
      <c r="AO39" s="60">
        <v>8.8800000000000008</v>
      </c>
      <c r="AP39" s="60">
        <v>49.97</v>
      </c>
      <c r="AQ39" s="60">
        <v>53.08</v>
      </c>
      <c r="AR39" s="60">
        <v>0.28515000000000001</v>
      </c>
      <c r="AS39" s="60">
        <v>0.29775000000000001</v>
      </c>
      <c r="AT39" s="60">
        <v>0.28492000000000001</v>
      </c>
      <c r="AU39" s="60">
        <v>0.73931999999999998</v>
      </c>
      <c r="AV39" s="60">
        <v>0.89517000000000002</v>
      </c>
      <c r="AW39" s="60">
        <v>0.4592</v>
      </c>
      <c r="AX39" s="60">
        <v>0.28456999999999999</v>
      </c>
      <c r="AY39" s="60">
        <v>0.29742000000000002</v>
      </c>
      <c r="AZ39" s="60">
        <v>0.28452</v>
      </c>
      <c r="BA39" s="60">
        <v>0.73555000000000004</v>
      </c>
      <c r="BB39" s="60">
        <v>0.89756999999999998</v>
      </c>
      <c r="BC39" s="60">
        <v>0.45602999999999999</v>
      </c>
      <c r="BD39" s="60" t="s">
        <v>288</v>
      </c>
      <c r="BE39" s="60" t="s">
        <v>288</v>
      </c>
      <c r="BF39" s="60" t="s">
        <v>288</v>
      </c>
      <c r="BG39" s="60" t="s">
        <v>288</v>
      </c>
      <c r="BH39" s="60" t="s">
        <v>288</v>
      </c>
      <c r="BI39" s="60" t="s">
        <v>288</v>
      </c>
      <c r="BJ39" s="60">
        <v>0.28044999999999998</v>
      </c>
      <c r="BK39" s="60">
        <v>0.29075000000000001</v>
      </c>
      <c r="BL39" s="60">
        <v>0.28117999999999999</v>
      </c>
      <c r="BM39" s="60">
        <v>0.72889999999999999</v>
      </c>
      <c r="BN39" s="60">
        <v>0.86034999999999995</v>
      </c>
      <c r="BO39" s="60">
        <v>0.44901999999999997</v>
      </c>
      <c r="BP39" s="60">
        <v>0.27962999999999999</v>
      </c>
      <c r="BQ39" s="60">
        <v>0.29113</v>
      </c>
      <c r="BR39" s="60">
        <v>0.28106999999999999</v>
      </c>
      <c r="BS39" s="60">
        <v>0.72638000000000003</v>
      </c>
      <c r="BT39" s="60">
        <v>0.85875000000000001</v>
      </c>
      <c r="BU39" s="60">
        <v>0.45268000000000003</v>
      </c>
      <c r="BV39" s="60">
        <v>0.28593000000000002</v>
      </c>
      <c r="BW39" s="60">
        <v>0.29853000000000002</v>
      </c>
      <c r="BX39" s="60">
        <v>0.2858</v>
      </c>
      <c r="BY39" s="60">
        <v>0.74392000000000003</v>
      </c>
      <c r="BZ39" s="60">
        <v>0.90168000000000004</v>
      </c>
      <c r="CA39" s="60">
        <v>0.45960000000000001</v>
      </c>
      <c r="CB39" s="60">
        <v>0.04</v>
      </c>
      <c r="CC39" s="60">
        <v>0.03</v>
      </c>
      <c r="CD39" s="60">
        <v>0.04</v>
      </c>
      <c r="CE39" s="60">
        <v>0.12</v>
      </c>
      <c r="CF39" s="60">
        <v>0.42</v>
      </c>
      <c r="CG39" s="60">
        <v>0.26</v>
      </c>
      <c r="CH39" s="60">
        <v>0.04</v>
      </c>
      <c r="CI39" s="60">
        <v>7.0000000000000007E-2</v>
      </c>
      <c r="CJ39" s="60">
        <v>7.0000000000000007E-2</v>
      </c>
      <c r="CK39" s="60">
        <v>0.42</v>
      </c>
      <c r="CL39" s="60">
        <v>0.43</v>
      </c>
      <c r="CM39" s="60">
        <v>0.2</v>
      </c>
      <c r="CN39" s="60" t="s">
        <v>289</v>
      </c>
      <c r="CO39" s="60" t="s">
        <v>289</v>
      </c>
      <c r="CP39" s="60" t="s">
        <v>289</v>
      </c>
      <c r="CQ39" s="60" t="s">
        <v>289</v>
      </c>
      <c r="CR39" s="60" t="s">
        <v>289</v>
      </c>
      <c r="CS39" s="60" t="s">
        <v>289</v>
      </c>
      <c r="CT39" s="60">
        <v>0.04</v>
      </c>
      <c r="CU39" s="60">
        <v>0.03</v>
      </c>
      <c r="CV39" s="60">
        <v>7.0000000000000007E-2</v>
      </c>
      <c r="CW39" s="60">
        <v>0.38</v>
      </c>
      <c r="CX39" s="60">
        <v>0.44</v>
      </c>
      <c r="CY39" s="60">
        <v>0.28999999999999998</v>
      </c>
      <c r="CZ39" s="60">
        <v>0.04</v>
      </c>
      <c r="DA39" s="60">
        <v>7.0000000000000007E-2</v>
      </c>
      <c r="DB39" s="60">
        <v>0.04</v>
      </c>
      <c r="DC39" s="60">
        <v>0.41</v>
      </c>
      <c r="DD39" s="60">
        <v>0.34</v>
      </c>
      <c r="DE39" s="60">
        <v>0.22</v>
      </c>
      <c r="DF39" s="60">
        <v>0.03</v>
      </c>
      <c r="DG39" s="60">
        <v>0.03</v>
      </c>
      <c r="DH39" s="60">
        <v>0.17</v>
      </c>
      <c r="DI39" s="60">
        <v>0.36</v>
      </c>
      <c r="DJ39" s="60">
        <v>0.24</v>
      </c>
      <c r="DK39" s="60">
        <v>0.11</v>
      </c>
      <c r="DL39" s="60" t="s">
        <v>439</v>
      </c>
    </row>
    <row r="40" spans="1:116">
      <c r="A40" s="60">
        <v>73115</v>
      </c>
      <c r="B40" s="60" t="s">
        <v>17</v>
      </c>
      <c r="C40" s="60">
        <v>3</v>
      </c>
      <c r="D40" s="60">
        <v>20100210</v>
      </c>
      <c r="E40" s="60" t="s">
        <v>6</v>
      </c>
      <c r="F40" s="60">
        <v>20100211</v>
      </c>
      <c r="G40" s="60" t="s">
        <v>527</v>
      </c>
      <c r="H40" s="60" t="s">
        <v>530</v>
      </c>
      <c r="I40" s="60">
        <v>3</v>
      </c>
      <c r="J40" s="60">
        <v>719</v>
      </c>
      <c r="K40" s="60" t="s">
        <v>308</v>
      </c>
      <c r="L40" s="60" t="s">
        <v>283</v>
      </c>
      <c r="M40" s="60" t="s">
        <v>283</v>
      </c>
      <c r="N40" s="60" t="s">
        <v>283</v>
      </c>
      <c r="O40" s="60">
        <v>542</v>
      </c>
      <c r="P40" s="60">
        <v>1.32</v>
      </c>
      <c r="Q40" s="60">
        <v>0.7</v>
      </c>
      <c r="R40" s="60">
        <v>2.02</v>
      </c>
      <c r="S40" s="60" t="s">
        <v>448</v>
      </c>
      <c r="T40" s="60">
        <v>1.971862</v>
      </c>
      <c r="U40" s="60">
        <v>1.9721880000000001</v>
      </c>
      <c r="V40" s="60" t="s">
        <v>285</v>
      </c>
      <c r="W40" s="60">
        <v>1.9415210000000001</v>
      </c>
      <c r="X40" s="60">
        <v>1.9531259999999999</v>
      </c>
      <c r="Y40" s="60">
        <v>1.971201</v>
      </c>
      <c r="Z40" s="60">
        <v>2</v>
      </c>
      <c r="AA40" s="60">
        <v>10.521696</v>
      </c>
      <c r="AB40" s="60">
        <v>10.527597999999999</v>
      </c>
      <c r="AC40" s="60" t="s">
        <v>285</v>
      </c>
      <c r="AD40" s="60">
        <v>10.317753</v>
      </c>
      <c r="AE40" s="60" t="s">
        <v>330</v>
      </c>
      <c r="AF40" s="60">
        <v>10.372585000000001</v>
      </c>
      <c r="AG40" s="60">
        <v>10.530813</v>
      </c>
      <c r="AH40" s="60">
        <v>-0.06</v>
      </c>
      <c r="AI40" s="60" t="s">
        <v>287</v>
      </c>
      <c r="AJ40" s="60">
        <v>-0.03</v>
      </c>
      <c r="AK40" s="60">
        <v>-1.4167000000000001</v>
      </c>
      <c r="AL40" s="60">
        <v>-0.71430000000000005</v>
      </c>
      <c r="AM40" s="60">
        <v>400</v>
      </c>
      <c r="AN40" s="60" t="s">
        <v>293</v>
      </c>
      <c r="AO40" s="60" t="s">
        <v>293</v>
      </c>
      <c r="AP40" s="60" t="s">
        <v>293</v>
      </c>
      <c r="AQ40" s="60" t="s">
        <v>293</v>
      </c>
      <c r="AR40" s="60">
        <v>0.28299999999999997</v>
      </c>
      <c r="AS40" s="60">
        <v>0.29547000000000001</v>
      </c>
      <c r="AT40" s="60">
        <v>0.28277999999999998</v>
      </c>
      <c r="AU40" s="60">
        <v>0.72640000000000005</v>
      </c>
      <c r="AV40" s="60">
        <v>0.88612000000000002</v>
      </c>
      <c r="AW40" s="60">
        <v>0.44862999999999997</v>
      </c>
      <c r="AX40" s="60">
        <v>0.28292</v>
      </c>
      <c r="AY40" s="60">
        <v>0.29566999999999999</v>
      </c>
      <c r="AZ40" s="60">
        <v>0.28287000000000001</v>
      </c>
      <c r="BA40" s="60">
        <v>0.72936999999999996</v>
      </c>
      <c r="BB40" s="60">
        <v>0.88932999999999995</v>
      </c>
      <c r="BC40" s="60">
        <v>0.44817000000000001</v>
      </c>
      <c r="BD40" s="60" t="s">
        <v>288</v>
      </c>
      <c r="BE40" s="60" t="s">
        <v>288</v>
      </c>
      <c r="BF40" s="60" t="s">
        <v>288</v>
      </c>
      <c r="BG40" s="60" t="s">
        <v>288</v>
      </c>
      <c r="BH40" s="60" t="s">
        <v>288</v>
      </c>
      <c r="BI40" s="60" t="s">
        <v>288</v>
      </c>
      <c r="BJ40" s="60">
        <v>0.27825</v>
      </c>
      <c r="BK40" s="60">
        <v>0.28870000000000001</v>
      </c>
      <c r="BL40" s="60">
        <v>0.27953</v>
      </c>
      <c r="BM40" s="60">
        <v>0.71608000000000005</v>
      </c>
      <c r="BN40" s="60">
        <v>0.84601999999999999</v>
      </c>
      <c r="BO40" s="60">
        <v>0.43923000000000001</v>
      </c>
      <c r="BP40" s="60">
        <v>0.27955000000000002</v>
      </c>
      <c r="BQ40" s="60">
        <v>0.28938000000000003</v>
      </c>
      <c r="BR40" s="60">
        <v>0.28060000000000002</v>
      </c>
      <c r="BS40" s="60">
        <v>0.72628000000000004</v>
      </c>
      <c r="BT40" s="60">
        <v>0.84467000000000003</v>
      </c>
      <c r="BU40" s="60">
        <v>0.45145000000000002</v>
      </c>
      <c r="BV40" s="60">
        <v>0.28267999999999999</v>
      </c>
      <c r="BW40" s="60">
        <v>0.29616999999999999</v>
      </c>
      <c r="BX40" s="60">
        <v>0.28253</v>
      </c>
      <c r="BY40" s="60">
        <v>0.73512</v>
      </c>
      <c r="BZ40" s="60">
        <v>0.88978000000000002</v>
      </c>
      <c r="CA40" s="60">
        <v>0.44723000000000002</v>
      </c>
      <c r="CB40" s="60">
        <v>0.04</v>
      </c>
      <c r="CC40" s="60">
        <v>0.03</v>
      </c>
      <c r="CD40" s="60">
        <v>0.04</v>
      </c>
      <c r="CE40" s="60">
        <v>0.11</v>
      </c>
      <c r="CF40" s="60">
        <v>0.18</v>
      </c>
      <c r="CG40" s="60">
        <v>0.16</v>
      </c>
      <c r="CH40" s="60">
        <v>0.04</v>
      </c>
      <c r="CI40" s="60">
        <v>0.03</v>
      </c>
      <c r="CJ40" s="60">
        <v>0.04</v>
      </c>
      <c r="CK40" s="60">
        <v>0.12</v>
      </c>
      <c r="CL40" s="60">
        <v>0.35</v>
      </c>
      <c r="CM40" s="60">
        <v>0.16</v>
      </c>
      <c r="CN40" s="60" t="s">
        <v>289</v>
      </c>
      <c r="CO40" s="60" t="s">
        <v>289</v>
      </c>
      <c r="CP40" s="60" t="s">
        <v>289</v>
      </c>
      <c r="CQ40" s="60" t="s">
        <v>289</v>
      </c>
      <c r="CR40" s="60" t="s">
        <v>289</v>
      </c>
      <c r="CS40" s="60" t="s">
        <v>289</v>
      </c>
      <c r="CT40" s="60">
        <v>0.04</v>
      </c>
      <c r="CU40" s="60">
        <v>0.03</v>
      </c>
      <c r="CV40" s="60">
        <v>0.04</v>
      </c>
      <c r="CW40" s="60">
        <v>0.17</v>
      </c>
      <c r="CX40" s="60">
        <v>0.26</v>
      </c>
      <c r="CY40" s="60">
        <v>0.14000000000000001</v>
      </c>
      <c r="CZ40" s="60">
        <v>0.04</v>
      </c>
      <c r="DA40" s="60">
        <v>0.1</v>
      </c>
      <c r="DB40" s="60">
        <v>0.04</v>
      </c>
      <c r="DC40" s="60">
        <v>0.51</v>
      </c>
      <c r="DD40" s="60">
        <v>0.26</v>
      </c>
      <c r="DE40" s="60">
        <v>0.27</v>
      </c>
      <c r="DF40" s="60">
        <v>0.04</v>
      </c>
      <c r="DG40" s="60">
        <v>0.03</v>
      </c>
      <c r="DH40" s="60">
        <v>0</v>
      </c>
      <c r="DI40" s="60">
        <v>0.37</v>
      </c>
      <c r="DJ40" s="60">
        <v>0.26</v>
      </c>
      <c r="DK40" s="60">
        <v>0.28999999999999998</v>
      </c>
      <c r="DL40" s="60" t="s">
        <v>521</v>
      </c>
    </row>
    <row r="41" spans="1:116">
      <c r="A41" s="60">
        <v>73368</v>
      </c>
      <c r="B41" s="60" t="s">
        <v>17</v>
      </c>
      <c r="C41" s="60">
        <v>3</v>
      </c>
      <c r="D41" s="60">
        <v>20100224</v>
      </c>
      <c r="E41" s="60" t="s">
        <v>84</v>
      </c>
      <c r="F41" s="60">
        <v>20100224</v>
      </c>
      <c r="G41" s="60" t="s">
        <v>527</v>
      </c>
      <c r="H41" s="60">
        <v>3</v>
      </c>
      <c r="I41" s="60">
        <v>4</v>
      </c>
      <c r="J41" s="60">
        <v>921</v>
      </c>
      <c r="K41" s="60" t="s">
        <v>531</v>
      </c>
      <c r="L41" s="60" t="s">
        <v>313</v>
      </c>
      <c r="M41" s="60" t="s">
        <v>283</v>
      </c>
      <c r="N41" s="60" t="s">
        <v>283</v>
      </c>
      <c r="O41" s="60">
        <v>541</v>
      </c>
      <c r="P41" s="60">
        <v>0.77</v>
      </c>
      <c r="Q41" s="60">
        <v>0.39</v>
      </c>
      <c r="R41" s="60">
        <v>1.1599999999999999</v>
      </c>
      <c r="S41" s="60" t="s">
        <v>448</v>
      </c>
      <c r="T41" s="60">
        <v>1.970666</v>
      </c>
      <c r="U41" s="60">
        <v>1.9714860000000001</v>
      </c>
      <c r="V41" s="60" t="s">
        <v>285</v>
      </c>
      <c r="W41" s="60">
        <v>1.9507080000000001</v>
      </c>
      <c r="X41" s="60">
        <v>1.9493529999999999</v>
      </c>
      <c r="Y41" s="60">
        <v>1.958696</v>
      </c>
      <c r="Z41" s="60">
        <v>1</v>
      </c>
      <c r="AA41" s="60">
        <v>10.526206</v>
      </c>
      <c r="AB41" s="60">
        <v>10.531219999999999</v>
      </c>
      <c r="AC41" s="60" t="s">
        <v>285</v>
      </c>
      <c r="AD41" s="60">
        <v>10.385764999999999</v>
      </c>
      <c r="AE41" s="60" t="s">
        <v>330</v>
      </c>
      <c r="AF41" s="60">
        <v>10.392085</v>
      </c>
      <c r="AG41" s="60">
        <v>10.471484</v>
      </c>
      <c r="AH41" s="60">
        <v>-0.05</v>
      </c>
      <c r="AI41" s="60" t="s">
        <v>287</v>
      </c>
      <c r="AJ41" s="60">
        <v>0.56999999999999995</v>
      </c>
      <c r="AK41" s="60">
        <v>-0.83330000000000004</v>
      </c>
      <c r="AL41" s="60">
        <v>-2.2856999999999998</v>
      </c>
      <c r="AM41" s="60">
        <v>400</v>
      </c>
      <c r="AN41" s="60" t="s">
        <v>293</v>
      </c>
      <c r="AO41" s="60" t="s">
        <v>293</v>
      </c>
      <c r="AP41" s="60" t="s">
        <v>293</v>
      </c>
      <c r="AQ41" s="60" t="s">
        <v>293</v>
      </c>
      <c r="AR41" s="60">
        <v>0.28298000000000001</v>
      </c>
      <c r="AS41" s="60">
        <v>0.29592000000000002</v>
      </c>
      <c r="AT41" s="60">
        <v>0.28227000000000002</v>
      </c>
      <c r="AU41" s="60">
        <v>0.72765000000000002</v>
      </c>
      <c r="AV41" s="60">
        <v>0.89185000000000003</v>
      </c>
      <c r="AW41" s="60">
        <v>0.44786999999999999</v>
      </c>
      <c r="AX41" s="60">
        <v>0.28284999999999999</v>
      </c>
      <c r="AY41" s="60">
        <v>0.29571999999999998</v>
      </c>
      <c r="AZ41" s="60">
        <v>0.28247</v>
      </c>
      <c r="BA41" s="60">
        <v>0.73377999999999999</v>
      </c>
      <c r="BB41" s="60">
        <v>0.89527999999999996</v>
      </c>
      <c r="BC41" s="60">
        <v>0.44788</v>
      </c>
      <c r="BD41" s="60" t="s">
        <v>288</v>
      </c>
      <c r="BE41" s="60" t="s">
        <v>288</v>
      </c>
      <c r="BF41" s="60" t="s">
        <v>288</v>
      </c>
      <c r="BG41" s="60" t="s">
        <v>288</v>
      </c>
      <c r="BH41" s="60" t="s">
        <v>288</v>
      </c>
      <c r="BI41" s="60" t="s">
        <v>288</v>
      </c>
      <c r="BJ41" s="60">
        <v>0.27967999999999998</v>
      </c>
      <c r="BK41" s="60">
        <v>0.29097000000000001</v>
      </c>
      <c r="BL41" s="60">
        <v>0.28027999999999997</v>
      </c>
      <c r="BM41" s="60">
        <v>0.71962000000000004</v>
      </c>
      <c r="BN41" s="60">
        <v>0.86207999999999996</v>
      </c>
      <c r="BO41" s="60">
        <v>0.44392999999999999</v>
      </c>
      <c r="BP41" s="60">
        <v>0.27948000000000001</v>
      </c>
      <c r="BQ41" s="60">
        <v>0.29139999999999999</v>
      </c>
      <c r="BR41" s="60">
        <v>0.27962999999999999</v>
      </c>
      <c r="BS41" s="60">
        <v>0.72430000000000005</v>
      </c>
      <c r="BT41" s="60">
        <v>0.86860000000000004</v>
      </c>
      <c r="BU41" s="60">
        <v>0.4446</v>
      </c>
      <c r="BV41" s="60">
        <v>0.28101999999999999</v>
      </c>
      <c r="BW41" s="60">
        <v>0.29459999999999997</v>
      </c>
      <c r="BX41" s="60">
        <v>0.28051999999999999</v>
      </c>
      <c r="BY41" s="60">
        <v>0.72731999999999997</v>
      </c>
      <c r="BZ41" s="60">
        <v>0.89046999999999998</v>
      </c>
      <c r="CA41" s="60">
        <v>0.44581999999999999</v>
      </c>
      <c r="CB41" s="60">
        <v>0.04</v>
      </c>
      <c r="CC41" s="60">
        <v>0.03</v>
      </c>
      <c r="CD41" s="60">
        <v>0</v>
      </c>
      <c r="CE41" s="60">
        <v>0.37</v>
      </c>
      <c r="CF41" s="60">
        <v>0.25</v>
      </c>
      <c r="CG41" s="60">
        <v>0.36</v>
      </c>
      <c r="CH41" s="60">
        <v>0.04</v>
      </c>
      <c r="CI41" s="60">
        <v>0.1</v>
      </c>
      <c r="CJ41" s="60">
        <v>0.04</v>
      </c>
      <c r="CK41" s="60">
        <v>0.26</v>
      </c>
      <c r="CL41" s="60">
        <v>0.32</v>
      </c>
      <c r="CM41" s="60">
        <v>0.38</v>
      </c>
      <c r="CN41" s="60" t="s">
        <v>289</v>
      </c>
      <c r="CO41" s="60" t="s">
        <v>289</v>
      </c>
      <c r="CP41" s="60" t="s">
        <v>289</v>
      </c>
      <c r="CQ41" s="60" t="s">
        <v>289</v>
      </c>
      <c r="CR41" s="60" t="s">
        <v>289</v>
      </c>
      <c r="CS41" s="60" t="s">
        <v>289</v>
      </c>
      <c r="CT41" s="60">
        <v>0.04</v>
      </c>
      <c r="CU41" s="60">
        <v>0.03</v>
      </c>
      <c r="CV41" s="60">
        <v>0.04</v>
      </c>
      <c r="CW41" s="60">
        <v>0.42</v>
      </c>
      <c r="CX41" s="60">
        <v>0.38</v>
      </c>
      <c r="CY41" s="60">
        <v>0.32</v>
      </c>
      <c r="CZ41" s="60">
        <v>0.04</v>
      </c>
      <c r="DA41" s="60">
        <v>0.03</v>
      </c>
      <c r="DB41" s="60">
        <v>7.0000000000000007E-2</v>
      </c>
      <c r="DC41" s="60">
        <v>0.26</v>
      </c>
      <c r="DD41" s="60">
        <v>0.5</v>
      </c>
      <c r="DE41" s="60">
        <v>0.18</v>
      </c>
      <c r="DF41" s="60">
        <v>0.04</v>
      </c>
      <c r="DG41" s="60">
        <v>0.03</v>
      </c>
      <c r="DH41" s="60">
        <v>0.04</v>
      </c>
      <c r="DI41" s="60">
        <v>0.25</v>
      </c>
      <c r="DJ41" s="60">
        <v>0.16</v>
      </c>
      <c r="DK41" s="60">
        <v>0.16</v>
      </c>
      <c r="DL41" s="60" t="s">
        <v>521</v>
      </c>
    </row>
    <row r="42" spans="1:116">
      <c r="A42" s="60">
        <v>73366</v>
      </c>
      <c r="B42" s="60" t="s">
        <v>17</v>
      </c>
      <c r="C42" s="60">
        <v>3</v>
      </c>
      <c r="D42" s="60">
        <v>20100305</v>
      </c>
      <c r="E42" s="60" t="s">
        <v>532</v>
      </c>
      <c r="F42" s="60">
        <v>20100316</v>
      </c>
      <c r="G42" s="60" t="s">
        <v>527</v>
      </c>
      <c r="H42" s="60">
        <v>4</v>
      </c>
      <c r="I42" s="60">
        <v>5</v>
      </c>
      <c r="J42" s="60">
        <v>1118</v>
      </c>
      <c r="K42" s="60" t="s">
        <v>302</v>
      </c>
      <c r="L42" s="60" t="s">
        <v>336</v>
      </c>
      <c r="M42" s="60" t="s">
        <v>326</v>
      </c>
      <c r="N42" s="60" t="s">
        <v>283</v>
      </c>
      <c r="O42" s="60">
        <v>540</v>
      </c>
      <c r="P42" s="60">
        <v>0.83</v>
      </c>
      <c r="Q42" s="60">
        <v>0.67</v>
      </c>
      <c r="R42" s="60">
        <v>1.5</v>
      </c>
      <c r="S42" s="60" t="s">
        <v>448</v>
      </c>
      <c r="T42" s="60">
        <v>1.971082</v>
      </c>
      <c r="U42" s="60">
        <v>1.9697229999999999</v>
      </c>
      <c r="V42" s="60" t="s">
        <v>285</v>
      </c>
      <c r="W42" s="60">
        <v>1.951986</v>
      </c>
      <c r="X42" s="60">
        <v>1.957411</v>
      </c>
      <c r="Y42" s="60">
        <v>1.9729890000000001</v>
      </c>
      <c r="Z42" s="60">
        <v>0</v>
      </c>
      <c r="AA42" s="60">
        <v>10.523228</v>
      </c>
      <c r="AB42" s="60">
        <v>10.516258000000001</v>
      </c>
      <c r="AC42" s="60" t="s">
        <v>285</v>
      </c>
      <c r="AD42" s="60">
        <v>10.37125</v>
      </c>
      <c r="AE42" s="60" t="s">
        <v>330</v>
      </c>
      <c r="AF42" s="60">
        <v>10.401123999999999</v>
      </c>
      <c r="AG42" s="60">
        <v>10.539128</v>
      </c>
      <c r="AH42" s="60">
        <v>7.0000000000000007E-2</v>
      </c>
      <c r="AI42" s="60" t="s">
        <v>287</v>
      </c>
      <c r="AJ42" s="60">
        <v>-0.22</v>
      </c>
      <c r="AK42" s="60">
        <v>-4.0833000000000004</v>
      </c>
      <c r="AL42" s="60">
        <v>-2.6429</v>
      </c>
      <c r="AM42" s="60">
        <v>600</v>
      </c>
      <c r="AN42" s="60">
        <v>8.67</v>
      </c>
      <c r="AO42" s="60">
        <v>9.07</v>
      </c>
      <c r="AP42" s="60">
        <v>50.09</v>
      </c>
      <c r="AQ42" s="60">
        <v>54.57</v>
      </c>
      <c r="AR42" s="60">
        <v>0.28255000000000002</v>
      </c>
      <c r="AS42" s="60">
        <v>0.29616999999999999</v>
      </c>
      <c r="AT42" s="60">
        <v>0.28294999999999998</v>
      </c>
      <c r="AU42" s="60">
        <v>0.72833000000000003</v>
      </c>
      <c r="AV42" s="60">
        <v>0.8821</v>
      </c>
      <c r="AW42" s="60">
        <v>0.44788</v>
      </c>
      <c r="AX42" s="60">
        <v>0.28247</v>
      </c>
      <c r="AY42" s="60">
        <v>0.2959</v>
      </c>
      <c r="AZ42" s="60">
        <v>0.2828</v>
      </c>
      <c r="BA42" s="60">
        <v>0.72567000000000004</v>
      </c>
      <c r="BB42" s="60">
        <v>0.88456999999999997</v>
      </c>
      <c r="BC42" s="60">
        <v>0.44668000000000002</v>
      </c>
      <c r="BD42" s="60" t="s">
        <v>288</v>
      </c>
      <c r="BE42" s="60" t="s">
        <v>288</v>
      </c>
      <c r="BF42" s="60" t="s">
        <v>288</v>
      </c>
      <c r="BG42" s="60" t="s">
        <v>288</v>
      </c>
      <c r="BH42" s="60" t="s">
        <v>288</v>
      </c>
      <c r="BI42" s="60" t="s">
        <v>288</v>
      </c>
      <c r="BJ42" s="60">
        <v>0.2797</v>
      </c>
      <c r="BK42" s="60">
        <v>0.28994999999999999</v>
      </c>
      <c r="BL42" s="60">
        <v>0.28101999999999999</v>
      </c>
      <c r="BM42" s="60">
        <v>0.72099999999999997</v>
      </c>
      <c r="BN42" s="60">
        <v>0.85072999999999999</v>
      </c>
      <c r="BO42" s="60">
        <v>0.44231999999999999</v>
      </c>
      <c r="BP42" s="60">
        <v>0.28079999999999999</v>
      </c>
      <c r="BQ42" s="60">
        <v>0.29098000000000002</v>
      </c>
      <c r="BR42" s="60">
        <v>0.28116999999999998</v>
      </c>
      <c r="BS42" s="60">
        <v>0.71997</v>
      </c>
      <c r="BT42" s="60">
        <v>0.84941999999999995</v>
      </c>
      <c r="BU42" s="60">
        <v>0.44707999999999998</v>
      </c>
      <c r="BV42" s="60">
        <v>0.28322000000000003</v>
      </c>
      <c r="BW42" s="60">
        <v>0.2969</v>
      </c>
      <c r="BX42" s="60">
        <v>0.28293000000000001</v>
      </c>
      <c r="BY42" s="60">
        <v>0.72409999999999997</v>
      </c>
      <c r="BZ42" s="60">
        <v>0.88736999999999999</v>
      </c>
      <c r="CA42" s="60">
        <v>0.44782</v>
      </c>
      <c r="CB42" s="60">
        <v>0.04</v>
      </c>
      <c r="CC42" s="60">
        <v>0.03</v>
      </c>
      <c r="CD42" s="60">
        <v>0.04</v>
      </c>
      <c r="CE42" s="60">
        <v>0.28999999999999998</v>
      </c>
      <c r="CF42" s="60">
        <v>0.35</v>
      </c>
      <c r="CG42" s="60">
        <v>0.18</v>
      </c>
      <c r="CH42" s="60">
        <v>0.04</v>
      </c>
      <c r="CI42" s="60">
        <v>7.0000000000000007E-2</v>
      </c>
      <c r="CJ42" s="60">
        <v>7.0000000000000007E-2</v>
      </c>
      <c r="CK42" s="60">
        <v>0.26</v>
      </c>
      <c r="CL42" s="60">
        <v>0.28999999999999998</v>
      </c>
      <c r="CM42" s="60">
        <v>0.13</v>
      </c>
      <c r="CN42" s="60" t="s">
        <v>289</v>
      </c>
      <c r="CO42" s="60" t="s">
        <v>289</v>
      </c>
      <c r="CP42" s="60" t="s">
        <v>289</v>
      </c>
      <c r="CQ42" s="60" t="s">
        <v>289</v>
      </c>
      <c r="CR42" s="60" t="s">
        <v>289</v>
      </c>
      <c r="CS42" s="60" t="s">
        <v>289</v>
      </c>
      <c r="CT42" s="60">
        <v>7.0000000000000007E-2</v>
      </c>
      <c r="CU42" s="60">
        <v>0.1</v>
      </c>
      <c r="CV42" s="60">
        <v>0.11</v>
      </c>
      <c r="CW42" s="60">
        <v>0.12</v>
      </c>
      <c r="CX42" s="60">
        <v>0.13</v>
      </c>
      <c r="CY42" s="60">
        <v>0.11</v>
      </c>
      <c r="CZ42" s="60">
        <v>7.0000000000000007E-2</v>
      </c>
      <c r="DA42" s="60">
        <v>7.0000000000000007E-2</v>
      </c>
      <c r="DB42" s="60">
        <v>0.11</v>
      </c>
      <c r="DC42" s="60">
        <v>0.17</v>
      </c>
      <c r="DD42" s="60">
        <v>0.36</v>
      </c>
      <c r="DE42" s="60">
        <v>0.13</v>
      </c>
      <c r="DF42" s="60">
        <v>0.04</v>
      </c>
      <c r="DG42" s="60">
        <v>0.1</v>
      </c>
      <c r="DH42" s="60">
        <v>0</v>
      </c>
      <c r="DI42" s="60">
        <v>0.19</v>
      </c>
      <c r="DJ42" s="60">
        <v>0.23</v>
      </c>
      <c r="DK42" s="60">
        <v>0.09</v>
      </c>
      <c r="DL42" s="60" t="s">
        <v>521</v>
      </c>
    </row>
    <row r="43" spans="1:116">
      <c r="A43" s="60">
        <v>69920</v>
      </c>
      <c r="B43" s="60" t="s">
        <v>58</v>
      </c>
      <c r="C43" s="60">
        <v>1</v>
      </c>
      <c r="D43" s="60">
        <v>20090310</v>
      </c>
      <c r="E43" s="60" t="s">
        <v>137</v>
      </c>
      <c r="F43" s="60">
        <v>20090326</v>
      </c>
      <c r="G43" s="60" t="s">
        <v>314</v>
      </c>
      <c r="H43" s="60">
        <v>15</v>
      </c>
      <c r="I43" s="60">
        <v>15</v>
      </c>
      <c r="J43" s="60">
        <v>2296</v>
      </c>
      <c r="K43" s="60" t="s">
        <v>485</v>
      </c>
      <c r="L43" s="60" t="s">
        <v>480</v>
      </c>
      <c r="M43" s="60" t="s">
        <v>283</v>
      </c>
      <c r="N43" s="60" t="s">
        <v>283</v>
      </c>
      <c r="O43" s="60" t="s">
        <v>507</v>
      </c>
      <c r="P43" s="60">
        <v>1.02</v>
      </c>
      <c r="Q43" s="60">
        <v>0.74</v>
      </c>
      <c r="R43" s="60">
        <v>1.76</v>
      </c>
      <c r="S43" s="60" t="s">
        <v>448</v>
      </c>
      <c r="T43" s="60">
        <v>1.9668540000000001</v>
      </c>
      <c r="U43" s="60">
        <v>1.965956</v>
      </c>
      <c r="V43" s="60" t="s">
        <v>285</v>
      </c>
      <c r="W43" s="60">
        <v>1.9476169999999999</v>
      </c>
      <c r="X43" s="60">
        <v>1.9589890000000001</v>
      </c>
      <c r="Y43" s="60">
        <v>1.9743729999999999</v>
      </c>
      <c r="Z43" s="60">
        <v>0</v>
      </c>
      <c r="AA43" s="60" t="s">
        <v>285</v>
      </c>
      <c r="AB43" s="60" t="s">
        <v>285</v>
      </c>
      <c r="AC43" s="60" t="s">
        <v>285</v>
      </c>
      <c r="AD43" s="60" t="s">
        <v>285</v>
      </c>
      <c r="AE43" s="60" t="s">
        <v>330</v>
      </c>
      <c r="AF43" s="60" t="s">
        <v>285</v>
      </c>
      <c r="AG43" s="60" t="s">
        <v>285</v>
      </c>
      <c r="AH43" s="60">
        <v>0.05</v>
      </c>
      <c r="AI43" s="60" t="s">
        <v>287</v>
      </c>
      <c r="AJ43" s="60">
        <v>-0.49</v>
      </c>
      <c r="AK43" s="60" t="s">
        <v>449</v>
      </c>
      <c r="AL43" s="60" t="s">
        <v>449</v>
      </c>
      <c r="AM43" s="60">
        <v>900</v>
      </c>
      <c r="AN43" s="60">
        <v>8.0500000000000007</v>
      </c>
      <c r="AO43" s="60" t="s">
        <v>293</v>
      </c>
      <c r="AP43" s="60">
        <v>45.48</v>
      </c>
      <c r="AQ43" s="60" t="s">
        <v>293</v>
      </c>
      <c r="AR43" s="60">
        <v>0.27939999999999998</v>
      </c>
      <c r="AS43" s="60">
        <v>0.29203000000000001</v>
      </c>
      <c r="AT43" s="60">
        <v>0.28236</v>
      </c>
      <c r="AU43" s="60">
        <v>0.76658000000000004</v>
      </c>
      <c r="AV43" s="60">
        <v>0.93032999999999999</v>
      </c>
      <c r="AW43" s="60">
        <v>0.46338000000000001</v>
      </c>
      <c r="AX43" s="60">
        <v>0.27943000000000001</v>
      </c>
      <c r="AY43" s="60">
        <v>0.29203000000000001</v>
      </c>
      <c r="AZ43" s="60">
        <v>0.28216999999999998</v>
      </c>
      <c r="BA43" s="60">
        <v>0.76600000000000001</v>
      </c>
      <c r="BB43" s="60">
        <v>0.92950999999999995</v>
      </c>
      <c r="BC43" s="60">
        <v>0.46166000000000001</v>
      </c>
      <c r="BD43" s="60" t="s">
        <v>288</v>
      </c>
      <c r="BE43" s="60" t="s">
        <v>288</v>
      </c>
      <c r="BF43" s="60" t="s">
        <v>288</v>
      </c>
      <c r="BG43" s="60" t="s">
        <v>288</v>
      </c>
      <c r="BH43" s="60" t="s">
        <v>288</v>
      </c>
      <c r="BI43" s="60" t="s">
        <v>288</v>
      </c>
      <c r="BJ43" s="60">
        <v>0.27688000000000001</v>
      </c>
      <c r="BK43" s="60">
        <v>0.28460999999999997</v>
      </c>
      <c r="BL43" s="60">
        <v>0.27956999999999999</v>
      </c>
      <c r="BM43" s="60">
        <v>0.76119999999999999</v>
      </c>
      <c r="BN43" s="60">
        <v>0.87866999999999995</v>
      </c>
      <c r="BO43" s="60">
        <v>0.46304000000000001</v>
      </c>
      <c r="BP43" s="60">
        <v>0.27788000000000002</v>
      </c>
      <c r="BQ43" s="60">
        <v>0.28738999999999998</v>
      </c>
      <c r="BR43" s="60">
        <v>0.28108</v>
      </c>
      <c r="BS43" s="60">
        <v>0.77768000000000004</v>
      </c>
      <c r="BT43" s="60">
        <v>0.88197999999999999</v>
      </c>
      <c r="BU43" s="60">
        <v>0.46750000000000003</v>
      </c>
      <c r="BV43" s="60">
        <v>0.28075</v>
      </c>
      <c r="BW43" s="60">
        <v>0.29348000000000002</v>
      </c>
      <c r="BX43" s="60">
        <v>0.28266000000000002</v>
      </c>
      <c r="BY43" s="60">
        <v>0.77630999999999994</v>
      </c>
      <c r="BZ43" s="60">
        <v>0.93501000000000001</v>
      </c>
      <c r="CA43" s="60">
        <v>0.46544000000000002</v>
      </c>
      <c r="CB43" s="60">
        <v>0.03</v>
      </c>
      <c r="CC43" s="60">
        <v>7.0000000000000007E-2</v>
      </c>
      <c r="CD43" s="60">
        <v>0.05</v>
      </c>
      <c r="CE43" s="60">
        <v>0.23</v>
      </c>
      <c r="CF43" s="60">
        <v>0.42</v>
      </c>
      <c r="CG43" s="60">
        <v>0.1</v>
      </c>
      <c r="CH43" s="60">
        <v>0.03</v>
      </c>
      <c r="CI43" s="60">
        <v>0.03</v>
      </c>
      <c r="CJ43" s="60">
        <v>0.02</v>
      </c>
      <c r="CK43" s="60">
        <v>0.28999999999999998</v>
      </c>
      <c r="CL43" s="60">
        <v>0.3</v>
      </c>
      <c r="CM43" s="60">
        <v>0.18</v>
      </c>
      <c r="CN43" s="60" t="s">
        <v>289</v>
      </c>
      <c r="CO43" s="60" t="s">
        <v>289</v>
      </c>
      <c r="CP43" s="60" t="s">
        <v>289</v>
      </c>
      <c r="CQ43" s="60" t="s">
        <v>289</v>
      </c>
      <c r="CR43" s="60" t="s">
        <v>289</v>
      </c>
      <c r="CS43" s="60" t="s">
        <v>289</v>
      </c>
      <c r="CT43" s="60">
        <v>0.04</v>
      </c>
      <c r="CU43" s="60">
        <v>0.06</v>
      </c>
      <c r="CV43" s="60">
        <v>0.04</v>
      </c>
      <c r="CW43" s="60">
        <v>0.31</v>
      </c>
      <c r="CX43" s="60">
        <v>0.38</v>
      </c>
      <c r="CY43" s="60">
        <v>0.21</v>
      </c>
      <c r="CZ43" s="60">
        <v>0.05</v>
      </c>
      <c r="DA43" s="60">
        <v>7.0000000000000007E-2</v>
      </c>
      <c r="DB43" s="60">
        <v>0.06</v>
      </c>
      <c r="DC43" s="60">
        <v>0.38</v>
      </c>
      <c r="DD43" s="60">
        <v>0.33</v>
      </c>
      <c r="DE43" s="60">
        <v>0.24</v>
      </c>
      <c r="DF43" s="60">
        <v>0.06</v>
      </c>
      <c r="DG43" s="60">
        <v>0.05</v>
      </c>
      <c r="DH43" s="60">
        <v>0.05</v>
      </c>
      <c r="DI43" s="60">
        <v>0.4</v>
      </c>
      <c r="DJ43" s="60">
        <v>0.24</v>
      </c>
      <c r="DK43" s="60">
        <v>0.08</v>
      </c>
      <c r="DL43" s="60" t="s">
        <v>488</v>
      </c>
    </row>
    <row r="44" spans="1:116">
      <c r="A44" s="60">
        <v>69921</v>
      </c>
      <c r="B44" s="60" t="s">
        <v>58</v>
      </c>
      <c r="C44" s="60">
        <v>1</v>
      </c>
      <c r="D44" s="60">
        <v>20090317</v>
      </c>
      <c r="E44" s="60" t="s">
        <v>434</v>
      </c>
      <c r="F44" s="60">
        <v>20090326</v>
      </c>
      <c r="G44" s="60" t="s">
        <v>314</v>
      </c>
      <c r="H44" s="60">
        <v>16</v>
      </c>
      <c r="I44" s="60">
        <v>16</v>
      </c>
      <c r="J44" s="60">
        <v>2454</v>
      </c>
      <c r="K44" s="60" t="s">
        <v>485</v>
      </c>
      <c r="L44" s="60" t="s">
        <v>533</v>
      </c>
      <c r="M44" s="60" t="s">
        <v>283</v>
      </c>
      <c r="N44" s="60" t="s">
        <v>283</v>
      </c>
      <c r="O44" s="60" t="s">
        <v>486</v>
      </c>
      <c r="P44" s="60">
        <v>1.5</v>
      </c>
      <c r="Q44" s="60">
        <v>0.86</v>
      </c>
      <c r="R44" s="60">
        <v>2.36</v>
      </c>
      <c r="S44" s="60" t="s">
        <v>448</v>
      </c>
      <c r="T44" s="60">
        <v>1.9645840000000001</v>
      </c>
      <c r="U44" s="60">
        <v>1.9621150000000001</v>
      </c>
      <c r="V44" s="60" t="s">
        <v>285</v>
      </c>
      <c r="W44" s="60">
        <v>1.932633</v>
      </c>
      <c r="X44" s="60">
        <v>1.945354</v>
      </c>
      <c r="Y44" s="60">
        <v>1.962229</v>
      </c>
      <c r="Z44" s="60">
        <v>0</v>
      </c>
      <c r="AA44" s="60" t="s">
        <v>285</v>
      </c>
      <c r="AB44" s="60" t="s">
        <v>285</v>
      </c>
      <c r="AC44" s="60" t="s">
        <v>285</v>
      </c>
      <c r="AD44" s="60" t="s">
        <v>285</v>
      </c>
      <c r="AE44" s="60" t="s">
        <v>330</v>
      </c>
      <c r="AF44" s="60" t="s">
        <v>285</v>
      </c>
      <c r="AG44" s="60" t="s">
        <v>285</v>
      </c>
      <c r="AH44" s="60">
        <v>0.16</v>
      </c>
      <c r="AI44" s="60" t="s">
        <v>287</v>
      </c>
      <c r="AJ44" s="60">
        <v>-0.03</v>
      </c>
      <c r="AK44" s="60" t="s">
        <v>449</v>
      </c>
      <c r="AL44" s="60" t="s">
        <v>449</v>
      </c>
      <c r="AM44" s="60">
        <v>900</v>
      </c>
      <c r="AN44" s="60">
        <v>7.92</v>
      </c>
      <c r="AO44" s="60" t="s">
        <v>293</v>
      </c>
      <c r="AP44" s="60">
        <v>44.83</v>
      </c>
      <c r="AQ44" s="60" t="s">
        <v>293</v>
      </c>
      <c r="AR44" s="60">
        <v>0.27911000000000002</v>
      </c>
      <c r="AS44" s="60">
        <v>0.29238999999999998</v>
      </c>
      <c r="AT44" s="60">
        <v>0.28193000000000001</v>
      </c>
      <c r="AU44" s="60">
        <v>0.76885999999999999</v>
      </c>
      <c r="AV44" s="60">
        <v>0.92469999999999997</v>
      </c>
      <c r="AW44" s="60">
        <v>0.46104000000000001</v>
      </c>
      <c r="AX44" s="60">
        <v>0.27916000000000002</v>
      </c>
      <c r="AY44" s="60">
        <v>0.29203000000000001</v>
      </c>
      <c r="AZ44" s="60">
        <v>0.28150999999999998</v>
      </c>
      <c r="BA44" s="60">
        <v>0.76256999999999997</v>
      </c>
      <c r="BB44" s="60">
        <v>0.92264000000000002</v>
      </c>
      <c r="BC44" s="60">
        <v>0.45856999999999998</v>
      </c>
      <c r="BD44" s="60" t="s">
        <v>288</v>
      </c>
      <c r="BE44" s="60" t="s">
        <v>288</v>
      </c>
      <c r="BF44" s="60" t="s">
        <v>288</v>
      </c>
      <c r="BG44" s="60" t="s">
        <v>288</v>
      </c>
      <c r="BH44" s="60" t="s">
        <v>288</v>
      </c>
      <c r="BI44" s="60" t="s">
        <v>288</v>
      </c>
      <c r="BJ44" s="60">
        <v>0.27543000000000001</v>
      </c>
      <c r="BK44" s="60">
        <v>0.28401999999999999</v>
      </c>
      <c r="BL44" s="60">
        <v>0.27726000000000001</v>
      </c>
      <c r="BM44" s="60">
        <v>0.74665999999999999</v>
      </c>
      <c r="BN44" s="60">
        <v>0.86712</v>
      </c>
      <c r="BO44" s="60">
        <v>0.45445000000000002</v>
      </c>
      <c r="BP44" s="60">
        <v>0.27638000000000001</v>
      </c>
      <c r="BQ44" s="60">
        <v>0.28583999999999998</v>
      </c>
      <c r="BR44" s="60">
        <v>0.27932000000000001</v>
      </c>
      <c r="BS44" s="60">
        <v>0.76119999999999999</v>
      </c>
      <c r="BT44" s="60">
        <v>0.87099000000000004</v>
      </c>
      <c r="BU44" s="60">
        <v>0.46166000000000001</v>
      </c>
      <c r="BV44" s="60">
        <v>0.27933999999999998</v>
      </c>
      <c r="BW44" s="60">
        <v>0.29215999999999998</v>
      </c>
      <c r="BX44" s="60">
        <v>0.28095999999999999</v>
      </c>
      <c r="BY44" s="60">
        <v>0.76737999999999995</v>
      </c>
      <c r="BZ44" s="60">
        <v>0.92195000000000005</v>
      </c>
      <c r="CA44" s="60">
        <v>0.45967000000000002</v>
      </c>
      <c r="CB44" s="60">
        <v>0.06</v>
      </c>
      <c r="CC44" s="60">
        <v>0.03</v>
      </c>
      <c r="CD44" s="60">
        <v>0.11</v>
      </c>
      <c r="CE44" s="60">
        <v>0.17</v>
      </c>
      <c r="CF44" s="60">
        <v>0.21</v>
      </c>
      <c r="CG44" s="60">
        <v>0.26</v>
      </c>
      <c r="CH44" s="60">
        <v>0.04</v>
      </c>
      <c r="CI44" s="60">
        <v>0.05</v>
      </c>
      <c r="CJ44" s="60">
        <v>0.09</v>
      </c>
      <c r="CK44" s="60">
        <v>0.28000000000000003</v>
      </c>
      <c r="CL44" s="60">
        <v>0.31</v>
      </c>
      <c r="CM44" s="60">
        <v>0.17</v>
      </c>
      <c r="CN44" s="60" t="s">
        <v>289</v>
      </c>
      <c r="CO44" s="60" t="s">
        <v>289</v>
      </c>
      <c r="CP44" s="60" t="s">
        <v>289</v>
      </c>
      <c r="CQ44" s="60" t="s">
        <v>289</v>
      </c>
      <c r="CR44" s="60" t="s">
        <v>289</v>
      </c>
      <c r="CS44" s="60" t="s">
        <v>289</v>
      </c>
      <c r="CT44" s="60">
        <v>0.03</v>
      </c>
      <c r="CU44" s="60">
        <v>0.05</v>
      </c>
      <c r="CV44" s="60">
        <v>0.05</v>
      </c>
      <c r="CW44" s="60">
        <v>0.34</v>
      </c>
      <c r="CX44" s="60">
        <v>0.13</v>
      </c>
      <c r="CY44" s="60">
        <v>0.22</v>
      </c>
      <c r="CZ44" s="60">
        <v>0.06</v>
      </c>
      <c r="DA44" s="60">
        <v>0.1</v>
      </c>
      <c r="DB44" s="60">
        <v>0.04</v>
      </c>
      <c r="DC44" s="60">
        <v>0.26</v>
      </c>
      <c r="DD44" s="60">
        <v>0.28999999999999998</v>
      </c>
      <c r="DE44" s="60">
        <v>0.19</v>
      </c>
      <c r="DF44" s="60">
        <v>0.05</v>
      </c>
      <c r="DG44" s="60">
        <v>0.03</v>
      </c>
      <c r="DH44" s="60">
        <v>0.04</v>
      </c>
      <c r="DI44" s="60">
        <v>0.28000000000000003</v>
      </c>
      <c r="DJ44" s="60">
        <v>0.17</v>
      </c>
      <c r="DK44" s="60">
        <v>0.2</v>
      </c>
      <c r="DL44" s="60" t="s">
        <v>488</v>
      </c>
    </row>
    <row r="45" spans="1:116">
      <c r="A45" s="60">
        <v>71234</v>
      </c>
      <c r="B45" s="60" t="s">
        <v>58</v>
      </c>
      <c r="C45" s="60">
        <v>1</v>
      </c>
      <c r="D45" s="60">
        <v>20090922</v>
      </c>
      <c r="E45" s="60" t="s">
        <v>534</v>
      </c>
      <c r="F45" s="60">
        <v>20090929</v>
      </c>
      <c r="G45" s="60" t="s">
        <v>535</v>
      </c>
      <c r="H45" s="60">
        <v>1</v>
      </c>
      <c r="I45" s="60">
        <v>28</v>
      </c>
      <c r="J45" s="60">
        <v>331</v>
      </c>
      <c r="K45" s="60" t="s">
        <v>334</v>
      </c>
      <c r="L45" s="60" t="s">
        <v>536</v>
      </c>
      <c r="M45" s="60" t="s">
        <v>520</v>
      </c>
      <c r="N45" s="60" t="s">
        <v>283</v>
      </c>
      <c r="O45" s="60">
        <v>541</v>
      </c>
      <c r="P45" s="60">
        <v>0.75</v>
      </c>
      <c r="Q45" s="60">
        <v>0.57999999999999996</v>
      </c>
      <c r="R45" s="60">
        <v>1.33</v>
      </c>
      <c r="S45" s="60" t="s">
        <v>448</v>
      </c>
      <c r="T45" s="60">
        <v>1.987579</v>
      </c>
      <c r="U45" s="60">
        <v>1.9818979999999999</v>
      </c>
      <c r="V45" s="60" t="s">
        <v>285</v>
      </c>
      <c r="W45" s="60">
        <v>1.9557979999999999</v>
      </c>
      <c r="X45" s="60">
        <v>1.9525920000000001</v>
      </c>
      <c r="Y45" s="60">
        <v>1.971549</v>
      </c>
      <c r="Z45" s="60">
        <v>0</v>
      </c>
      <c r="AA45" s="60">
        <v>10.547302999999999</v>
      </c>
      <c r="AB45" s="60">
        <v>10.518965</v>
      </c>
      <c r="AC45" s="60" t="s">
        <v>285</v>
      </c>
      <c r="AD45" s="60">
        <v>10.368807</v>
      </c>
      <c r="AE45" s="60" t="s">
        <v>330</v>
      </c>
      <c r="AF45" s="60">
        <v>10.370155</v>
      </c>
      <c r="AG45" s="60">
        <v>10.489629000000001</v>
      </c>
      <c r="AH45" s="60">
        <v>0.27</v>
      </c>
      <c r="AI45" s="60" t="s">
        <v>287</v>
      </c>
      <c r="AJ45" s="60">
        <v>0.28000000000000003</v>
      </c>
      <c r="AK45" s="60">
        <v>-0.85709999999999997</v>
      </c>
      <c r="AL45" s="60">
        <v>-0.8125</v>
      </c>
      <c r="AM45" s="60">
        <v>850</v>
      </c>
      <c r="AN45" s="60">
        <v>10.64</v>
      </c>
      <c r="AO45" s="60">
        <v>10.19</v>
      </c>
      <c r="AP45" s="60">
        <v>70.03</v>
      </c>
      <c r="AQ45" s="60">
        <v>67.78</v>
      </c>
      <c r="AR45" s="60">
        <v>0.28298000000000001</v>
      </c>
      <c r="AS45" s="60">
        <v>0.29202</v>
      </c>
      <c r="AT45" s="60">
        <v>0.28732000000000002</v>
      </c>
      <c r="AU45" s="60">
        <v>0.73962000000000006</v>
      </c>
      <c r="AV45" s="60">
        <v>0.87892999999999999</v>
      </c>
      <c r="AW45" s="60">
        <v>0.4637</v>
      </c>
      <c r="AX45" s="60">
        <v>0.28233000000000003</v>
      </c>
      <c r="AY45" s="60">
        <v>0.29149999999999998</v>
      </c>
      <c r="AZ45" s="60">
        <v>0.28667999999999999</v>
      </c>
      <c r="BA45" s="60">
        <v>0.73497999999999997</v>
      </c>
      <c r="BB45" s="60">
        <v>0.87856999999999996</v>
      </c>
      <c r="BC45" s="60">
        <v>0.4592</v>
      </c>
      <c r="BD45" s="60" t="s">
        <v>288</v>
      </c>
      <c r="BE45" s="60" t="s">
        <v>288</v>
      </c>
      <c r="BF45" s="60" t="s">
        <v>288</v>
      </c>
      <c r="BG45" s="60" t="s">
        <v>288</v>
      </c>
      <c r="BH45" s="60" t="s">
        <v>288</v>
      </c>
      <c r="BI45" s="60" t="s">
        <v>288</v>
      </c>
      <c r="BJ45" s="60">
        <v>0.27847</v>
      </c>
      <c r="BK45" s="60">
        <v>0.28810000000000002</v>
      </c>
      <c r="BL45" s="60">
        <v>0.28362999999999999</v>
      </c>
      <c r="BM45" s="60">
        <v>0.71957000000000004</v>
      </c>
      <c r="BN45" s="60">
        <v>0.84948000000000001</v>
      </c>
      <c r="BO45" s="60">
        <v>0.45046999999999998</v>
      </c>
      <c r="BP45" s="60">
        <v>0.27827000000000002</v>
      </c>
      <c r="BQ45" s="60">
        <v>0.28885</v>
      </c>
      <c r="BR45" s="60">
        <v>0.28211999999999998</v>
      </c>
      <c r="BS45" s="60">
        <v>0.72392999999999996</v>
      </c>
      <c r="BT45" s="60">
        <v>0.85194999999999999</v>
      </c>
      <c r="BU45" s="60">
        <v>0.45236999999999999</v>
      </c>
      <c r="BV45" s="60">
        <v>0.28144999999999998</v>
      </c>
      <c r="BW45" s="60">
        <v>0.29221999999999998</v>
      </c>
      <c r="BX45" s="60">
        <v>0.2843</v>
      </c>
      <c r="BY45" s="60">
        <v>0.73212999999999995</v>
      </c>
      <c r="BZ45" s="60">
        <v>0.88065000000000004</v>
      </c>
      <c r="CA45" s="60">
        <v>0.45412000000000002</v>
      </c>
      <c r="CB45" s="60">
        <v>7.0000000000000007E-2</v>
      </c>
      <c r="CC45" s="60">
        <v>0.05</v>
      </c>
      <c r="CD45" s="60">
        <v>0.05</v>
      </c>
      <c r="CE45" s="60">
        <v>0.2</v>
      </c>
      <c r="CF45" s="60">
        <v>0.28000000000000003</v>
      </c>
      <c r="CG45" s="60">
        <v>0.14000000000000001</v>
      </c>
      <c r="CH45" s="60">
        <v>0.03</v>
      </c>
      <c r="CI45" s="60">
        <v>0.04</v>
      </c>
      <c r="CJ45" s="60">
        <v>0.04</v>
      </c>
      <c r="CK45" s="60">
        <v>0.15</v>
      </c>
      <c r="CL45" s="60">
        <v>0.15</v>
      </c>
      <c r="CM45" s="60">
        <v>0.15</v>
      </c>
      <c r="CN45" s="60" t="s">
        <v>289</v>
      </c>
      <c r="CO45" s="60" t="s">
        <v>289</v>
      </c>
      <c r="CP45" s="60" t="s">
        <v>289</v>
      </c>
      <c r="CQ45" s="60" t="s">
        <v>289</v>
      </c>
      <c r="CR45" s="60" t="s">
        <v>289</v>
      </c>
      <c r="CS45" s="60" t="s">
        <v>289</v>
      </c>
      <c r="CT45" s="60">
        <v>0.06</v>
      </c>
      <c r="CU45" s="60">
        <v>0.06</v>
      </c>
      <c r="CV45" s="60">
        <v>0.11</v>
      </c>
      <c r="CW45" s="60">
        <v>0.11</v>
      </c>
      <c r="CX45" s="60">
        <v>0.2</v>
      </c>
      <c r="CY45" s="60">
        <v>0.19</v>
      </c>
      <c r="CZ45" s="60">
        <v>0.02</v>
      </c>
      <c r="DA45" s="60">
        <v>0.06</v>
      </c>
      <c r="DB45" s="60">
        <v>0.05</v>
      </c>
      <c r="DC45" s="60">
        <v>0.2</v>
      </c>
      <c r="DD45" s="60">
        <v>0.31</v>
      </c>
      <c r="DE45" s="60">
        <v>0.15</v>
      </c>
      <c r="DF45" s="60">
        <v>0.04</v>
      </c>
      <c r="DG45" s="60">
        <v>7.0000000000000007E-2</v>
      </c>
      <c r="DH45" s="60">
        <v>0.03</v>
      </c>
      <c r="DI45" s="60">
        <v>0.32</v>
      </c>
      <c r="DJ45" s="60">
        <v>0.26</v>
      </c>
      <c r="DK45" s="60">
        <v>0.25</v>
      </c>
      <c r="DL45" s="60" t="s">
        <v>521</v>
      </c>
    </row>
    <row r="46" spans="1:116">
      <c r="A46" s="60">
        <v>71236</v>
      </c>
      <c r="B46" s="60" t="s">
        <v>58</v>
      </c>
      <c r="C46" s="60">
        <v>1</v>
      </c>
      <c r="D46" s="60">
        <v>20091006</v>
      </c>
      <c r="E46" s="60" t="s">
        <v>425</v>
      </c>
      <c r="F46" s="60">
        <v>20091008</v>
      </c>
      <c r="G46" s="60" t="s">
        <v>535</v>
      </c>
      <c r="H46" s="60">
        <v>2</v>
      </c>
      <c r="I46" s="60">
        <v>29</v>
      </c>
      <c r="J46" s="60">
        <v>490</v>
      </c>
      <c r="K46" s="60" t="s">
        <v>519</v>
      </c>
      <c r="L46" s="60" t="s">
        <v>520</v>
      </c>
      <c r="M46" s="60" t="s">
        <v>283</v>
      </c>
      <c r="N46" s="60" t="s">
        <v>283</v>
      </c>
      <c r="O46" s="60">
        <v>542</v>
      </c>
      <c r="P46" s="60">
        <v>1.35</v>
      </c>
      <c r="Q46" s="60">
        <v>0.66</v>
      </c>
      <c r="R46" s="60">
        <v>2.0099999999999998</v>
      </c>
      <c r="S46" s="60" t="s">
        <v>448</v>
      </c>
      <c r="T46" s="60">
        <v>1.9663189999999999</v>
      </c>
      <c r="U46" s="60">
        <v>1.962931</v>
      </c>
      <c r="V46" s="60" t="s">
        <v>285</v>
      </c>
      <c r="W46" s="60">
        <v>1.9294979999999999</v>
      </c>
      <c r="X46" s="60">
        <v>1.9422980000000001</v>
      </c>
      <c r="Y46" s="60">
        <v>1.9614579999999999</v>
      </c>
      <c r="Z46" s="60">
        <v>0</v>
      </c>
      <c r="AA46" s="60">
        <v>10.464237000000001</v>
      </c>
      <c r="AB46" s="60">
        <v>10.448252999999999</v>
      </c>
      <c r="AC46" s="60" t="s">
        <v>285</v>
      </c>
      <c r="AD46" s="60">
        <v>10.237866</v>
      </c>
      <c r="AE46" s="60" t="s">
        <v>330</v>
      </c>
      <c r="AF46" s="60">
        <v>10.309759</v>
      </c>
      <c r="AG46" s="60">
        <v>10.447172</v>
      </c>
      <c r="AH46" s="60">
        <v>0.15</v>
      </c>
      <c r="AI46" s="60" t="s">
        <v>287</v>
      </c>
      <c r="AJ46" s="60">
        <v>0.01</v>
      </c>
      <c r="AK46" s="60">
        <v>-1</v>
      </c>
      <c r="AL46" s="60">
        <v>-0.875</v>
      </c>
      <c r="AM46" s="60">
        <v>800</v>
      </c>
      <c r="AN46" s="60">
        <v>8.9</v>
      </c>
      <c r="AO46" s="60">
        <v>8.86</v>
      </c>
      <c r="AP46" s="60">
        <v>48.75</v>
      </c>
      <c r="AQ46" s="60">
        <v>49.16</v>
      </c>
      <c r="AR46" s="60">
        <v>0.28056999999999999</v>
      </c>
      <c r="AS46" s="60">
        <v>0.29049999999999998</v>
      </c>
      <c r="AT46" s="60">
        <v>0.28306999999999999</v>
      </c>
      <c r="AU46" s="60">
        <v>0.73692000000000002</v>
      </c>
      <c r="AV46" s="60">
        <v>0.88812999999999998</v>
      </c>
      <c r="AW46" s="60">
        <v>0.45712999999999998</v>
      </c>
      <c r="AX46" s="60">
        <v>0.28027000000000002</v>
      </c>
      <c r="AY46" s="60">
        <v>0.29103000000000001</v>
      </c>
      <c r="AZ46" s="60">
        <v>0.28289999999999998</v>
      </c>
      <c r="BA46" s="60">
        <v>0.72616000000000003</v>
      </c>
      <c r="BB46" s="60">
        <v>0.88124999999999998</v>
      </c>
      <c r="BC46" s="60">
        <v>0.45422000000000001</v>
      </c>
      <c r="BD46" s="60" t="s">
        <v>288</v>
      </c>
      <c r="BE46" s="60" t="s">
        <v>288</v>
      </c>
      <c r="BF46" s="60" t="s">
        <v>288</v>
      </c>
      <c r="BG46" s="60" t="s">
        <v>288</v>
      </c>
      <c r="BH46" s="60" t="s">
        <v>288</v>
      </c>
      <c r="BI46" s="60" t="s">
        <v>288</v>
      </c>
      <c r="BJ46" s="60">
        <v>0.27534999999999998</v>
      </c>
      <c r="BK46" s="60">
        <v>0.28512999999999999</v>
      </c>
      <c r="BL46" s="60">
        <v>0.27882000000000001</v>
      </c>
      <c r="BM46" s="60">
        <v>0.71414999999999995</v>
      </c>
      <c r="BN46" s="60">
        <v>0.83653</v>
      </c>
      <c r="BO46" s="60">
        <v>0.44296999999999997</v>
      </c>
      <c r="BP46" s="60">
        <v>0.27684999999999998</v>
      </c>
      <c r="BQ46" s="60">
        <v>0.28649999999999998</v>
      </c>
      <c r="BR46" s="60">
        <v>0.27994999999999998</v>
      </c>
      <c r="BS46" s="60">
        <v>0.7268</v>
      </c>
      <c r="BT46" s="60">
        <v>0.84394999999999998</v>
      </c>
      <c r="BU46" s="60">
        <v>0.45422000000000001</v>
      </c>
      <c r="BV46" s="60">
        <v>0.28027999999999997</v>
      </c>
      <c r="BW46" s="60">
        <v>0.29117999999999999</v>
      </c>
      <c r="BX46" s="60">
        <v>0.28198000000000001</v>
      </c>
      <c r="BY46" s="60">
        <v>0.73248000000000002</v>
      </c>
      <c r="BZ46" s="60">
        <v>0.88153000000000004</v>
      </c>
      <c r="CA46" s="60">
        <v>0.45417000000000002</v>
      </c>
      <c r="CB46" s="60">
        <v>0.06</v>
      </c>
      <c r="CC46" s="60">
        <v>7.0000000000000007E-2</v>
      </c>
      <c r="CD46" s="60">
        <v>0.04</v>
      </c>
      <c r="CE46" s="60">
        <v>0.26</v>
      </c>
      <c r="CF46" s="60">
        <v>0.61</v>
      </c>
      <c r="CG46" s="60">
        <v>0.39</v>
      </c>
      <c r="CH46" s="60">
        <v>0.05</v>
      </c>
      <c r="CI46" s="60">
        <v>0.08</v>
      </c>
      <c r="CJ46" s="60">
        <v>7.0000000000000007E-2</v>
      </c>
      <c r="CK46" s="60">
        <v>0.18</v>
      </c>
      <c r="CL46" s="60">
        <v>0.35</v>
      </c>
      <c r="CM46" s="60">
        <v>0.16</v>
      </c>
      <c r="CN46" s="60" t="s">
        <v>289</v>
      </c>
      <c r="CO46" s="60" t="s">
        <v>289</v>
      </c>
      <c r="CP46" s="60" t="s">
        <v>289</v>
      </c>
      <c r="CQ46" s="60" t="s">
        <v>289</v>
      </c>
      <c r="CR46" s="60" t="s">
        <v>289</v>
      </c>
      <c r="CS46" s="60" t="s">
        <v>289</v>
      </c>
      <c r="CT46" s="60">
        <v>0.03</v>
      </c>
      <c r="CU46" s="60">
        <v>0.06</v>
      </c>
      <c r="CV46" s="60">
        <v>0.08</v>
      </c>
      <c r="CW46" s="60">
        <v>0.21</v>
      </c>
      <c r="CX46" s="60">
        <v>0.26</v>
      </c>
      <c r="CY46" s="60">
        <v>0.22</v>
      </c>
      <c r="CZ46" s="60">
        <v>0.05</v>
      </c>
      <c r="DA46" s="60">
        <v>0.08</v>
      </c>
      <c r="DB46" s="60">
        <v>0.05</v>
      </c>
      <c r="DC46" s="60">
        <v>0.21</v>
      </c>
      <c r="DD46" s="60">
        <v>0.28999999999999998</v>
      </c>
      <c r="DE46" s="60">
        <v>0.14000000000000001</v>
      </c>
      <c r="DF46" s="60">
        <v>0.06</v>
      </c>
      <c r="DG46" s="60">
        <v>7.0000000000000007E-2</v>
      </c>
      <c r="DH46" s="60">
        <v>0.06</v>
      </c>
      <c r="DI46" s="60">
        <v>0.32</v>
      </c>
      <c r="DJ46" s="60">
        <v>0.4</v>
      </c>
      <c r="DK46" s="60">
        <v>0.08</v>
      </c>
      <c r="DL46" s="60" t="s">
        <v>521</v>
      </c>
    </row>
    <row r="47" spans="1:116">
      <c r="A47" s="60">
        <v>71232</v>
      </c>
      <c r="B47" s="60" t="s">
        <v>58</v>
      </c>
      <c r="C47" s="60">
        <v>1</v>
      </c>
      <c r="D47" s="60">
        <v>20091016</v>
      </c>
      <c r="E47" s="60" t="s">
        <v>412</v>
      </c>
      <c r="F47" s="60">
        <v>20091019</v>
      </c>
      <c r="G47" s="60" t="s">
        <v>535</v>
      </c>
      <c r="H47" s="60">
        <v>3</v>
      </c>
      <c r="I47" s="60">
        <v>30</v>
      </c>
      <c r="J47" s="60">
        <v>647</v>
      </c>
      <c r="K47" s="60" t="s">
        <v>305</v>
      </c>
      <c r="L47" s="60" t="s">
        <v>519</v>
      </c>
      <c r="M47" s="60" t="s">
        <v>520</v>
      </c>
      <c r="N47" s="60" t="s">
        <v>283</v>
      </c>
      <c r="O47" s="60">
        <v>540</v>
      </c>
      <c r="P47" s="60">
        <v>1</v>
      </c>
      <c r="Q47" s="60">
        <v>0.8</v>
      </c>
      <c r="R47" s="60">
        <v>1.8</v>
      </c>
      <c r="S47" s="60" t="s">
        <v>448</v>
      </c>
      <c r="T47" s="60">
        <v>1.9657199999999999</v>
      </c>
      <c r="U47" s="60">
        <v>1.9627410000000001</v>
      </c>
      <c r="V47" s="60" t="s">
        <v>285</v>
      </c>
      <c r="W47" s="60">
        <v>1.937878</v>
      </c>
      <c r="X47" s="60">
        <v>1.941289</v>
      </c>
      <c r="Y47" s="60">
        <v>1.9617450000000001</v>
      </c>
      <c r="Z47" s="60">
        <v>0</v>
      </c>
      <c r="AA47" s="60">
        <v>10.473871000000001</v>
      </c>
      <c r="AB47" s="60">
        <v>10.46036</v>
      </c>
      <c r="AC47" s="60" t="s">
        <v>285</v>
      </c>
      <c r="AD47" s="60">
        <v>10.286061</v>
      </c>
      <c r="AE47" s="60" t="s">
        <v>330</v>
      </c>
      <c r="AF47" s="60">
        <v>10.316274999999999</v>
      </c>
      <c r="AG47" s="60">
        <v>10.462001000000001</v>
      </c>
      <c r="AH47" s="60">
        <v>0.13</v>
      </c>
      <c r="AI47" s="60" t="s">
        <v>287</v>
      </c>
      <c r="AJ47" s="60">
        <v>-0.02</v>
      </c>
      <c r="AK47" s="60">
        <v>-2.2856999999999998</v>
      </c>
      <c r="AL47" s="60">
        <v>-1.5</v>
      </c>
      <c r="AM47" s="60">
        <v>800</v>
      </c>
      <c r="AN47" s="60">
        <v>8.66</v>
      </c>
      <c r="AO47" s="60">
        <v>9</v>
      </c>
      <c r="AP47" s="60">
        <v>49.5</v>
      </c>
      <c r="AQ47" s="60">
        <v>53.03</v>
      </c>
      <c r="AR47" s="60">
        <v>0.28066999999999998</v>
      </c>
      <c r="AS47" s="60">
        <v>0.29108000000000001</v>
      </c>
      <c r="AT47" s="60">
        <v>0.28208</v>
      </c>
      <c r="AU47" s="60">
        <v>0.74392999999999998</v>
      </c>
      <c r="AV47" s="60">
        <v>0.89142999999999994</v>
      </c>
      <c r="AW47" s="60">
        <v>0.45905000000000001</v>
      </c>
      <c r="AX47" s="60">
        <v>0.28022999999999998</v>
      </c>
      <c r="AY47" s="60">
        <v>0.29116999999999998</v>
      </c>
      <c r="AZ47" s="60">
        <v>0.28206999999999999</v>
      </c>
      <c r="BA47" s="60">
        <v>0.73921000000000003</v>
      </c>
      <c r="BB47" s="60">
        <v>0.89039999999999997</v>
      </c>
      <c r="BC47" s="60">
        <v>0.45534999999999998</v>
      </c>
      <c r="BD47" s="60" t="s">
        <v>288</v>
      </c>
      <c r="BE47" s="60" t="s">
        <v>288</v>
      </c>
      <c r="BF47" s="60" t="s">
        <v>288</v>
      </c>
      <c r="BG47" s="60" t="s">
        <v>288</v>
      </c>
      <c r="BH47" s="60" t="s">
        <v>288</v>
      </c>
      <c r="BI47" s="60" t="s">
        <v>288</v>
      </c>
      <c r="BJ47" s="60">
        <v>0.27672000000000002</v>
      </c>
      <c r="BK47" s="60">
        <v>0.28555000000000003</v>
      </c>
      <c r="BL47" s="60">
        <v>0.27916999999999997</v>
      </c>
      <c r="BM47" s="60">
        <v>0.72319999999999995</v>
      </c>
      <c r="BN47" s="60">
        <v>0.85016999999999998</v>
      </c>
      <c r="BO47" s="60">
        <v>0.44919999999999999</v>
      </c>
      <c r="BP47" s="60">
        <v>0.27703</v>
      </c>
      <c r="BQ47" s="60">
        <v>0.28710000000000002</v>
      </c>
      <c r="BR47" s="60">
        <v>0.27962999999999999</v>
      </c>
      <c r="BS47" s="60">
        <v>0.72475000000000001</v>
      </c>
      <c r="BT47" s="60">
        <v>0.85324999999999995</v>
      </c>
      <c r="BU47" s="60">
        <v>0.45097999999999999</v>
      </c>
      <c r="BV47" s="60">
        <v>0.28066999999999998</v>
      </c>
      <c r="BW47" s="60">
        <v>0.29218</v>
      </c>
      <c r="BX47" s="60">
        <v>0.28147</v>
      </c>
      <c r="BY47" s="60">
        <v>0.73673</v>
      </c>
      <c r="BZ47" s="60">
        <v>0.88748000000000005</v>
      </c>
      <c r="CA47" s="60">
        <v>0.45162999999999998</v>
      </c>
      <c r="CB47" s="60">
        <v>0.06</v>
      </c>
      <c r="CC47" s="60">
        <v>7.0000000000000007E-2</v>
      </c>
      <c r="CD47" s="60">
        <v>0.06</v>
      </c>
      <c r="CE47" s="60">
        <v>0.32</v>
      </c>
      <c r="CF47" s="60">
        <v>0.2</v>
      </c>
      <c r="CG47" s="60">
        <v>0.2</v>
      </c>
      <c r="CH47" s="60">
        <v>0.04</v>
      </c>
      <c r="CI47" s="60">
        <v>0.04</v>
      </c>
      <c r="CJ47" s="60">
        <v>0.06</v>
      </c>
      <c r="CK47" s="60">
        <v>0.28000000000000003</v>
      </c>
      <c r="CL47" s="60">
        <v>0.36</v>
      </c>
      <c r="CM47" s="60">
        <v>0.1</v>
      </c>
      <c r="CN47" s="60" t="s">
        <v>289</v>
      </c>
      <c r="CO47" s="60" t="s">
        <v>289</v>
      </c>
      <c r="CP47" s="60" t="s">
        <v>289</v>
      </c>
      <c r="CQ47" s="60" t="s">
        <v>289</v>
      </c>
      <c r="CR47" s="60" t="s">
        <v>289</v>
      </c>
      <c r="CS47" s="60" t="s">
        <v>289</v>
      </c>
      <c r="CT47" s="60">
        <v>0.04</v>
      </c>
      <c r="CU47" s="60">
        <v>0.08</v>
      </c>
      <c r="CV47" s="60">
        <v>0.11</v>
      </c>
      <c r="CW47" s="60">
        <v>0.41</v>
      </c>
      <c r="CX47" s="60">
        <v>0.1</v>
      </c>
      <c r="CY47" s="60">
        <v>0.21</v>
      </c>
      <c r="CZ47" s="60">
        <v>0.03</v>
      </c>
      <c r="DA47" s="60">
        <v>0.06</v>
      </c>
      <c r="DB47" s="60">
        <v>0.06</v>
      </c>
      <c r="DC47" s="60">
        <v>0.38</v>
      </c>
      <c r="DD47" s="60">
        <v>0.39</v>
      </c>
      <c r="DE47" s="60">
        <v>0.15</v>
      </c>
      <c r="DF47" s="60">
        <v>0.04</v>
      </c>
      <c r="DG47" s="60">
        <v>0.04</v>
      </c>
      <c r="DH47" s="60">
        <v>0.03</v>
      </c>
      <c r="DI47" s="60">
        <v>0.18</v>
      </c>
      <c r="DJ47" s="60">
        <v>0.12</v>
      </c>
      <c r="DK47" s="60">
        <v>0.26</v>
      </c>
      <c r="DL47" s="60" t="s">
        <v>521</v>
      </c>
    </row>
    <row r="48" spans="1:116">
      <c r="A48" s="60">
        <v>71233</v>
      </c>
      <c r="B48" s="60" t="s">
        <v>58</v>
      </c>
      <c r="C48" s="60">
        <v>1</v>
      </c>
      <c r="D48" s="60">
        <v>20091030</v>
      </c>
      <c r="E48" s="60" t="s">
        <v>413</v>
      </c>
      <c r="F48" s="60">
        <v>20091102</v>
      </c>
      <c r="G48" s="60" t="s">
        <v>535</v>
      </c>
      <c r="H48" s="60" t="s">
        <v>492</v>
      </c>
      <c r="I48" s="60">
        <v>31</v>
      </c>
      <c r="J48" s="60">
        <v>817</v>
      </c>
      <c r="K48" s="60" t="s">
        <v>305</v>
      </c>
      <c r="L48" s="60" t="s">
        <v>536</v>
      </c>
      <c r="M48" s="60" t="s">
        <v>520</v>
      </c>
      <c r="N48" s="60" t="s">
        <v>283</v>
      </c>
      <c r="O48" s="60">
        <v>540</v>
      </c>
      <c r="P48" s="60">
        <v>0.73</v>
      </c>
      <c r="Q48" s="60">
        <v>0.89</v>
      </c>
      <c r="R48" s="60">
        <v>1.62</v>
      </c>
      <c r="S48" s="60" t="s">
        <v>448</v>
      </c>
      <c r="T48" s="60">
        <v>1.960445</v>
      </c>
      <c r="U48" s="60">
        <v>1.951128</v>
      </c>
      <c r="V48" s="60">
        <v>1.9472039999999999</v>
      </c>
      <c r="W48" s="60">
        <v>1.9294789999999999</v>
      </c>
      <c r="X48" s="60">
        <v>1.9276420000000001</v>
      </c>
      <c r="Y48" s="60">
        <v>1.948359</v>
      </c>
      <c r="Z48" s="60">
        <v>0</v>
      </c>
      <c r="AA48" s="60">
        <v>10.435502</v>
      </c>
      <c r="AB48" s="60">
        <v>10.392779000000001</v>
      </c>
      <c r="AC48" s="60">
        <v>10.373239999999999</v>
      </c>
      <c r="AD48" s="60">
        <v>10.224587</v>
      </c>
      <c r="AE48" s="60" t="s">
        <v>330</v>
      </c>
      <c r="AF48" s="60">
        <v>10.22608</v>
      </c>
      <c r="AG48" s="60">
        <v>10.381807</v>
      </c>
      <c r="AH48" s="60">
        <v>0.41</v>
      </c>
      <c r="AI48" s="60">
        <v>0.19</v>
      </c>
      <c r="AJ48" s="60">
        <v>-0.08</v>
      </c>
      <c r="AK48" s="60">
        <v>-4.2142999999999997</v>
      </c>
      <c r="AL48" s="60">
        <v>-0.9375</v>
      </c>
      <c r="AM48" s="60">
        <v>950</v>
      </c>
      <c r="AN48" s="60">
        <v>8.65</v>
      </c>
      <c r="AO48" s="60" t="s">
        <v>293</v>
      </c>
      <c r="AP48" s="60">
        <v>49.49</v>
      </c>
      <c r="AQ48" s="60" t="s">
        <v>293</v>
      </c>
      <c r="AR48" s="60">
        <v>0.28155000000000002</v>
      </c>
      <c r="AS48" s="60">
        <v>0.29152</v>
      </c>
      <c r="AT48" s="60">
        <v>0.28088000000000002</v>
      </c>
      <c r="AU48" s="60">
        <v>0.72392999999999996</v>
      </c>
      <c r="AV48" s="60">
        <v>0.87307000000000001</v>
      </c>
      <c r="AW48" s="60">
        <v>0.44874999999999998</v>
      </c>
      <c r="AX48" s="60">
        <v>0.27967999999999998</v>
      </c>
      <c r="AY48" s="60">
        <v>0.29088000000000003</v>
      </c>
      <c r="AZ48" s="60">
        <v>0.28042</v>
      </c>
      <c r="BA48" s="60">
        <v>0.71780999999999995</v>
      </c>
      <c r="BB48" s="60">
        <v>0.87128000000000005</v>
      </c>
      <c r="BC48" s="60">
        <v>0.44492999999999999</v>
      </c>
      <c r="BD48" s="60">
        <v>0.27897</v>
      </c>
      <c r="BE48" s="60">
        <v>0.29044999999999999</v>
      </c>
      <c r="BF48" s="60">
        <v>0.2802</v>
      </c>
      <c r="BG48" s="60">
        <v>0.71377000000000002</v>
      </c>
      <c r="BH48" s="60">
        <v>0.87102000000000002</v>
      </c>
      <c r="BI48" s="60">
        <v>0.44352000000000003</v>
      </c>
      <c r="BJ48" s="60">
        <v>0.27675</v>
      </c>
      <c r="BK48" s="60">
        <v>0.28512999999999999</v>
      </c>
      <c r="BL48" s="60">
        <v>0.27833000000000002</v>
      </c>
      <c r="BM48" s="60">
        <v>0.70145000000000002</v>
      </c>
      <c r="BN48" s="60">
        <v>0.82911999999999997</v>
      </c>
      <c r="BO48" s="60">
        <v>0.43613000000000002</v>
      </c>
      <c r="BP48" s="60">
        <v>0.27637</v>
      </c>
      <c r="BQ48" s="60">
        <v>0.28506999999999999</v>
      </c>
      <c r="BR48" s="60">
        <v>0.27748</v>
      </c>
      <c r="BS48" s="60">
        <v>0.70603000000000005</v>
      </c>
      <c r="BT48" s="60">
        <v>0.83499999999999996</v>
      </c>
      <c r="BU48" s="60">
        <v>0.44005</v>
      </c>
      <c r="BV48" s="60">
        <v>0.27993000000000001</v>
      </c>
      <c r="BW48" s="60">
        <v>0.29126999999999997</v>
      </c>
      <c r="BX48" s="60">
        <v>0.27960000000000002</v>
      </c>
      <c r="BY48" s="60">
        <v>0.70867000000000002</v>
      </c>
      <c r="BZ48" s="60">
        <v>0.86861999999999995</v>
      </c>
      <c r="CA48" s="60">
        <v>0.44312000000000001</v>
      </c>
      <c r="CB48" s="60">
        <v>0.08</v>
      </c>
      <c r="CC48" s="60">
        <v>0.05</v>
      </c>
      <c r="CD48" s="60">
        <v>0.06</v>
      </c>
      <c r="CE48" s="60">
        <v>0.31</v>
      </c>
      <c r="CF48" s="60">
        <v>0.36</v>
      </c>
      <c r="CG48" s="60">
        <v>0.22</v>
      </c>
      <c r="CH48" s="60">
        <v>0.08</v>
      </c>
      <c r="CI48" s="60">
        <v>0.03</v>
      </c>
      <c r="CJ48" s="60">
        <v>0.1</v>
      </c>
      <c r="CK48" s="60">
        <v>0.23</v>
      </c>
      <c r="CL48" s="60">
        <v>0.14000000000000001</v>
      </c>
      <c r="CM48" s="60">
        <v>0.2</v>
      </c>
      <c r="CN48" s="60">
        <v>0.03</v>
      </c>
      <c r="CO48" s="60">
        <v>0.04</v>
      </c>
      <c r="CP48" s="60">
        <v>7.0000000000000007E-2</v>
      </c>
      <c r="CQ48" s="60">
        <v>0.7</v>
      </c>
      <c r="CR48" s="60">
        <v>0.34</v>
      </c>
      <c r="CS48" s="60">
        <v>0.23</v>
      </c>
      <c r="CT48" s="60">
        <v>0.03</v>
      </c>
      <c r="CU48" s="60">
        <v>0.06</v>
      </c>
      <c r="CV48" s="60">
        <v>0.06</v>
      </c>
      <c r="CW48" s="60">
        <v>0.34</v>
      </c>
      <c r="CX48" s="60">
        <v>0.56999999999999995</v>
      </c>
      <c r="CY48" s="60">
        <v>0.23</v>
      </c>
      <c r="CZ48" s="60">
        <v>0.03</v>
      </c>
      <c r="DA48" s="60">
        <v>0.05</v>
      </c>
      <c r="DB48" s="60">
        <v>0.08</v>
      </c>
      <c r="DC48" s="60">
        <v>0.19</v>
      </c>
      <c r="DD48" s="60">
        <v>0.24</v>
      </c>
      <c r="DE48" s="60">
        <v>0.21</v>
      </c>
      <c r="DF48" s="60">
        <v>0.06</v>
      </c>
      <c r="DG48" s="60">
        <v>0.06</v>
      </c>
      <c r="DH48" s="60">
        <v>7.0000000000000007E-2</v>
      </c>
      <c r="DI48" s="60">
        <v>0.24</v>
      </c>
      <c r="DJ48" s="60">
        <v>0.55000000000000004</v>
      </c>
      <c r="DK48" s="60">
        <v>0.13</v>
      </c>
      <c r="DL48" s="60" t="s">
        <v>521</v>
      </c>
    </row>
    <row r="49" spans="1:116">
      <c r="A49" s="60">
        <v>73165</v>
      </c>
      <c r="B49" s="60" t="s">
        <v>58</v>
      </c>
      <c r="C49" s="60">
        <v>1</v>
      </c>
      <c r="D49" s="60">
        <v>20091125</v>
      </c>
      <c r="E49" s="60" t="s">
        <v>537</v>
      </c>
      <c r="F49" s="60">
        <v>20091201</v>
      </c>
      <c r="G49" s="60" t="s">
        <v>370</v>
      </c>
      <c r="H49" s="60">
        <v>1</v>
      </c>
      <c r="I49" s="60">
        <v>32</v>
      </c>
      <c r="J49" s="60" t="s">
        <v>474</v>
      </c>
      <c r="K49" s="60" t="s">
        <v>538</v>
      </c>
      <c r="L49" s="60" t="s">
        <v>505</v>
      </c>
      <c r="M49" s="60" t="s">
        <v>539</v>
      </c>
      <c r="N49" s="60" t="s">
        <v>540</v>
      </c>
      <c r="O49" s="60">
        <v>540</v>
      </c>
      <c r="P49" s="60">
        <v>0</v>
      </c>
      <c r="Q49" s="60">
        <v>0</v>
      </c>
      <c r="R49" s="60">
        <v>0</v>
      </c>
      <c r="S49" s="60" t="s">
        <v>448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 t="s">
        <v>541</v>
      </c>
      <c r="AA49" s="60">
        <v>0</v>
      </c>
      <c r="AB49" s="60">
        <v>0</v>
      </c>
      <c r="AC49" s="60">
        <v>0</v>
      </c>
      <c r="AD49" s="60">
        <v>0</v>
      </c>
      <c r="AE49" s="60" t="s">
        <v>330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-9.4285999999999994</v>
      </c>
      <c r="AL49" s="60">
        <v>-6.5</v>
      </c>
      <c r="AM49" s="60">
        <v>0</v>
      </c>
      <c r="AN49" s="60">
        <v>0</v>
      </c>
      <c r="AO49" s="60">
        <v>0</v>
      </c>
      <c r="AP49" s="60">
        <v>0</v>
      </c>
      <c r="AQ49" s="60">
        <v>0</v>
      </c>
      <c r="AR49" s="60" t="s">
        <v>288</v>
      </c>
      <c r="AS49" s="60" t="s">
        <v>288</v>
      </c>
      <c r="AT49" s="60" t="s">
        <v>288</v>
      </c>
      <c r="AU49" s="60" t="s">
        <v>288</v>
      </c>
      <c r="AV49" s="60" t="s">
        <v>288</v>
      </c>
      <c r="AW49" s="60" t="s">
        <v>288</v>
      </c>
      <c r="AX49" s="60" t="s">
        <v>288</v>
      </c>
      <c r="AY49" s="60" t="s">
        <v>288</v>
      </c>
      <c r="AZ49" s="60" t="s">
        <v>288</v>
      </c>
      <c r="BA49" s="60" t="s">
        <v>288</v>
      </c>
      <c r="BB49" s="60" t="s">
        <v>288</v>
      </c>
      <c r="BC49" s="60" t="s">
        <v>288</v>
      </c>
      <c r="BD49" s="60" t="s">
        <v>288</v>
      </c>
      <c r="BE49" s="60" t="s">
        <v>288</v>
      </c>
      <c r="BF49" s="60" t="s">
        <v>288</v>
      </c>
      <c r="BG49" s="60" t="s">
        <v>288</v>
      </c>
      <c r="BH49" s="60" t="s">
        <v>288</v>
      </c>
      <c r="BI49" s="60" t="s">
        <v>288</v>
      </c>
      <c r="BJ49" s="60" t="s">
        <v>288</v>
      </c>
      <c r="BK49" s="60" t="s">
        <v>288</v>
      </c>
      <c r="BL49" s="60" t="s">
        <v>288</v>
      </c>
      <c r="BM49" s="60" t="s">
        <v>288</v>
      </c>
      <c r="BN49" s="60" t="s">
        <v>288</v>
      </c>
      <c r="BO49" s="60" t="s">
        <v>288</v>
      </c>
      <c r="BP49" s="60" t="s">
        <v>288</v>
      </c>
      <c r="BQ49" s="60" t="s">
        <v>288</v>
      </c>
      <c r="BR49" s="60" t="s">
        <v>288</v>
      </c>
      <c r="BS49" s="60" t="s">
        <v>288</v>
      </c>
      <c r="BT49" s="60" t="s">
        <v>288</v>
      </c>
      <c r="BU49" s="60" t="s">
        <v>288</v>
      </c>
      <c r="BV49" s="60" t="s">
        <v>288</v>
      </c>
      <c r="BW49" s="60" t="s">
        <v>288</v>
      </c>
      <c r="BX49" s="60" t="s">
        <v>288</v>
      </c>
      <c r="BY49" s="60" t="s">
        <v>288</v>
      </c>
      <c r="BZ49" s="60" t="s">
        <v>288</v>
      </c>
      <c r="CA49" s="60" t="s">
        <v>288</v>
      </c>
      <c r="CB49" s="60" t="s">
        <v>289</v>
      </c>
      <c r="CC49" s="60" t="s">
        <v>289</v>
      </c>
      <c r="CD49" s="60" t="s">
        <v>289</v>
      </c>
      <c r="CE49" s="60" t="s">
        <v>289</v>
      </c>
      <c r="CF49" s="60" t="s">
        <v>289</v>
      </c>
      <c r="CG49" s="60" t="s">
        <v>289</v>
      </c>
      <c r="CH49" s="60" t="s">
        <v>289</v>
      </c>
      <c r="CI49" s="60" t="s">
        <v>289</v>
      </c>
      <c r="CJ49" s="60" t="s">
        <v>289</v>
      </c>
      <c r="CK49" s="60" t="s">
        <v>289</v>
      </c>
      <c r="CL49" s="60" t="s">
        <v>289</v>
      </c>
      <c r="CM49" s="60" t="s">
        <v>289</v>
      </c>
      <c r="CN49" s="60" t="s">
        <v>289</v>
      </c>
      <c r="CO49" s="60" t="s">
        <v>289</v>
      </c>
      <c r="CP49" s="60" t="s">
        <v>289</v>
      </c>
      <c r="CQ49" s="60" t="s">
        <v>289</v>
      </c>
      <c r="CR49" s="60" t="s">
        <v>289</v>
      </c>
      <c r="CS49" s="60" t="s">
        <v>289</v>
      </c>
      <c r="CT49" s="60" t="s">
        <v>289</v>
      </c>
      <c r="CU49" s="60" t="s">
        <v>289</v>
      </c>
      <c r="CV49" s="60" t="s">
        <v>289</v>
      </c>
      <c r="CW49" s="60" t="s">
        <v>289</v>
      </c>
      <c r="CX49" s="60" t="s">
        <v>289</v>
      </c>
      <c r="CY49" s="60" t="s">
        <v>289</v>
      </c>
      <c r="CZ49" s="60" t="s">
        <v>289</v>
      </c>
      <c r="DA49" s="60" t="s">
        <v>289</v>
      </c>
      <c r="DB49" s="60" t="s">
        <v>289</v>
      </c>
      <c r="DC49" s="60" t="s">
        <v>289</v>
      </c>
      <c r="DD49" s="60" t="s">
        <v>289</v>
      </c>
      <c r="DE49" s="60" t="s">
        <v>289</v>
      </c>
      <c r="DF49" s="60" t="s">
        <v>289</v>
      </c>
      <c r="DG49" s="60" t="s">
        <v>289</v>
      </c>
      <c r="DH49" s="60" t="s">
        <v>289</v>
      </c>
      <c r="DI49" s="60" t="s">
        <v>289</v>
      </c>
      <c r="DJ49" s="60" t="s">
        <v>289</v>
      </c>
      <c r="DK49" s="60" t="s">
        <v>289</v>
      </c>
      <c r="DL49" s="60" t="s">
        <v>441</v>
      </c>
    </row>
    <row r="50" spans="1:116">
      <c r="A50" s="60">
        <v>72214</v>
      </c>
      <c r="B50" s="60" t="s">
        <v>58</v>
      </c>
      <c r="C50" s="60">
        <v>1</v>
      </c>
      <c r="D50" s="60">
        <v>20091211</v>
      </c>
      <c r="E50" s="60" t="s">
        <v>542</v>
      </c>
      <c r="F50" s="60">
        <v>20100114</v>
      </c>
      <c r="G50" s="60" t="s">
        <v>370</v>
      </c>
      <c r="H50" s="60" t="s">
        <v>342</v>
      </c>
      <c r="I50" s="60">
        <v>33</v>
      </c>
      <c r="J50" s="60">
        <v>403</v>
      </c>
      <c r="K50" s="60" t="s">
        <v>512</v>
      </c>
      <c r="L50" s="60" t="s">
        <v>543</v>
      </c>
      <c r="M50" s="60" t="s">
        <v>283</v>
      </c>
      <c r="N50" s="60" t="s">
        <v>283</v>
      </c>
      <c r="O50" s="60">
        <v>542</v>
      </c>
      <c r="P50" s="60">
        <v>4.6900000000000004</v>
      </c>
      <c r="Q50" s="60">
        <v>13.96</v>
      </c>
      <c r="R50" s="60">
        <v>18.649999999999999</v>
      </c>
      <c r="S50" s="60" t="s">
        <v>448</v>
      </c>
      <c r="T50" s="60">
        <v>1.9704740000000001</v>
      </c>
      <c r="U50" s="60">
        <v>1.970259</v>
      </c>
      <c r="V50" s="60" t="s">
        <v>285</v>
      </c>
      <c r="W50" s="60">
        <v>1.933127</v>
      </c>
      <c r="X50" s="60">
        <v>1.9445060000000001</v>
      </c>
      <c r="Y50" s="60">
        <v>2.3029519999999999</v>
      </c>
      <c r="Z50" s="60">
        <v>0</v>
      </c>
      <c r="AA50" s="60">
        <v>10.481916</v>
      </c>
      <c r="AB50" s="60">
        <v>10.481253000000001</v>
      </c>
      <c r="AC50" s="60" t="s">
        <v>285</v>
      </c>
      <c r="AD50" s="60">
        <v>10.252929</v>
      </c>
      <c r="AE50" s="60" t="s">
        <v>330</v>
      </c>
      <c r="AF50" s="60">
        <v>10.323740000000001</v>
      </c>
      <c r="AG50" s="60">
        <v>12.853823999999999</v>
      </c>
      <c r="AH50" s="60">
        <v>0.01</v>
      </c>
      <c r="AI50" s="60" t="s">
        <v>287</v>
      </c>
      <c r="AJ50" s="60">
        <v>-22.64</v>
      </c>
      <c r="AK50" s="60">
        <v>26.666699999999999</v>
      </c>
      <c r="AL50" s="60">
        <v>94</v>
      </c>
      <c r="AM50" s="60">
        <v>900</v>
      </c>
      <c r="AN50" s="60">
        <v>8.83</v>
      </c>
      <c r="AO50" s="60">
        <v>9.16</v>
      </c>
      <c r="AP50" s="60">
        <v>48.39</v>
      </c>
      <c r="AQ50" s="60">
        <v>51.25</v>
      </c>
      <c r="AR50" s="60">
        <v>0.28083000000000002</v>
      </c>
      <c r="AS50" s="60">
        <v>0.29211999999999999</v>
      </c>
      <c r="AT50" s="60">
        <v>0.28467999999999999</v>
      </c>
      <c r="AU50" s="60">
        <v>0.72865000000000002</v>
      </c>
      <c r="AV50" s="60">
        <v>0.87602999999999998</v>
      </c>
      <c r="AW50" s="60">
        <v>0.45617000000000002</v>
      </c>
      <c r="AX50" s="60">
        <v>0.28106999999999999</v>
      </c>
      <c r="AY50" s="60">
        <v>0.29249999999999998</v>
      </c>
      <c r="AZ50" s="60">
        <v>0.28471999999999997</v>
      </c>
      <c r="BA50" s="60">
        <v>0.72546999999999995</v>
      </c>
      <c r="BB50" s="60">
        <v>0.87512999999999996</v>
      </c>
      <c r="BC50" s="60">
        <v>0.45284999999999997</v>
      </c>
      <c r="BD50" s="60" t="s">
        <v>288</v>
      </c>
      <c r="BE50" s="60" t="s">
        <v>288</v>
      </c>
      <c r="BF50" s="60" t="s">
        <v>288</v>
      </c>
      <c r="BG50" s="60" t="s">
        <v>288</v>
      </c>
      <c r="BH50" s="60" t="s">
        <v>288</v>
      </c>
      <c r="BI50" s="60" t="s">
        <v>288</v>
      </c>
      <c r="BJ50" s="60">
        <v>0.27583000000000002</v>
      </c>
      <c r="BK50" s="60">
        <v>0.28621999999999997</v>
      </c>
      <c r="BL50" s="60">
        <v>0.28008</v>
      </c>
      <c r="BM50" s="60">
        <v>0.70662000000000003</v>
      </c>
      <c r="BN50" s="60">
        <v>0.83128000000000002</v>
      </c>
      <c r="BO50" s="60">
        <v>0.44073000000000001</v>
      </c>
      <c r="BP50" s="60">
        <v>0.27706999999999998</v>
      </c>
      <c r="BQ50" s="60">
        <v>0.28752</v>
      </c>
      <c r="BR50" s="60">
        <v>0.28088000000000002</v>
      </c>
      <c r="BS50" s="60">
        <v>0.72026999999999997</v>
      </c>
      <c r="BT50" s="60">
        <v>0.84382000000000001</v>
      </c>
      <c r="BU50" s="60">
        <v>0.45252999999999999</v>
      </c>
      <c r="BV50" s="60">
        <v>0.28216999999999998</v>
      </c>
      <c r="BW50" s="60">
        <v>0.33545000000000003</v>
      </c>
      <c r="BX50" s="60">
        <v>0.34157999999999999</v>
      </c>
      <c r="BY50" s="60">
        <v>1.38053</v>
      </c>
      <c r="BZ50" s="60">
        <v>1.52583</v>
      </c>
      <c r="CA50" s="60">
        <v>0.77327999999999997</v>
      </c>
      <c r="CB50" s="60">
        <v>0.09</v>
      </c>
      <c r="CC50" s="60">
        <v>0.09</v>
      </c>
      <c r="CD50" s="60">
        <v>7.0000000000000007E-2</v>
      </c>
      <c r="CE50" s="60">
        <v>0.19</v>
      </c>
      <c r="CF50" s="60">
        <v>0.31</v>
      </c>
      <c r="CG50" s="60">
        <v>0.17</v>
      </c>
      <c r="CH50" s="60">
        <v>0.1</v>
      </c>
      <c r="CI50" s="60">
        <v>0.13</v>
      </c>
      <c r="CJ50" s="60">
        <v>0.1</v>
      </c>
      <c r="CK50" s="60">
        <v>0.28000000000000003</v>
      </c>
      <c r="CL50" s="60">
        <v>0.24</v>
      </c>
      <c r="CM50" s="60">
        <v>0.13</v>
      </c>
      <c r="CN50" s="60" t="s">
        <v>289</v>
      </c>
      <c r="CO50" s="60" t="s">
        <v>289</v>
      </c>
      <c r="CP50" s="60" t="s">
        <v>289</v>
      </c>
      <c r="CQ50" s="60" t="s">
        <v>289</v>
      </c>
      <c r="CR50" s="60" t="s">
        <v>289</v>
      </c>
      <c r="CS50" s="60" t="s">
        <v>289</v>
      </c>
      <c r="CT50" s="60">
        <v>0.05</v>
      </c>
      <c r="CU50" s="60">
        <v>0.05</v>
      </c>
      <c r="CV50" s="60">
        <v>0.12</v>
      </c>
      <c r="CW50" s="60">
        <v>0.26</v>
      </c>
      <c r="CX50" s="60">
        <v>0.23</v>
      </c>
      <c r="CY50" s="60">
        <v>7.0000000000000007E-2</v>
      </c>
      <c r="CZ50" s="60">
        <v>0.03</v>
      </c>
      <c r="DA50" s="60">
        <v>0.04</v>
      </c>
      <c r="DB50" s="60">
        <v>0.05</v>
      </c>
      <c r="DC50" s="60">
        <v>0.33</v>
      </c>
      <c r="DD50" s="60">
        <v>0.23</v>
      </c>
      <c r="DE50" s="60">
        <v>0.24</v>
      </c>
      <c r="DF50" s="60">
        <v>0.13</v>
      </c>
      <c r="DG50" s="60">
        <v>0.09</v>
      </c>
      <c r="DH50" s="60">
        <v>0.06</v>
      </c>
      <c r="DI50" s="60">
        <v>0.15</v>
      </c>
      <c r="DJ50" s="60">
        <v>0.25</v>
      </c>
      <c r="DK50" s="60">
        <v>0.12</v>
      </c>
      <c r="DL50" s="60" t="s">
        <v>439</v>
      </c>
    </row>
    <row r="51" spans="1:116">
      <c r="A51" s="60">
        <v>73167</v>
      </c>
      <c r="B51" s="60" t="s">
        <v>58</v>
      </c>
      <c r="C51" s="60">
        <v>1</v>
      </c>
      <c r="D51" s="60">
        <v>20100202</v>
      </c>
      <c r="E51" s="60" t="s">
        <v>393</v>
      </c>
      <c r="F51" s="60">
        <v>20100208</v>
      </c>
      <c r="G51" s="60" t="s">
        <v>370</v>
      </c>
      <c r="H51" s="60">
        <v>2</v>
      </c>
      <c r="I51" s="60">
        <v>35</v>
      </c>
      <c r="J51" s="60">
        <v>756</v>
      </c>
      <c r="K51" s="60" t="s">
        <v>512</v>
      </c>
      <c r="L51" s="60" t="s">
        <v>445</v>
      </c>
      <c r="M51" s="60" t="s">
        <v>544</v>
      </c>
      <c r="N51" s="60" t="s">
        <v>283</v>
      </c>
      <c r="O51" s="60">
        <v>542</v>
      </c>
      <c r="P51" s="60">
        <v>-22.29</v>
      </c>
      <c r="Q51" s="60">
        <v>-1.26</v>
      </c>
      <c r="R51" s="60">
        <v>-23.55</v>
      </c>
      <c r="S51" s="60" t="s">
        <v>448</v>
      </c>
      <c r="T51" s="60">
        <v>1.9542440000000001</v>
      </c>
      <c r="U51" s="60">
        <v>1.946151</v>
      </c>
      <c r="V51" s="60" t="s">
        <v>285</v>
      </c>
      <c r="W51" s="60">
        <v>2.5064389999999999</v>
      </c>
      <c r="X51" s="60">
        <v>2.4540959999999998</v>
      </c>
      <c r="Y51" s="60">
        <v>2.4819599999999999</v>
      </c>
      <c r="Z51" s="60">
        <v>0</v>
      </c>
      <c r="AA51" s="60">
        <v>10.413506</v>
      </c>
      <c r="AB51" s="60">
        <v>10.386906</v>
      </c>
      <c r="AC51" s="60" t="s">
        <v>285</v>
      </c>
      <c r="AD51" s="60">
        <v>13.713488</v>
      </c>
      <c r="AE51" s="60" t="s">
        <v>330</v>
      </c>
      <c r="AF51" s="60">
        <v>13.413422000000001</v>
      </c>
      <c r="AG51" s="60">
        <v>13.600588999999999</v>
      </c>
      <c r="AH51" s="60">
        <v>0.26</v>
      </c>
      <c r="AI51" s="60" t="s">
        <v>287</v>
      </c>
      <c r="AJ51" s="60">
        <v>-30.94</v>
      </c>
      <c r="AK51" s="60">
        <v>-198.17</v>
      </c>
      <c r="AL51" s="60">
        <v>-14.714</v>
      </c>
      <c r="AM51" s="60">
        <v>900</v>
      </c>
      <c r="AN51" s="60">
        <v>8.8000000000000007</v>
      </c>
      <c r="AO51" s="60">
        <v>9.26</v>
      </c>
      <c r="AP51" s="60">
        <v>48.08</v>
      </c>
      <c r="AQ51" s="60">
        <v>52</v>
      </c>
      <c r="AR51" s="60">
        <v>0.27948000000000001</v>
      </c>
      <c r="AS51" s="60">
        <v>0.29047000000000001</v>
      </c>
      <c r="AT51" s="60">
        <v>0.28077000000000002</v>
      </c>
      <c r="AU51" s="60">
        <v>0.72872000000000003</v>
      </c>
      <c r="AV51" s="60">
        <v>0.88160000000000005</v>
      </c>
      <c r="AW51" s="60">
        <v>0.45115</v>
      </c>
      <c r="AX51" s="60">
        <v>0.27812999999999999</v>
      </c>
      <c r="AY51" s="60">
        <v>0.29087000000000002</v>
      </c>
      <c r="AZ51" s="60">
        <v>0.28006999999999999</v>
      </c>
      <c r="BA51" s="60">
        <v>0.72065999999999997</v>
      </c>
      <c r="BB51" s="60">
        <v>0.88324999999999998</v>
      </c>
      <c r="BC51" s="60">
        <v>0.44723000000000002</v>
      </c>
      <c r="BD51" s="60" t="s">
        <v>288</v>
      </c>
      <c r="BE51" s="60" t="s">
        <v>288</v>
      </c>
      <c r="BF51" s="60" t="s">
        <v>288</v>
      </c>
      <c r="BG51" s="60" t="s">
        <v>288</v>
      </c>
      <c r="BH51" s="60" t="s">
        <v>288</v>
      </c>
      <c r="BI51" s="60" t="s">
        <v>288</v>
      </c>
      <c r="BJ51" s="60">
        <v>0.32934999999999998</v>
      </c>
      <c r="BK51" s="60">
        <v>0.33867999999999998</v>
      </c>
      <c r="BL51" s="60">
        <v>0.34744999999999998</v>
      </c>
      <c r="BM51" s="60">
        <v>1.52152</v>
      </c>
      <c r="BN51" s="60">
        <v>1.63378</v>
      </c>
      <c r="BO51" s="60">
        <v>0.82501999999999998</v>
      </c>
      <c r="BP51" s="60">
        <v>0.32285000000000003</v>
      </c>
      <c r="BQ51" s="60">
        <v>0.3332</v>
      </c>
      <c r="BR51" s="60">
        <v>0.34134999999999999</v>
      </c>
      <c r="BS51" s="60">
        <v>1.4474</v>
      </c>
      <c r="BT51" s="60">
        <v>1.5739700000000001</v>
      </c>
      <c r="BU51" s="60">
        <v>0.81108000000000002</v>
      </c>
      <c r="BV51" s="60">
        <v>0.32674999999999998</v>
      </c>
      <c r="BW51" s="60">
        <v>0.33875</v>
      </c>
      <c r="BX51" s="60">
        <v>0.34447</v>
      </c>
      <c r="BY51" s="60">
        <v>1.4649300000000001</v>
      </c>
      <c r="BZ51" s="60">
        <v>1.6152299999999999</v>
      </c>
      <c r="CA51" s="60">
        <v>0.82113000000000003</v>
      </c>
      <c r="CB51" s="60">
        <v>7.0000000000000007E-2</v>
      </c>
      <c r="CC51" s="60">
        <v>0.09</v>
      </c>
      <c r="CD51" s="60">
        <v>0.06</v>
      </c>
      <c r="CE51" s="60">
        <v>0.28000000000000003</v>
      </c>
      <c r="CF51" s="60">
        <v>0.14000000000000001</v>
      </c>
      <c r="CG51" s="60">
        <v>0.26</v>
      </c>
      <c r="CH51" s="60">
        <v>0.03</v>
      </c>
      <c r="CI51" s="60">
        <v>0.05</v>
      </c>
      <c r="CJ51" s="60">
        <v>0.09</v>
      </c>
      <c r="CK51" s="60">
        <v>0.27</v>
      </c>
      <c r="CL51" s="60">
        <v>0.27</v>
      </c>
      <c r="CM51" s="60">
        <v>0.21</v>
      </c>
      <c r="CN51" s="60" t="s">
        <v>289</v>
      </c>
      <c r="CO51" s="60" t="s">
        <v>289</v>
      </c>
      <c r="CP51" s="60" t="s">
        <v>289</v>
      </c>
      <c r="CQ51" s="60" t="s">
        <v>289</v>
      </c>
      <c r="CR51" s="60" t="s">
        <v>289</v>
      </c>
      <c r="CS51" s="60" t="s">
        <v>289</v>
      </c>
      <c r="CT51" s="60">
        <v>0.1</v>
      </c>
      <c r="CU51" s="60">
        <v>0.05</v>
      </c>
      <c r="CV51" s="60">
        <v>0.15</v>
      </c>
      <c r="CW51" s="60">
        <v>0.34</v>
      </c>
      <c r="CX51" s="60">
        <v>0.22</v>
      </c>
      <c r="CY51" s="60">
        <v>0.13</v>
      </c>
      <c r="CZ51" s="60">
        <v>0.09</v>
      </c>
      <c r="DA51" s="60">
        <v>0.09</v>
      </c>
      <c r="DB51" s="60">
        <v>0.04</v>
      </c>
      <c r="DC51" s="60">
        <v>0.13</v>
      </c>
      <c r="DD51" s="60">
        <v>0.18</v>
      </c>
      <c r="DE51" s="60">
        <v>0.15</v>
      </c>
      <c r="DF51" s="60">
        <v>0.04</v>
      </c>
      <c r="DG51" s="60">
        <v>7.0000000000000007E-2</v>
      </c>
      <c r="DH51" s="60">
        <v>0.05</v>
      </c>
      <c r="DI51" s="60">
        <v>0.11</v>
      </c>
      <c r="DJ51" s="60">
        <v>0.08</v>
      </c>
      <c r="DK51" s="60">
        <v>0.14000000000000001</v>
      </c>
      <c r="DL51" s="60" t="s">
        <v>439</v>
      </c>
    </row>
    <row r="52" spans="1:116">
      <c r="A52" s="60">
        <v>69457</v>
      </c>
      <c r="B52" s="60" t="s">
        <v>18</v>
      </c>
      <c r="C52" s="60">
        <v>1</v>
      </c>
      <c r="D52" s="60">
        <v>20090126</v>
      </c>
      <c r="E52" s="60" t="s">
        <v>545</v>
      </c>
      <c r="F52" s="60">
        <v>20090128</v>
      </c>
      <c r="G52" s="60" t="s">
        <v>295</v>
      </c>
      <c r="H52" s="60">
        <v>3</v>
      </c>
      <c r="I52" s="60">
        <v>40</v>
      </c>
      <c r="J52" s="60">
        <v>643</v>
      </c>
      <c r="K52" s="60" t="s">
        <v>280</v>
      </c>
      <c r="L52" s="60" t="s">
        <v>281</v>
      </c>
      <c r="M52" s="60" t="s">
        <v>283</v>
      </c>
      <c r="N52" s="60" t="s">
        <v>283</v>
      </c>
      <c r="O52" s="60" t="s">
        <v>546</v>
      </c>
      <c r="P52" s="60">
        <v>1.1499999999999999</v>
      </c>
      <c r="Q52" s="60">
        <v>0.93</v>
      </c>
      <c r="R52" s="60">
        <v>2.08</v>
      </c>
      <c r="S52" s="60" t="s">
        <v>448</v>
      </c>
      <c r="T52" s="60">
        <v>1.9704349999999999</v>
      </c>
      <c r="U52" s="60">
        <v>1.967149</v>
      </c>
      <c r="V52" s="60" t="s">
        <v>285</v>
      </c>
      <c r="W52" s="60">
        <v>1.9409700000000001</v>
      </c>
      <c r="X52" s="60">
        <v>1.950868</v>
      </c>
      <c r="Y52" s="60">
        <v>1.974891</v>
      </c>
      <c r="Z52" s="60">
        <v>1</v>
      </c>
      <c r="AA52" s="60" t="s">
        <v>285</v>
      </c>
      <c r="AB52" s="60" t="s">
        <v>285</v>
      </c>
      <c r="AC52" s="60" t="s">
        <v>285</v>
      </c>
      <c r="AD52" s="60" t="s">
        <v>285</v>
      </c>
      <c r="AE52" s="60" t="s">
        <v>298</v>
      </c>
      <c r="AF52" s="60" t="s">
        <v>285</v>
      </c>
      <c r="AG52" s="60" t="s">
        <v>285</v>
      </c>
      <c r="AH52" s="60">
        <v>0.15</v>
      </c>
      <c r="AI52" s="60" t="s">
        <v>287</v>
      </c>
      <c r="AJ52" s="60">
        <v>-0.38</v>
      </c>
      <c r="AK52" s="60" t="s">
        <v>449</v>
      </c>
      <c r="AL52" s="60" t="s">
        <v>449</v>
      </c>
      <c r="AM52" s="60">
        <v>600</v>
      </c>
      <c r="AN52" s="60">
        <v>10.5</v>
      </c>
      <c r="AO52" s="60">
        <v>9.6</v>
      </c>
      <c r="AP52" s="60">
        <v>56.63</v>
      </c>
      <c r="AQ52" s="60">
        <v>52.38</v>
      </c>
      <c r="AR52" s="60">
        <v>0.28251999999999999</v>
      </c>
      <c r="AS52" s="60">
        <v>0.29458000000000001</v>
      </c>
      <c r="AT52" s="60">
        <v>0.28327999999999998</v>
      </c>
      <c r="AU52" s="60">
        <v>0.72041999999999995</v>
      </c>
      <c r="AV52" s="60">
        <v>0.89492000000000005</v>
      </c>
      <c r="AW52" s="60">
        <v>0.44814999999999999</v>
      </c>
      <c r="AX52" s="60">
        <v>0.28227999999999998</v>
      </c>
      <c r="AY52" s="60">
        <v>0.29432000000000003</v>
      </c>
      <c r="AZ52" s="60">
        <v>0.28253</v>
      </c>
      <c r="BA52" s="60">
        <v>0.71916999999999998</v>
      </c>
      <c r="BB52" s="60">
        <v>0.89366999999999996</v>
      </c>
      <c r="BC52" s="60">
        <v>0.44688</v>
      </c>
      <c r="BD52" s="60" t="s">
        <v>288</v>
      </c>
      <c r="BE52" s="60" t="s">
        <v>288</v>
      </c>
      <c r="BF52" s="60" t="s">
        <v>288</v>
      </c>
      <c r="BG52" s="60" t="s">
        <v>288</v>
      </c>
      <c r="BH52" s="60" t="s">
        <v>288</v>
      </c>
      <c r="BI52" s="60" t="s">
        <v>288</v>
      </c>
      <c r="BJ52" s="60">
        <v>0.27843000000000001</v>
      </c>
      <c r="BK52" s="60">
        <v>0.28808</v>
      </c>
      <c r="BL52" s="60">
        <v>0.27965000000000001</v>
      </c>
      <c r="BM52" s="60">
        <v>0.70862999999999998</v>
      </c>
      <c r="BN52" s="60">
        <v>0.84006999999999998</v>
      </c>
      <c r="BO52" s="60">
        <v>0.43828</v>
      </c>
      <c r="BP52" s="60">
        <v>0.27956999999999999</v>
      </c>
      <c r="BQ52" s="60">
        <v>0.28949999999999998</v>
      </c>
      <c r="BR52" s="60">
        <v>0.28061999999999998</v>
      </c>
      <c r="BS52" s="60">
        <v>0.71552000000000004</v>
      </c>
      <c r="BT52" s="60">
        <v>0.84716999999999998</v>
      </c>
      <c r="BU52" s="60">
        <v>0.44717000000000001</v>
      </c>
      <c r="BV52" s="60">
        <v>0.28347</v>
      </c>
      <c r="BW52" s="60">
        <v>0.29552</v>
      </c>
      <c r="BX52" s="60">
        <v>0.28308</v>
      </c>
      <c r="BY52" s="60">
        <v>0.72914999999999996</v>
      </c>
      <c r="BZ52" s="60">
        <v>0.88943000000000005</v>
      </c>
      <c r="CA52" s="60">
        <v>0.44990000000000002</v>
      </c>
      <c r="CB52" s="60">
        <v>0.15</v>
      </c>
      <c r="CC52" s="60">
        <v>0.23</v>
      </c>
      <c r="CD52" s="60">
        <v>0.18</v>
      </c>
      <c r="CE52" s="60">
        <v>1.1000000000000001</v>
      </c>
      <c r="CF52" s="60">
        <v>0.86</v>
      </c>
      <c r="CG52" s="60">
        <v>0.9</v>
      </c>
      <c r="CH52" s="60">
        <v>0.09</v>
      </c>
      <c r="CI52" s="60">
        <v>0.19</v>
      </c>
      <c r="CJ52" s="60">
        <v>0.25</v>
      </c>
      <c r="CK52" s="60">
        <v>0.98</v>
      </c>
      <c r="CL52" s="60">
        <v>0.98</v>
      </c>
      <c r="CM52" s="60">
        <v>0.81</v>
      </c>
      <c r="CN52" s="60" t="s">
        <v>289</v>
      </c>
      <c r="CO52" s="60" t="s">
        <v>289</v>
      </c>
      <c r="CP52" s="60" t="s">
        <v>289</v>
      </c>
      <c r="CQ52" s="60" t="s">
        <v>289</v>
      </c>
      <c r="CR52" s="60" t="s">
        <v>289</v>
      </c>
      <c r="CS52" s="60" t="s">
        <v>289</v>
      </c>
      <c r="CT52" s="60">
        <v>0.06</v>
      </c>
      <c r="CU52" s="60">
        <v>0.1</v>
      </c>
      <c r="CV52" s="60">
        <v>0.14000000000000001</v>
      </c>
      <c r="CW52" s="60">
        <v>1.3</v>
      </c>
      <c r="CX52" s="60">
        <v>0.83</v>
      </c>
      <c r="CY52" s="60">
        <v>1.39</v>
      </c>
      <c r="CZ52" s="60">
        <v>7.0000000000000007E-2</v>
      </c>
      <c r="DA52" s="60">
        <v>0.05</v>
      </c>
      <c r="DB52" s="60">
        <v>0.06</v>
      </c>
      <c r="DC52" s="60">
        <v>0.89</v>
      </c>
      <c r="DD52" s="60">
        <v>0.64</v>
      </c>
      <c r="DE52" s="60">
        <v>0.37</v>
      </c>
      <c r="DF52" s="60">
        <v>0.05</v>
      </c>
      <c r="DG52" s="60">
        <v>0.08</v>
      </c>
      <c r="DH52" s="60">
        <v>0.06</v>
      </c>
      <c r="DI52" s="60">
        <v>0.24</v>
      </c>
      <c r="DJ52" s="60">
        <v>0.72</v>
      </c>
      <c r="DK52" s="60">
        <v>0.79</v>
      </c>
      <c r="DL52" s="60" t="s">
        <v>294</v>
      </c>
    </row>
    <row r="53" spans="1:116">
      <c r="A53" s="60">
        <v>69743</v>
      </c>
      <c r="B53" s="60" t="s">
        <v>18</v>
      </c>
      <c r="C53" s="60">
        <v>1</v>
      </c>
      <c r="D53" s="60">
        <v>20090202</v>
      </c>
      <c r="E53" s="60" t="s">
        <v>130</v>
      </c>
      <c r="F53" s="60">
        <v>20090204</v>
      </c>
      <c r="G53" s="60" t="s">
        <v>295</v>
      </c>
      <c r="H53" s="60">
        <v>4</v>
      </c>
      <c r="I53" s="60">
        <v>41</v>
      </c>
      <c r="J53" s="60">
        <v>800</v>
      </c>
      <c r="K53" s="60" t="s">
        <v>280</v>
      </c>
      <c r="L53" s="60" t="s">
        <v>281</v>
      </c>
      <c r="M53" s="60" t="s">
        <v>283</v>
      </c>
      <c r="N53" s="60" t="s">
        <v>283</v>
      </c>
      <c r="O53" s="60" t="s">
        <v>547</v>
      </c>
      <c r="P53" s="60">
        <v>1.18</v>
      </c>
      <c r="Q53" s="60">
        <v>0.21</v>
      </c>
      <c r="R53" s="60">
        <v>1.39</v>
      </c>
      <c r="S53" s="60" t="s">
        <v>448</v>
      </c>
      <c r="T53" s="60">
        <v>1.9726649999999999</v>
      </c>
      <c r="U53" s="60">
        <v>1.964758</v>
      </c>
      <c r="V53" s="60" t="s">
        <v>285</v>
      </c>
      <c r="W53" s="60">
        <v>1.937292</v>
      </c>
      <c r="X53" s="60">
        <v>1.9557340000000001</v>
      </c>
      <c r="Y53" s="60">
        <v>1.9634290000000001</v>
      </c>
      <c r="Z53" s="60">
        <v>1</v>
      </c>
      <c r="AA53" s="60" t="s">
        <v>285</v>
      </c>
      <c r="AB53" s="60" t="s">
        <v>285</v>
      </c>
      <c r="AC53" s="60" t="s">
        <v>285</v>
      </c>
      <c r="AD53" s="60" t="s">
        <v>285</v>
      </c>
      <c r="AE53" s="60" t="s">
        <v>300</v>
      </c>
      <c r="AF53" s="60" t="s">
        <v>285</v>
      </c>
      <c r="AG53" s="60" t="s">
        <v>285</v>
      </c>
      <c r="AH53" s="60">
        <v>0.39</v>
      </c>
      <c r="AI53" s="60" t="s">
        <v>287</v>
      </c>
      <c r="AJ53" s="60">
        <v>-0.05</v>
      </c>
      <c r="AK53" s="60" t="s">
        <v>449</v>
      </c>
      <c r="AL53" s="60" t="s">
        <v>449</v>
      </c>
      <c r="AM53" s="60">
        <v>600</v>
      </c>
      <c r="AN53" s="60">
        <v>10.59</v>
      </c>
      <c r="AO53" s="60">
        <v>10.64</v>
      </c>
      <c r="AP53" s="60">
        <v>63.04</v>
      </c>
      <c r="AQ53" s="60">
        <v>65.739999999999995</v>
      </c>
      <c r="AR53" s="60">
        <v>0.28327000000000002</v>
      </c>
      <c r="AS53" s="60">
        <v>0.29498000000000002</v>
      </c>
      <c r="AT53" s="60">
        <v>0.28277999999999998</v>
      </c>
      <c r="AU53" s="60">
        <v>0.72548000000000001</v>
      </c>
      <c r="AV53" s="60">
        <v>0.88566999999999996</v>
      </c>
      <c r="AW53" s="60">
        <v>0.44945000000000002</v>
      </c>
      <c r="AX53" s="60">
        <v>0.28198000000000001</v>
      </c>
      <c r="AY53" s="60">
        <v>0.29407</v>
      </c>
      <c r="AZ53" s="60">
        <v>0.28205000000000002</v>
      </c>
      <c r="BA53" s="60">
        <v>0.71882999999999997</v>
      </c>
      <c r="BB53" s="60">
        <v>0.88202000000000003</v>
      </c>
      <c r="BC53" s="60">
        <v>0.44707999999999998</v>
      </c>
      <c r="BD53" s="60" t="s">
        <v>288</v>
      </c>
      <c r="BE53" s="60" t="s">
        <v>288</v>
      </c>
      <c r="BF53" s="60" t="s">
        <v>288</v>
      </c>
      <c r="BG53" s="60" t="s">
        <v>288</v>
      </c>
      <c r="BH53" s="60" t="s">
        <v>288</v>
      </c>
      <c r="BI53" s="60" t="s">
        <v>288</v>
      </c>
      <c r="BJ53" s="60">
        <v>0.27850000000000003</v>
      </c>
      <c r="BK53" s="60">
        <v>0.28887000000000002</v>
      </c>
      <c r="BL53" s="60">
        <v>0.27848000000000001</v>
      </c>
      <c r="BM53" s="60">
        <v>0.70303000000000004</v>
      </c>
      <c r="BN53" s="60">
        <v>0.84387999999999996</v>
      </c>
      <c r="BO53" s="60">
        <v>0.43622</v>
      </c>
      <c r="BP53" s="60">
        <v>0.28065000000000001</v>
      </c>
      <c r="BQ53" s="60">
        <v>0.29103000000000001</v>
      </c>
      <c r="BR53" s="60">
        <v>0.28101999999999999</v>
      </c>
      <c r="BS53" s="60">
        <v>0.71782000000000001</v>
      </c>
      <c r="BT53" s="60">
        <v>0.85026999999999997</v>
      </c>
      <c r="BU53" s="60">
        <v>0.44488</v>
      </c>
      <c r="BV53" s="60">
        <v>0.28225</v>
      </c>
      <c r="BW53" s="60">
        <v>0.2949</v>
      </c>
      <c r="BX53" s="60">
        <v>0.28112999999999999</v>
      </c>
      <c r="BY53" s="60">
        <v>0.71779999999999999</v>
      </c>
      <c r="BZ53" s="60">
        <v>0.88465000000000005</v>
      </c>
      <c r="CA53" s="60">
        <v>0.44688</v>
      </c>
      <c r="CB53" s="60">
        <v>0.09</v>
      </c>
      <c r="CC53" s="60">
        <v>0.13</v>
      </c>
      <c r="CD53" s="60">
        <v>0.11</v>
      </c>
      <c r="CE53" s="60">
        <v>0.74</v>
      </c>
      <c r="CF53" s="60">
        <v>0.64</v>
      </c>
      <c r="CG53" s="60">
        <v>0.42</v>
      </c>
      <c r="CH53" s="60">
        <v>0.08</v>
      </c>
      <c r="CI53" s="60">
        <v>0.05</v>
      </c>
      <c r="CJ53" s="60">
        <v>0.15</v>
      </c>
      <c r="CK53" s="60">
        <v>1.85</v>
      </c>
      <c r="CL53" s="60">
        <v>0.54</v>
      </c>
      <c r="CM53" s="60">
        <v>0.91</v>
      </c>
      <c r="CN53" s="60" t="s">
        <v>289</v>
      </c>
      <c r="CO53" s="60" t="s">
        <v>289</v>
      </c>
      <c r="CP53" s="60" t="s">
        <v>289</v>
      </c>
      <c r="CQ53" s="60" t="s">
        <v>289</v>
      </c>
      <c r="CR53" s="60" t="s">
        <v>289</v>
      </c>
      <c r="CS53" s="60" t="s">
        <v>289</v>
      </c>
      <c r="CT53" s="60">
        <v>0.08</v>
      </c>
      <c r="CU53" s="60">
        <v>7.0000000000000007E-2</v>
      </c>
      <c r="CV53" s="60">
        <v>0.04</v>
      </c>
      <c r="CW53" s="60">
        <v>0.88</v>
      </c>
      <c r="CX53" s="60">
        <v>0.86</v>
      </c>
      <c r="CY53" s="60">
        <v>0.56999999999999995</v>
      </c>
      <c r="CZ53" s="60">
        <v>0.19</v>
      </c>
      <c r="DA53" s="60">
        <v>0.08</v>
      </c>
      <c r="DB53" s="60">
        <v>0.15</v>
      </c>
      <c r="DC53" s="60">
        <v>1.51</v>
      </c>
      <c r="DD53" s="60">
        <v>1.38</v>
      </c>
      <c r="DE53" s="60">
        <v>0.68</v>
      </c>
      <c r="DF53" s="60">
        <v>0.11</v>
      </c>
      <c r="DG53" s="60">
        <v>0.16</v>
      </c>
      <c r="DH53" s="60">
        <v>0.35</v>
      </c>
      <c r="DI53" s="60">
        <v>1.52</v>
      </c>
      <c r="DJ53" s="60">
        <v>1.1299999999999999</v>
      </c>
      <c r="DK53" s="60">
        <v>1.1599999999999999</v>
      </c>
      <c r="DL53" s="60" t="s">
        <v>294</v>
      </c>
    </row>
    <row r="54" spans="1:116">
      <c r="A54" s="60">
        <v>69454</v>
      </c>
      <c r="B54" s="60" t="s">
        <v>18</v>
      </c>
      <c r="C54" s="60">
        <v>1</v>
      </c>
      <c r="D54" s="60">
        <v>20090209</v>
      </c>
      <c r="E54" s="60" t="s">
        <v>548</v>
      </c>
      <c r="F54" s="60">
        <v>20090219</v>
      </c>
      <c r="G54" s="60" t="s">
        <v>295</v>
      </c>
      <c r="H54" s="60">
        <v>5</v>
      </c>
      <c r="I54" s="60">
        <v>42</v>
      </c>
      <c r="J54" s="60">
        <v>957</v>
      </c>
      <c r="K54" s="60" t="s">
        <v>280</v>
      </c>
      <c r="L54" s="60" t="s">
        <v>281</v>
      </c>
      <c r="M54" s="60" t="s">
        <v>283</v>
      </c>
      <c r="N54" s="60" t="s">
        <v>283</v>
      </c>
      <c r="O54" s="60" t="s">
        <v>549</v>
      </c>
      <c r="P54" s="60">
        <v>1.56</v>
      </c>
      <c r="Q54" s="60">
        <v>0.93</v>
      </c>
      <c r="R54" s="60">
        <v>2.4900000000000002</v>
      </c>
      <c r="S54" s="60" t="s">
        <v>448</v>
      </c>
      <c r="T54" s="60">
        <v>1.9646399999999999</v>
      </c>
      <c r="U54" s="60">
        <v>1.955768</v>
      </c>
      <c r="V54" s="60" t="s">
        <v>285</v>
      </c>
      <c r="W54" s="60">
        <v>1.924256</v>
      </c>
      <c r="X54" s="60">
        <v>1.9433039999999999</v>
      </c>
      <c r="Y54" s="60">
        <v>1.9652609999999999</v>
      </c>
      <c r="Z54" s="60">
        <v>0</v>
      </c>
      <c r="AA54" s="60" t="s">
        <v>285</v>
      </c>
      <c r="AB54" s="60" t="s">
        <v>285</v>
      </c>
      <c r="AC54" s="60" t="s">
        <v>285</v>
      </c>
      <c r="AD54" s="60" t="s">
        <v>285</v>
      </c>
      <c r="AE54" s="60" t="s">
        <v>286</v>
      </c>
      <c r="AF54" s="60" t="s">
        <v>285</v>
      </c>
      <c r="AG54" s="60" t="s">
        <v>285</v>
      </c>
      <c r="AH54" s="60">
        <v>0.39</v>
      </c>
      <c r="AI54" s="60" t="s">
        <v>287</v>
      </c>
      <c r="AJ54" s="60">
        <v>-0.36</v>
      </c>
      <c r="AK54" s="60" t="s">
        <v>449</v>
      </c>
      <c r="AL54" s="60" t="s">
        <v>449</v>
      </c>
      <c r="AM54" s="60">
        <v>600</v>
      </c>
      <c r="AN54" s="60">
        <v>8.86</v>
      </c>
      <c r="AO54" s="60">
        <v>8.83</v>
      </c>
      <c r="AP54" s="60">
        <v>47.33</v>
      </c>
      <c r="AQ54" s="60">
        <v>48.31</v>
      </c>
      <c r="AR54" s="60">
        <v>0.28238000000000002</v>
      </c>
      <c r="AS54" s="60">
        <v>0.29418</v>
      </c>
      <c r="AT54" s="60">
        <v>0.28132000000000001</v>
      </c>
      <c r="AU54" s="60">
        <v>0.72067999999999999</v>
      </c>
      <c r="AV54" s="60">
        <v>0.88529999999999998</v>
      </c>
      <c r="AW54" s="60">
        <v>0.4476</v>
      </c>
      <c r="AX54" s="60">
        <v>0.28070000000000001</v>
      </c>
      <c r="AY54" s="60">
        <v>0.29339999999999999</v>
      </c>
      <c r="AZ54" s="60">
        <v>0.28047</v>
      </c>
      <c r="BA54" s="60">
        <v>0.72145000000000004</v>
      </c>
      <c r="BB54" s="60">
        <v>0.88234999999999997</v>
      </c>
      <c r="BC54" s="60">
        <v>0.44377</v>
      </c>
      <c r="BD54" s="60" t="s">
        <v>288</v>
      </c>
      <c r="BE54" s="60" t="s">
        <v>288</v>
      </c>
      <c r="BF54" s="60" t="s">
        <v>288</v>
      </c>
      <c r="BG54" s="60" t="s">
        <v>288</v>
      </c>
      <c r="BH54" s="60" t="s">
        <v>288</v>
      </c>
      <c r="BI54" s="60" t="s">
        <v>288</v>
      </c>
      <c r="BJ54" s="60">
        <v>0.27638000000000001</v>
      </c>
      <c r="BK54" s="60">
        <v>0.28597</v>
      </c>
      <c r="BL54" s="60">
        <v>0.27683000000000002</v>
      </c>
      <c r="BM54" s="60">
        <v>0.70015000000000005</v>
      </c>
      <c r="BN54" s="60">
        <v>0.83540000000000003</v>
      </c>
      <c r="BO54" s="60">
        <v>0.43473000000000001</v>
      </c>
      <c r="BP54" s="60">
        <v>0.27827000000000002</v>
      </c>
      <c r="BQ54" s="60">
        <v>0.28767999999999999</v>
      </c>
      <c r="BR54" s="60">
        <v>0.27938000000000002</v>
      </c>
      <c r="BS54" s="60">
        <v>0.71962999999999999</v>
      </c>
      <c r="BT54" s="60">
        <v>0.84567999999999999</v>
      </c>
      <c r="BU54" s="60">
        <v>0.44727</v>
      </c>
      <c r="BV54" s="60">
        <v>0.28232000000000002</v>
      </c>
      <c r="BW54" s="60">
        <v>0.29387999999999997</v>
      </c>
      <c r="BX54" s="60">
        <v>0.28177999999999997</v>
      </c>
      <c r="BY54" s="60">
        <v>0.71972999999999998</v>
      </c>
      <c r="BZ54" s="60">
        <v>0.88192000000000004</v>
      </c>
      <c r="CA54" s="60">
        <v>0.44718000000000002</v>
      </c>
      <c r="CB54" s="60">
        <v>0.36</v>
      </c>
      <c r="CC54" s="60">
        <v>0.15</v>
      </c>
      <c r="CD54" s="60">
        <v>0.37</v>
      </c>
      <c r="CE54" s="60">
        <v>1.41</v>
      </c>
      <c r="CF54" s="60">
        <v>1.1599999999999999</v>
      </c>
      <c r="CG54" s="60">
        <v>1.08</v>
      </c>
      <c r="CH54" s="60">
        <v>7.0000000000000007E-2</v>
      </c>
      <c r="CI54" s="60">
        <v>0.09</v>
      </c>
      <c r="CJ54" s="60">
        <v>0.5</v>
      </c>
      <c r="CK54" s="60">
        <v>1.06</v>
      </c>
      <c r="CL54" s="60">
        <v>0.92</v>
      </c>
      <c r="CM54" s="60">
        <v>0.59</v>
      </c>
      <c r="CN54" s="60" t="s">
        <v>289</v>
      </c>
      <c r="CO54" s="60" t="s">
        <v>289</v>
      </c>
      <c r="CP54" s="60" t="s">
        <v>289</v>
      </c>
      <c r="CQ54" s="60" t="s">
        <v>289</v>
      </c>
      <c r="CR54" s="60" t="s">
        <v>289</v>
      </c>
      <c r="CS54" s="60" t="s">
        <v>289</v>
      </c>
      <c r="CT54" s="60">
        <v>0.04</v>
      </c>
      <c r="CU54" s="60">
        <v>0.11</v>
      </c>
      <c r="CV54" s="60">
        <v>0.1</v>
      </c>
      <c r="CW54" s="60">
        <v>0.75</v>
      </c>
      <c r="CX54" s="60">
        <v>0.96</v>
      </c>
      <c r="CY54" s="60">
        <v>0.96</v>
      </c>
      <c r="CZ54" s="60">
        <v>7.0000000000000007E-2</v>
      </c>
      <c r="DA54" s="60">
        <v>0.05</v>
      </c>
      <c r="DB54" s="60">
        <v>0.11</v>
      </c>
      <c r="DC54" s="60">
        <v>0.48</v>
      </c>
      <c r="DD54" s="60">
        <v>0.21</v>
      </c>
      <c r="DE54" s="60">
        <v>0.17</v>
      </c>
      <c r="DF54" s="60">
        <v>0.01</v>
      </c>
      <c r="DG54" s="60">
        <v>0.04</v>
      </c>
      <c r="DH54" s="60">
        <v>0.05</v>
      </c>
      <c r="DI54" s="60">
        <v>0.18</v>
      </c>
      <c r="DJ54" s="60">
        <v>0.42</v>
      </c>
      <c r="DK54" s="60">
        <v>0.15</v>
      </c>
      <c r="DL54" s="60" t="s">
        <v>294</v>
      </c>
    </row>
    <row r="55" spans="1:116">
      <c r="A55" s="60">
        <v>69456</v>
      </c>
      <c r="B55" s="60" t="s">
        <v>18</v>
      </c>
      <c r="C55" s="60">
        <v>1</v>
      </c>
      <c r="D55" s="60">
        <v>20090216</v>
      </c>
      <c r="E55" s="60" t="s">
        <v>417</v>
      </c>
      <c r="F55" s="60">
        <v>20090219</v>
      </c>
      <c r="G55" s="60" t="s">
        <v>295</v>
      </c>
      <c r="H55" s="60">
        <v>6</v>
      </c>
      <c r="I55" s="60">
        <v>43</v>
      </c>
      <c r="J55" s="60">
        <v>1114</v>
      </c>
      <c r="K55" s="60" t="s">
        <v>280</v>
      </c>
      <c r="L55" s="60" t="s">
        <v>281</v>
      </c>
      <c r="M55" s="60" t="s">
        <v>283</v>
      </c>
      <c r="N55" s="60" t="s">
        <v>283</v>
      </c>
      <c r="O55" s="60" t="s">
        <v>550</v>
      </c>
      <c r="P55" s="60">
        <v>0.96</v>
      </c>
      <c r="Q55" s="60">
        <v>0.38</v>
      </c>
      <c r="R55" s="60">
        <v>1.34</v>
      </c>
      <c r="S55" s="60" t="s">
        <v>448</v>
      </c>
      <c r="T55" s="60">
        <v>1.9593130000000001</v>
      </c>
      <c r="U55" s="60">
        <v>1.9542310000000001</v>
      </c>
      <c r="V55" s="60" t="s">
        <v>285</v>
      </c>
      <c r="W55" s="60">
        <v>1.935764</v>
      </c>
      <c r="X55" s="60">
        <v>1.954888</v>
      </c>
      <c r="Y55" s="60">
        <v>1.965333</v>
      </c>
      <c r="Z55" s="60">
        <v>1</v>
      </c>
      <c r="AA55" s="60" t="s">
        <v>285</v>
      </c>
      <c r="AB55" s="60" t="s">
        <v>285</v>
      </c>
      <c r="AC55" s="60" t="s">
        <v>285</v>
      </c>
      <c r="AD55" s="60" t="s">
        <v>285</v>
      </c>
      <c r="AE55" s="60" t="s">
        <v>292</v>
      </c>
      <c r="AF55" s="60" t="s">
        <v>285</v>
      </c>
      <c r="AG55" s="60" t="s">
        <v>285</v>
      </c>
      <c r="AH55" s="60">
        <v>0.25</v>
      </c>
      <c r="AI55" s="60" t="s">
        <v>287</v>
      </c>
      <c r="AJ55" s="60">
        <v>-0.52</v>
      </c>
      <c r="AK55" s="60" t="s">
        <v>449</v>
      </c>
      <c r="AL55" s="60" t="s">
        <v>449</v>
      </c>
      <c r="AM55" s="60">
        <v>400</v>
      </c>
      <c r="AN55" s="60">
        <v>10.88</v>
      </c>
      <c r="AO55" s="60">
        <v>10.84</v>
      </c>
      <c r="AP55" s="60">
        <v>70.430000000000007</v>
      </c>
      <c r="AQ55" s="60">
        <v>70.63</v>
      </c>
      <c r="AR55" s="60">
        <v>0.28111999999999998</v>
      </c>
      <c r="AS55" s="60">
        <v>0.29337999999999997</v>
      </c>
      <c r="AT55" s="60">
        <v>0.28115000000000001</v>
      </c>
      <c r="AU55" s="60">
        <v>0.72070000000000001</v>
      </c>
      <c r="AV55" s="60">
        <v>0.87987000000000004</v>
      </c>
      <c r="AW55" s="60">
        <v>0.44595000000000001</v>
      </c>
      <c r="AX55" s="60">
        <v>0.28043000000000001</v>
      </c>
      <c r="AY55" s="60">
        <v>0.2928</v>
      </c>
      <c r="AZ55" s="60">
        <v>0.28047</v>
      </c>
      <c r="BA55" s="60">
        <v>0.71711999999999998</v>
      </c>
      <c r="BB55" s="60">
        <v>0.87692999999999999</v>
      </c>
      <c r="BC55" s="60">
        <v>0.44440000000000002</v>
      </c>
      <c r="BD55" s="60" t="s">
        <v>288</v>
      </c>
      <c r="BE55" s="60" t="s">
        <v>288</v>
      </c>
      <c r="BF55" s="60" t="s">
        <v>288</v>
      </c>
      <c r="BG55" s="60" t="s">
        <v>288</v>
      </c>
      <c r="BH55" s="60" t="s">
        <v>288</v>
      </c>
      <c r="BI55" s="60" t="s">
        <v>288</v>
      </c>
      <c r="BJ55" s="60">
        <v>0.27825</v>
      </c>
      <c r="BK55" s="60">
        <v>0.28903000000000001</v>
      </c>
      <c r="BL55" s="60">
        <v>0.27816999999999997</v>
      </c>
      <c r="BM55" s="60">
        <v>0.70552999999999999</v>
      </c>
      <c r="BN55" s="60">
        <v>0.84948000000000001</v>
      </c>
      <c r="BO55" s="60">
        <v>0.43490000000000001</v>
      </c>
      <c r="BP55" s="60">
        <v>0.28006999999999999</v>
      </c>
      <c r="BQ55" s="60">
        <v>0.29157</v>
      </c>
      <c r="BR55" s="60">
        <v>0.28134999999999999</v>
      </c>
      <c r="BS55" s="60">
        <v>0.71643000000000001</v>
      </c>
      <c r="BT55" s="60">
        <v>0.85921999999999998</v>
      </c>
      <c r="BU55" s="60">
        <v>0.44542999999999999</v>
      </c>
      <c r="BV55" s="60">
        <v>0.28203</v>
      </c>
      <c r="BW55" s="60">
        <v>0.29409999999999997</v>
      </c>
      <c r="BX55" s="60">
        <v>0.28227999999999998</v>
      </c>
      <c r="BY55" s="60">
        <v>0.72114999999999996</v>
      </c>
      <c r="BZ55" s="60">
        <v>0.88158000000000003</v>
      </c>
      <c r="CA55" s="60">
        <v>0.44517000000000001</v>
      </c>
      <c r="CB55" s="60">
        <v>0.08</v>
      </c>
      <c r="CC55" s="60">
        <v>0.06</v>
      </c>
      <c r="CD55" s="60">
        <v>0.04</v>
      </c>
      <c r="CE55" s="60">
        <v>0.09</v>
      </c>
      <c r="CF55" s="60">
        <v>0.18</v>
      </c>
      <c r="CG55" s="60">
        <v>1.22</v>
      </c>
      <c r="CH55" s="60">
        <v>0.08</v>
      </c>
      <c r="CI55" s="60">
        <v>0.04</v>
      </c>
      <c r="CJ55" s="60">
        <v>0.05</v>
      </c>
      <c r="CK55" s="60">
        <v>0.96</v>
      </c>
      <c r="CL55" s="60">
        <v>1.34</v>
      </c>
      <c r="CM55" s="60">
        <v>1.21</v>
      </c>
      <c r="CN55" s="60" t="s">
        <v>289</v>
      </c>
      <c r="CO55" s="60" t="s">
        <v>289</v>
      </c>
      <c r="CP55" s="60" t="s">
        <v>289</v>
      </c>
      <c r="CQ55" s="60" t="s">
        <v>289</v>
      </c>
      <c r="CR55" s="60" t="s">
        <v>289</v>
      </c>
      <c r="CS55" s="60" t="s">
        <v>289</v>
      </c>
      <c r="CT55" s="60">
        <v>0.1</v>
      </c>
      <c r="CU55" s="60">
        <v>0.08</v>
      </c>
      <c r="CV55" s="60">
        <v>7.0000000000000007E-2</v>
      </c>
      <c r="CW55" s="60">
        <v>1.03</v>
      </c>
      <c r="CX55" s="60">
        <v>0.67</v>
      </c>
      <c r="CY55" s="60">
        <v>0.91</v>
      </c>
      <c r="CZ55" s="60">
        <v>0.04</v>
      </c>
      <c r="DA55" s="60">
        <v>0.11</v>
      </c>
      <c r="DB55" s="60">
        <v>0.18</v>
      </c>
      <c r="DC55" s="60">
        <v>1.1000000000000001</v>
      </c>
      <c r="DD55" s="60">
        <v>0.28000000000000003</v>
      </c>
      <c r="DE55" s="60">
        <v>0.36</v>
      </c>
      <c r="DF55" s="60">
        <v>0.08</v>
      </c>
      <c r="DG55" s="60">
        <v>0.1</v>
      </c>
      <c r="DH55" s="60">
        <v>7.0000000000000007E-2</v>
      </c>
      <c r="DI55" s="60">
        <v>0.43</v>
      </c>
      <c r="DJ55" s="60">
        <v>0.68</v>
      </c>
      <c r="DK55" s="60">
        <v>1.05</v>
      </c>
      <c r="DL55" s="60" t="s">
        <v>294</v>
      </c>
    </row>
    <row r="56" spans="1:116">
      <c r="A56" s="60">
        <v>72211</v>
      </c>
      <c r="B56" s="60" t="s">
        <v>18</v>
      </c>
      <c r="C56" s="60">
        <v>1</v>
      </c>
      <c r="D56" s="60">
        <v>20091020</v>
      </c>
      <c r="E56" s="60" t="s">
        <v>159</v>
      </c>
      <c r="F56" s="60">
        <v>20091020</v>
      </c>
      <c r="G56" s="60" t="s">
        <v>295</v>
      </c>
      <c r="H56" s="60">
        <v>29</v>
      </c>
      <c r="I56" s="60">
        <v>66</v>
      </c>
      <c r="J56" s="60">
        <v>4763</v>
      </c>
      <c r="K56" s="60" t="s">
        <v>319</v>
      </c>
      <c r="L56" s="60" t="s">
        <v>536</v>
      </c>
      <c r="M56" s="60" t="s">
        <v>520</v>
      </c>
      <c r="N56" s="60" t="s">
        <v>283</v>
      </c>
      <c r="O56" s="60">
        <v>540</v>
      </c>
      <c r="P56" s="60">
        <v>0.76</v>
      </c>
      <c r="Q56" s="60">
        <v>0.73</v>
      </c>
      <c r="R56" s="60">
        <v>1.49</v>
      </c>
      <c r="S56" s="60" t="s">
        <v>448</v>
      </c>
      <c r="T56" s="60">
        <v>1.9568099999999999</v>
      </c>
      <c r="U56" s="60">
        <v>1.9568810000000001</v>
      </c>
      <c r="V56" s="60" t="s">
        <v>285</v>
      </c>
      <c r="W56" s="60">
        <v>1.9491670000000001</v>
      </c>
      <c r="X56" s="60">
        <v>1.952196</v>
      </c>
      <c r="Y56" s="60">
        <v>1.961014</v>
      </c>
      <c r="Z56" s="60">
        <v>2</v>
      </c>
      <c r="AA56" s="60">
        <v>10.446357000000001</v>
      </c>
      <c r="AB56" s="60">
        <v>10.448213000000001</v>
      </c>
      <c r="AC56" s="60" t="s">
        <v>285</v>
      </c>
      <c r="AD56" s="60">
        <v>10.349745</v>
      </c>
      <c r="AE56" s="60" t="s">
        <v>296</v>
      </c>
      <c r="AF56" s="60">
        <v>10.344023999999999</v>
      </c>
      <c r="AG56" s="60">
        <v>10.467186</v>
      </c>
      <c r="AH56" s="60">
        <v>-0.02</v>
      </c>
      <c r="AI56" s="60" t="s">
        <v>287</v>
      </c>
      <c r="AJ56" s="60">
        <v>-0.18</v>
      </c>
      <c r="AK56" s="60">
        <v>-4</v>
      </c>
      <c r="AL56" s="60">
        <v>-1.9375</v>
      </c>
      <c r="AM56" s="60">
        <v>1400</v>
      </c>
      <c r="AN56" s="60">
        <v>8.64</v>
      </c>
      <c r="AO56" s="60">
        <v>9.25</v>
      </c>
      <c r="AP56" s="60">
        <v>49.43</v>
      </c>
      <c r="AQ56" s="60">
        <v>55.22</v>
      </c>
      <c r="AR56" s="60">
        <v>0.28006999999999999</v>
      </c>
      <c r="AS56" s="60">
        <v>0.29318</v>
      </c>
      <c r="AT56" s="60">
        <v>0.28106999999999999</v>
      </c>
      <c r="AU56" s="60">
        <v>0.73158000000000001</v>
      </c>
      <c r="AV56" s="60">
        <v>0.88234999999999997</v>
      </c>
      <c r="AW56" s="60">
        <v>0.44528000000000001</v>
      </c>
      <c r="AX56" s="60">
        <v>0.28050000000000003</v>
      </c>
      <c r="AY56" s="60">
        <v>0.29318</v>
      </c>
      <c r="AZ56" s="60">
        <v>0.28070000000000001</v>
      </c>
      <c r="BA56" s="60">
        <v>0.72926999999999997</v>
      </c>
      <c r="BB56" s="60">
        <v>0.88600000000000001</v>
      </c>
      <c r="BC56" s="60">
        <v>0.44473000000000001</v>
      </c>
      <c r="BD56" s="60" t="s">
        <v>288</v>
      </c>
      <c r="BE56" s="60" t="s">
        <v>288</v>
      </c>
      <c r="BF56" s="60" t="s">
        <v>288</v>
      </c>
      <c r="BG56" s="60" t="s">
        <v>288</v>
      </c>
      <c r="BH56" s="60" t="s">
        <v>288</v>
      </c>
      <c r="BI56" s="60" t="s">
        <v>288</v>
      </c>
      <c r="BJ56" s="60">
        <v>0.27883000000000002</v>
      </c>
      <c r="BK56" s="60">
        <v>0.28771999999999998</v>
      </c>
      <c r="BL56" s="60">
        <v>0.28029999999999999</v>
      </c>
      <c r="BM56" s="60">
        <v>0.73416999999999999</v>
      </c>
      <c r="BN56" s="60">
        <v>0.85523000000000005</v>
      </c>
      <c r="BO56" s="60">
        <v>0.44618000000000002</v>
      </c>
      <c r="BP56" s="60">
        <v>0.27962999999999999</v>
      </c>
      <c r="BQ56" s="60">
        <v>0.28732999999999997</v>
      </c>
      <c r="BR56" s="60">
        <v>0.28061999999999998</v>
      </c>
      <c r="BS56" s="60">
        <v>0.73134999999999994</v>
      </c>
      <c r="BT56" s="60">
        <v>0.83884999999999998</v>
      </c>
      <c r="BU56" s="60">
        <v>0.44696999999999998</v>
      </c>
      <c r="BV56" s="60">
        <v>0.28106999999999999</v>
      </c>
      <c r="BW56" s="60">
        <v>0.29397000000000001</v>
      </c>
      <c r="BX56" s="60">
        <v>0.28170000000000001</v>
      </c>
      <c r="BY56" s="60">
        <v>0.72831999999999997</v>
      </c>
      <c r="BZ56" s="60">
        <v>0.88475000000000004</v>
      </c>
      <c r="CA56" s="60">
        <v>0.44292999999999999</v>
      </c>
      <c r="CB56" s="60">
        <v>0.05</v>
      </c>
      <c r="CC56" s="60">
        <v>7.0000000000000007E-2</v>
      </c>
      <c r="CD56" s="60">
        <v>0.06</v>
      </c>
      <c r="CE56" s="60">
        <v>0.23</v>
      </c>
      <c r="CF56" s="60">
        <v>0.3</v>
      </c>
      <c r="CG56" s="60">
        <v>0.3</v>
      </c>
      <c r="CH56" s="60">
        <v>0.12</v>
      </c>
      <c r="CI56" s="60">
        <v>0.03</v>
      </c>
      <c r="CJ56" s="60">
        <v>0.08</v>
      </c>
      <c r="CK56" s="60">
        <v>0.48</v>
      </c>
      <c r="CL56" s="60">
        <v>0.27</v>
      </c>
      <c r="CM56" s="60">
        <v>0.16</v>
      </c>
      <c r="CN56" s="60" t="s">
        <v>289</v>
      </c>
      <c r="CO56" s="60" t="s">
        <v>289</v>
      </c>
      <c r="CP56" s="60" t="s">
        <v>289</v>
      </c>
      <c r="CQ56" s="60" t="s">
        <v>289</v>
      </c>
      <c r="CR56" s="60" t="s">
        <v>289</v>
      </c>
      <c r="CS56" s="60" t="s">
        <v>289</v>
      </c>
      <c r="CT56" s="60">
        <v>0.04</v>
      </c>
      <c r="CU56" s="60">
        <v>0.05</v>
      </c>
      <c r="CV56" s="60">
        <v>0.08</v>
      </c>
      <c r="CW56" s="60">
        <v>0.33</v>
      </c>
      <c r="CX56" s="60">
        <v>0.8</v>
      </c>
      <c r="CY56" s="60">
        <v>0.34</v>
      </c>
      <c r="CZ56" s="60">
        <v>0.03</v>
      </c>
      <c r="DA56" s="60">
        <v>0.03</v>
      </c>
      <c r="DB56" s="60">
        <v>0.12</v>
      </c>
      <c r="DC56" s="60">
        <v>0.17</v>
      </c>
      <c r="DD56" s="60">
        <v>0.5</v>
      </c>
      <c r="DE56" s="60">
        <v>0.25</v>
      </c>
      <c r="DF56" s="60">
        <v>0.02</v>
      </c>
      <c r="DG56" s="60">
        <v>0.09</v>
      </c>
      <c r="DH56" s="60">
        <v>0.06</v>
      </c>
      <c r="DI56" s="60">
        <v>0.2</v>
      </c>
      <c r="DJ56" s="60">
        <v>0.16</v>
      </c>
      <c r="DK56" s="60">
        <v>0.3</v>
      </c>
      <c r="DL56" s="60" t="s">
        <v>521</v>
      </c>
    </row>
    <row r="57" spans="1:116">
      <c r="A57" s="60">
        <v>70139</v>
      </c>
      <c r="B57" s="60" t="s">
        <v>18</v>
      </c>
      <c r="C57" s="60">
        <v>1</v>
      </c>
      <c r="D57" s="60">
        <v>20091102</v>
      </c>
      <c r="E57" s="60" t="s">
        <v>551</v>
      </c>
      <c r="F57" s="60">
        <v>20091104</v>
      </c>
      <c r="G57" s="60" t="s">
        <v>443</v>
      </c>
      <c r="H57" s="60">
        <v>1</v>
      </c>
      <c r="I57" s="60">
        <v>67</v>
      </c>
      <c r="J57" s="60">
        <v>319</v>
      </c>
      <c r="K57" s="60" t="s">
        <v>319</v>
      </c>
      <c r="L57" s="60" t="s">
        <v>520</v>
      </c>
      <c r="M57" s="60" t="s">
        <v>519</v>
      </c>
      <c r="N57" s="60" t="s">
        <v>283</v>
      </c>
      <c r="O57" s="60" t="s">
        <v>163</v>
      </c>
      <c r="P57" s="60">
        <v>0.83</v>
      </c>
      <c r="Q57" s="60">
        <v>0.35</v>
      </c>
      <c r="R57" s="60">
        <v>1.18</v>
      </c>
      <c r="S57" s="60" t="s">
        <v>448</v>
      </c>
      <c r="T57" s="60">
        <v>2.0030109999999999</v>
      </c>
      <c r="U57" s="60">
        <v>1.9923649999999999</v>
      </c>
      <c r="V57" s="60">
        <v>1.9861200000000001</v>
      </c>
      <c r="W57" s="60">
        <v>1.9565859999999999</v>
      </c>
      <c r="X57" s="60">
        <v>1.9535020000000001</v>
      </c>
      <c r="Y57" s="60">
        <v>1.9672350000000001</v>
      </c>
      <c r="Z57" s="60">
        <v>3</v>
      </c>
      <c r="AA57" s="60">
        <v>10.662276</v>
      </c>
      <c r="AB57" s="60">
        <v>10.610830999999999</v>
      </c>
      <c r="AC57" s="60">
        <v>10.583212</v>
      </c>
      <c r="AD57" s="60">
        <v>10.398941000000001</v>
      </c>
      <c r="AE57" s="60" t="s">
        <v>292</v>
      </c>
      <c r="AF57" s="60">
        <v>10.38823</v>
      </c>
      <c r="AG57" s="60">
        <v>10.500479</v>
      </c>
      <c r="AH57" s="60">
        <v>0.48</v>
      </c>
      <c r="AI57" s="60">
        <v>0.26</v>
      </c>
      <c r="AJ57" s="60">
        <v>0.78</v>
      </c>
      <c r="AK57" s="60">
        <v>-0.28570000000000001</v>
      </c>
      <c r="AL57" s="60">
        <v>-2.25</v>
      </c>
      <c r="AM57" s="60">
        <v>800</v>
      </c>
      <c r="AN57" s="60">
        <v>10.7</v>
      </c>
      <c r="AO57" s="60">
        <v>10.039999999999999</v>
      </c>
      <c r="AP57" s="60">
        <v>70</v>
      </c>
      <c r="AQ57" s="60">
        <v>65.680000000000007</v>
      </c>
      <c r="AR57" s="60">
        <v>0.28605000000000003</v>
      </c>
      <c r="AS57" s="60">
        <v>0.29692000000000002</v>
      </c>
      <c r="AT57" s="60">
        <v>0.28777999999999998</v>
      </c>
      <c r="AU57" s="60">
        <v>0.74943000000000004</v>
      </c>
      <c r="AV57" s="60">
        <v>0.89305000000000001</v>
      </c>
      <c r="AW57" s="60">
        <v>0.46788000000000002</v>
      </c>
      <c r="AX57" s="60">
        <v>0.28444999999999998</v>
      </c>
      <c r="AY57" s="60">
        <v>0.29566999999999999</v>
      </c>
      <c r="AZ57" s="60">
        <v>0.28648000000000001</v>
      </c>
      <c r="BA57" s="60">
        <v>0.74602000000000002</v>
      </c>
      <c r="BB57" s="60">
        <v>0.89292000000000005</v>
      </c>
      <c r="BC57" s="60">
        <v>0.4632</v>
      </c>
      <c r="BD57" s="60">
        <v>0.28387000000000001</v>
      </c>
      <c r="BE57" s="60">
        <v>0.29561999999999999</v>
      </c>
      <c r="BF57" s="60">
        <v>0.28560000000000002</v>
      </c>
      <c r="BG57" s="60">
        <v>0.73458000000000001</v>
      </c>
      <c r="BH57" s="60">
        <v>0.89068000000000003</v>
      </c>
      <c r="BI57" s="60">
        <v>0.46083000000000002</v>
      </c>
      <c r="BJ57" s="60">
        <v>0.27965000000000001</v>
      </c>
      <c r="BK57" s="60">
        <v>0.29003000000000001</v>
      </c>
      <c r="BL57" s="60">
        <v>0.28172000000000003</v>
      </c>
      <c r="BM57" s="60">
        <v>0.72506999999999999</v>
      </c>
      <c r="BN57" s="60">
        <v>0.85729999999999995</v>
      </c>
      <c r="BO57" s="60">
        <v>0.45182</v>
      </c>
      <c r="BP57" s="60">
        <v>0.27927000000000002</v>
      </c>
      <c r="BQ57" s="60">
        <v>0.29032000000000002</v>
      </c>
      <c r="BR57" s="60">
        <v>0.28115000000000001</v>
      </c>
      <c r="BS57" s="60">
        <v>0.72141999999999995</v>
      </c>
      <c r="BT57" s="60">
        <v>0.85394999999999999</v>
      </c>
      <c r="BU57" s="60">
        <v>0.45188</v>
      </c>
      <c r="BV57" s="60">
        <v>0.28151999999999999</v>
      </c>
      <c r="BW57" s="60">
        <v>0.29427999999999999</v>
      </c>
      <c r="BX57" s="60">
        <v>0.28232000000000002</v>
      </c>
      <c r="BY57" s="60">
        <v>0.73148000000000002</v>
      </c>
      <c r="BZ57" s="60">
        <v>0.88792000000000004</v>
      </c>
      <c r="CA57" s="60">
        <v>0.45338000000000001</v>
      </c>
      <c r="CB57" s="60">
        <v>0.08</v>
      </c>
      <c r="CC57" s="60">
        <v>0.11</v>
      </c>
      <c r="CD57" s="60">
        <v>0.1</v>
      </c>
      <c r="CE57" s="60">
        <v>0.92</v>
      </c>
      <c r="CF57" s="60">
        <v>0.46</v>
      </c>
      <c r="CG57" s="60">
        <v>0.52</v>
      </c>
      <c r="CH57" s="60">
        <v>0.05</v>
      </c>
      <c r="CI57" s="60">
        <v>7.0000000000000007E-2</v>
      </c>
      <c r="CJ57" s="60">
        <v>0.17</v>
      </c>
      <c r="CK57" s="60">
        <v>0.65</v>
      </c>
      <c r="CL57" s="60">
        <v>0.16</v>
      </c>
      <c r="CM57" s="60">
        <v>0.25</v>
      </c>
      <c r="CN57" s="60">
        <v>0.03</v>
      </c>
      <c r="CO57" s="60">
        <v>0.04</v>
      </c>
      <c r="CP57" s="60">
        <v>0.09</v>
      </c>
      <c r="CQ57" s="60">
        <v>0.41</v>
      </c>
      <c r="CR57" s="60">
        <v>0.3</v>
      </c>
      <c r="CS57" s="60">
        <v>0.35</v>
      </c>
      <c r="CT57" s="60">
        <v>0.02</v>
      </c>
      <c r="CU57" s="60">
        <v>0.06</v>
      </c>
      <c r="CV57" s="60">
        <v>0.03</v>
      </c>
      <c r="CW57" s="60">
        <v>0.16</v>
      </c>
      <c r="CX57" s="60">
        <v>7.0000000000000007E-2</v>
      </c>
      <c r="CY57" s="60">
        <v>0.06</v>
      </c>
      <c r="CZ57" s="60">
        <v>0.05</v>
      </c>
      <c r="DA57" s="60">
        <v>7.0000000000000007E-2</v>
      </c>
      <c r="DB57" s="60">
        <v>0.02</v>
      </c>
      <c r="DC57" s="60">
        <v>0.46</v>
      </c>
      <c r="DD57" s="60">
        <v>0.48</v>
      </c>
      <c r="DE57" s="60">
        <v>0.13</v>
      </c>
      <c r="DF57" s="60">
        <v>0.05</v>
      </c>
      <c r="DG57" s="60">
        <v>0.09</v>
      </c>
      <c r="DH57" s="60">
        <v>0.11</v>
      </c>
      <c r="DI57" s="60">
        <v>0.61</v>
      </c>
      <c r="DJ57" s="60">
        <v>0.44</v>
      </c>
      <c r="DK57" s="60">
        <v>0.27</v>
      </c>
      <c r="DL57" s="60" t="s">
        <v>521</v>
      </c>
    </row>
    <row r="58" spans="1:116">
      <c r="A58" s="60">
        <v>73070</v>
      </c>
      <c r="B58" s="60" t="s">
        <v>18</v>
      </c>
      <c r="C58" s="60">
        <v>1</v>
      </c>
      <c r="D58" s="60">
        <v>20091110</v>
      </c>
      <c r="E58" s="60" t="s">
        <v>552</v>
      </c>
      <c r="F58" s="60">
        <v>20091114</v>
      </c>
      <c r="G58" s="60" t="s">
        <v>443</v>
      </c>
      <c r="H58" s="60" t="s">
        <v>342</v>
      </c>
      <c r="I58" s="60">
        <v>68</v>
      </c>
      <c r="J58" s="60">
        <v>478</v>
      </c>
      <c r="K58" s="60" t="s">
        <v>319</v>
      </c>
      <c r="L58" s="60" t="s">
        <v>536</v>
      </c>
      <c r="M58" s="60" t="s">
        <v>520</v>
      </c>
      <c r="N58" s="60" t="s">
        <v>283</v>
      </c>
      <c r="O58" s="60">
        <v>540</v>
      </c>
      <c r="P58" s="60">
        <v>1.05</v>
      </c>
      <c r="Q58" s="60">
        <v>0.69</v>
      </c>
      <c r="R58" s="60">
        <v>1.74</v>
      </c>
      <c r="S58" s="60" t="s">
        <v>448</v>
      </c>
      <c r="T58" s="60">
        <v>1.966574</v>
      </c>
      <c r="U58" s="60">
        <v>1.9612700000000001</v>
      </c>
      <c r="V58" s="60" t="s">
        <v>285</v>
      </c>
      <c r="W58" s="60">
        <v>1.934248</v>
      </c>
      <c r="X58" s="60">
        <v>1.9433039999999999</v>
      </c>
      <c r="Y58" s="60">
        <v>1.9635089999999999</v>
      </c>
      <c r="Z58" s="60">
        <v>2</v>
      </c>
      <c r="AA58" s="60">
        <v>10.493992</v>
      </c>
      <c r="AB58" s="60">
        <v>10.458238</v>
      </c>
      <c r="AC58" s="60" t="s">
        <v>285</v>
      </c>
      <c r="AD58" s="60">
        <v>10.278193999999999</v>
      </c>
      <c r="AE58" s="60" t="s">
        <v>296</v>
      </c>
      <c r="AF58" s="60">
        <v>10.327845</v>
      </c>
      <c r="AG58" s="60">
        <v>10.493016000000001</v>
      </c>
      <c r="AH58" s="60">
        <v>0.34</v>
      </c>
      <c r="AI58" s="60" t="s">
        <v>287</v>
      </c>
      <c r="AJ58" s="60">
        <v>-0.33</v>
      </c>
      <c r="AK58" s="60">
        <v>-1.9286000000000001</v>
      </c>
      <c r="AL58" s="60">
        <v>-2.1875</v>
      </c>
      <c r="AM58" s="60">
        <v>800</v>
      </c>
      <c r="AN58" s="60">
        <v>8.6300000000000008</v>
      </c>
      <c r="AO58" s="60">
        <v>8.76</v>
      </c>
      <c r="AP58" s="60">
        <v>50.08</v>
      </c>
      <c r="AQ58" s="60">
        <v>51.46</v>
      </c>
      <c r="AR58" s="60">
        <v>0.28153</v>
      </c>
      <c r="AS58" s="60">
        <v>0.29435</v>
      </c>
      <c r="AT58" s="60">
        <v>0.28248000000000001</v>
      </c>
      <c r="AU58" s="60">
        <v>0.72602</v>
      </c>
      <c r="AV58" s="60">
        <v>0.88473000000000002</v>
      </c>
      <c r="AW58" s="60">
        <v>0.45174999999999998</v>
      </c>
      <c r="AX58" s="60">
        <v>0.28106999999999999</v>
      </c>
      <c r="AY58" s="60">
        <v>0.29318</v>
      </c>
      <c r="AZ58" s="60">
        <v>0.28170000000000001</v>
      </c>
      <c r="BA58" s="60">
        <v>0.71918000000000004</v>
      </c>
      <c r="BB58" s="60">
        <v>0.87970000000000004</v>
      </c>
      <c r="BC58" s="60">
        <v>0.44986999999999999</v>
      </c>
      <c r="BD58" s="60" t="s">
        <v>288</v>
      </c>
      <c r="BE58" s="60" t="s">
        <v>288</v>
      </c>
      <c r="BF58" s="60" t="s">
        <v>288</v>
      </c>
      <c r="BG58" s="60" t="s">
        <v>288</v>
      </c>
      <c r="BH58" s="60" t="s">
        <v>288</v>
      </c>
      <c r="BI58" s="60" t="s">
        <v>288</v>
      </c>
      <c r="BJ58" s="60">
        <v>0.27678000000000003</v>
      </c>
      <c r="BK58" s="60">
        <v>0.28688000000000002</v>
      </c>
      <c r="BL58" s="60">
        <v>0.27833000000000002</v>
      </c>
      <c r="BM58" s="60">
        <v>0.71933000000000002</v>
      </c>
      <c r="BN58" s="60">
        <v>0.84467000000000003</v>
      </c>
      <c r="BO58" s="60">
        <v>0.44274999999999998</v>
      </c>
      <c r="BP58" s="60">
        <v>0.27744999999999997</v>
      </c>
      <c r="BQ58" s="60">
        <v>0.28822999999999999</v>
      </c>
      <c r="BR58" s="60">
        <v>0.27979999999999999</v>
      </c>
      <c r="BS58" s="60">
        <v>0.72216999999999998</v>
      </c>
      <c r="BT58" s="60">
        <v>0.84487999999999996</v>
      </c>
      <c r="BU58" s="60">
        <v>0.45174999999999998</v>
      </c>
      <c r="BV58" s="60">
        <v>0.28143000000000001</v>
      </c>
      <c r="BW58" s="60">
        <v>0.29487000000000002</v>
      </c>
      <c r="BX58" s="60">
        <v>0.28148000000000001</v>
      </c>
      <c r="BY58" s="60">
        <v>0.72840000000000005</v>
      </c>
      <c r="BZ58" s="60">
        <v>0.89171999999999996</v>
      </c>
      <c r="CA58" s="60">
        <v>0.44886999999999999</v>
      </c>
      <c r="CB58" s="60">
        <v>0.05</v>
      </c>
      <c r="CC58" s="60">
        <v>0.08</v>
      </c>
      <c r="CD58" s="60">
        <v>0.1</v>
      </c>
      <c r="CE58" s="60">
        <v>0.55000000000000004</v>
      </c>
      <c r="CF58" s="60">
        <v>0.5</v>
      </c>
      <c r="CG58" s="60">
        <v>0.4</v>
      </c>
      <c r="CH58" s="60">
        <v>0.08</v>
      </c>
      <c r="CI58" s="60">
        <v>0.16</v>
      </c>
      <c r="CJ58" s="60">
        <v>0.19</v>
      </c>
      <c r="CK58" s="60">
        <v>0.47</v>
      </c>
      <c r="CL58" s="60">
        <v>0.37</v>
      </c>
      <c r="CM58" s="60">
        <v>0.39</v>
      </c>
      <c r="CN58" s="60" t="s">
        <v>289</v>
      </c>
      <c r="CO58" s="60" t="s">
        <v>289</v>
      </c>
      <c r="CP58" s="60" t="s">
        <v>289</v>
      </c>
      <c r="CQ58" s="60" t="s">
        <v>289</v>
      </c>
      <c r="CR58" s="60" t="s">
        <v>289</v>
      </c>
      <c r="CS58" s="60" t="s">
        <v>289</v>
      </c>
      <c r="CT58" s="60">
        <v>0.1</v>
      </c>
      <c r="CU58" s="60">
        <v>0.04</v>
      </c>
      <c r="CV58" s="60">
        <v>0.13</v>
      </c>
      <c r="CW58" s="60">
        <v>0.83</v>
      </c>
      <c r="CX58" s="60">
        <v>0.31</v>
      </c>
      <c r="CY58" s="60">
        <v>0.22</v>
      </c>
      <c r="CZ58" s="60">
        <v>0.04</v>
      </c>
      <c r="DA58" s="60">
        <v>0.04</v>
      </c>
      <c r="DB58" s="60">
        <v>0.08</v>
      </c>
      <c r="DC58" s="60">
        <v>0.34</v>
      </c>
      <c r="DD58" s="60">
        <v>0.18</v>
      </c>
      <c r="DE58" s="60">
        <v>0.47</v>
      </c>
      <c r="DF58" s="60">
        <v>7.0000000000000007E-2</v>
      </c>
      <c r="DG58" s="60">
        <v>7.0000000000000007E-2</v>
      </c>
      <c r="DH58" s="60">
        <v>0.11</v>
      </c>
      <c r="DI58" s="60">
        <v>0.35</v>
      </c>
      <c r="DJ58" s="60">
        <v>0.21</v>
      </c>
      <c r="DK58" s="60">
        <v>0.67</v>
      </c>
      <c r="DL58" s="60" t="s">
        <v>521</v>
      </c>
    </row>
    <row r="59" spans="1:116">
      <c r="A59" s="60">
        <v>73069</v>
      </c>
      <c r="B59" s="60" t="s">
        <v>18</v>
      </c>
      <c r="C59" s="60">
        <v>1</v>
      </c>
      <c r="D59" s="60">
        <v>20100106</v>
      </c>
      <c r="E59" s="60" t="s">
        <v>553</v>
      </c>
      <c r="F59" s="60">
        <v>20100113</v>
      </c>
      <c r="G59" s="60" t="s">
        <v>443</v>
      </c>
      <c r="H59" s="60">
        <v>4</v>
      </c>
      <c r="I59" s="60">
        <v>71</v>
      </c>
      <c r="J59" s="60">
        <v>1185</v>
      </c>
      <c r="K59" s="60" t="s">
        <v>554</v>
      </c>
      <c r="L59" s="60" t="s">
        <v>283</v>
      </c>
      <c r="M59" s="60" t="s">
        <v>283</v>
      </c>
      <c r="N59" s="60" t="s">
        <v>283</v>
      </c>
      <c r="O59" s="60">
        <v>541</v>
      </c>
      <c r="P59" s="60">
        <v>0.89</v>
      </c>
      <c r="Q59" s="60">
        <v>0.75</v>
      </c>
      <c r="R59" s="60">
        <v>1.64</v>
      </c>
      <c r="S59" s="60" t="s">
        <v>448</v>
      </c>
      <c r="T59" s="60">
        <v>1.9842029999999999</v>
      </c>
      <c r="U59" s="60">
        <v>1.976151</v>
      </c>
      <c r="V59" s="60" t="s">
        <v>285</v>
      </c>
      <c r="W59" s="60">
        <v>1.9576789999999999</v>
      </c>
      <c r="X59" s="60">
        <v>1.9639219999999999</v>
      </c>
      <c r="Y59" s="60">
        <v>1.980756</v>
      </c>
      <c r="Z59" s="60">
        <v>0</v>
      </c>
      <c r="AA59" s="60">
        <v>10.591964000000001</v>
      </c>
      <c r="AB59" s="60">
        <v>10.559059</v>
      </c>
      <c r="AC59" s="60" t="s">
        <v>285</v>
      </c>
      <c r="AD59" s="60">
        <v>10.429193</v>
      </c>
      <c r="AE59" s="60" t="s">
        <v>292</v>
      </c>
      <c r="AF59" s="60">
        <v>10.460338</v>
      </c>
      <c r="AG59" s="60">
        <v>10.586455000000001</v>
      </c>
      <c r="AH59" s="60">
        <v>0.31</v>
      </c>
      <c r="AI59" s="60" t="s">
        <v>287</v>
      </c>
      <c r="AJ59" s="60">
        <v>-0.26</v>
      </c>
      <c r="AK59" s="60">
        <v>0.16669999999999999</v>
      </c>
      <c r="AL59" s="60">
        <v>0.28570000000000001</v>
      </c>
      <c r="AM59" s="60">
        <v>400</v>
      </c>
      <c r="AN59" s="60">
        <v>10.73</v>
      </c>
      <c r="AO59" s="60">
        <v>10.11</v>
      </c>
      <c r="AP59" s="60">
        <v>70.3</v>
      </c>
      <c r="AQ59" s="60">
        <v>66.16</v>
      </c>
      <c r="AR59" s="60">
        <v>0.28466999999999998</v>
      </c>
      <c r="AS59" s="60">
        <v>0.29670000000000002</v>
      </c>
      <c r="AT59" s="60">
        <v>0.28405000000000002</v>
      </c>
      <c r="AU59" s="60">
        <v>0.74056999999999995</v>
      </c>
      <c r="AV59" s="60">
        <v>0.90032000000000001</v>
      </c>
      <c r="AW59" s="60">
        <v>0.45357999999999998</v>
      </c>
      <c r="AX59" s="60">
        <v>0.28339999999999999</v>
      </c>
      <c r="AY59" s="60">
        <v>0.29618</v>
      </c>
      <c r="AZ59" s="60">
        <v>0.28311999999999998</v>
      </c>
      <c r="BA59" s="60">
        <v>0.73292000000000002</v>
      </c>
      <c r="BB59" s="60">
        <v>0.90317000000000003</v>
      </c>
      <c r="BC59" s="60">
        <v>0.45217000000000002</v>
      </c>
      <c r="BD59" s="60" t="s">
        <v>288</v>
      </c>
      <c r="BE59" s="60" t="s">
        <v>288</v>
      </c>
      <c r="BF59" s="60" t="s">
        <v>288</v>
      </c>
      <c r="BG59" s="60" t="s">
        <v>288</v>
      </c>
      <c r="BH59" s="60" t="s">
        <v>288</v>
      </c>
      <c r="BI59" s="60" t="s">
        <v>288</v>
      </c>
      <c r="BJ59" s="60">
        <v>0.28038000000000002</v>
      </c>
      <c r="BK59" s="60">
        <v>0.29182999999999998</v>
      </c>
      <c r="BL59" s="60">
        <v>0.28105000000000002</v>
      </c>
      <c r="BM59" s="60">
        <v>0.72882999999999998</v>
      </c>
      <c r="BN59" s="60">
        <v>0.871</v>
      </c>
      <c r="BO59" s="60">
        <v>0.44852999999999998</v>
      </c>
      <c r="BP59" s="60">
        <v>0.28129999999999999</v>
      </c>
      <c r="BQ59" s="60">
        <v>0.29272999999999999</v>
      </c>
      <c r="BR59" s="60">
        <v>0.28192</v>
      </c>
      <c r="BS59" s="60">
        <v>0.73</v>
      </c>
      <c r="BT59" s="60">
        <v>0.87112999999999996</v>
      </c>
      <c r="BU59" s="60">
        <v>0.4506</v>
      </c>
      <c r="BV59" s="60">
        <v>0.28405000000000002</v>
      </c>
      <c r="BW59" s="60">
        <v>0.29730000000000001</v>
      </c>
      <c r="BX59" s="60">
        <v>0.28384999999999999</v>
      </c>
      <c r="BY59" s="60">
        <v>0.73772000000000004</v>
      </c>
      <c r="BZ59" s="60">
        <v>0.90432000000000001</v>
      </c>
      <c r="CA59" s="60">
        <v>0.45050000000000001</v>
      </c>
      <c r="CB59" s="60">
        <v>0.04</v>
      </c>
      <c r="CC59" s="60">
        <v>0.03</v>
      </c>
      <c r="CD59" s="60">
        <v>0.04</v>
      </c>
      <c r="CE59" s="60">
        <v>0.35</v>
      </c>
      <c r="CF59" s="60">
        <v>0.11</v>
      </c>
      <c r="CG59" s="60">
        <v>0.38</v>
      </c>
      <c r="CH59" s="60">
        <v>0.02</v>
      </c>
      <c r="CI59" s="60">
        <v>0.04</v>
      </c>
      <c r="CJ59" s="60">
        <v>0.04</v>
      </c>
      <c r="CK59" s="60">
        <v>0.26</v>
      </c>
      <c r="CL59" s="60">
        <v>0.28999999999999998</v>
      </c>
      <c r="CM59" s="60">
        <v>0.15</v>
      </c>
      <c r="CN59" s="60" t="s">
        <v>289</v>
      </c>
      <c r="CO59" s="60" t="s">
        <v>289</v>
      </c>
      <c r="CP59" s="60" t="s">
        <v>289</v>
      </c>
      <c r="CQ59" s="60" t="s">
        <v>289</v>
      </c>
      <c r="CR59" s="60" t="s">
        <v>289</v>
      </c>
      <c r="CS59" s="60" t="s">
        <v>289</v>
      </c>
      <c r="CT59" s="60">
        <v>0.03</v>
      </c>
      <c r="CU59" s="60">
        <v>0.04</v>
      </c>
      <c r="CV59" s="60">
        <v>0.03</v>
      </c>
      <c r="CW59" s="60">
        <v>0.14000000000000001</v>
      </c>
      <c r="CX59" s="60">
        <v>0.24</v>
      </c>
      <c r="CY59" s="60">
        <v>0.06</v>
      </c>
      <c r="CZ59" s="60">
        <v>0.04</v>
      </c>
      <c r="DA59" s="60">
        <v>0.05</v>
      </c>
      <c r="DB59" s="60">
        <v>0.04</v>
      </c>
      <c r="DC59" s="60">
        <v>0.68</v>
      </c>
      <c r="DD59" s="60">
        <v>0.43</v>
      </c>
      <c r="DE59" s="60">
        <v>0.24</v>
      </c>
      <c r="DF59" s="60">
        <v>0.13</v>
      </c>
      <c r="DG59" s="60">
        <v>0.13</v>
      </c>
      <c r="DH59" s="60">
        <v>0.08</v>
      </c>
      <c r="DI59" s="60">
        <v>0.78</v>
      </c>
      <c r="DJ59" s="60">
        <v>0.47</v>
      </c>
      <c r="DK59" s="60">
        <v>0.66</v>
      </c>
      <c r="DL59" s="60" t="s">
        <v>488</v>
      </c>
    </row>
    <row r="60" spans="1:116">
      <c r="A60" s="60">
        <v>73073</v>
      </c>
      <c r="B60" s="60" t="s">
        <v>18</v>
      </c>
      <c r="C60" s="60">
        <v>1</v>
      </c>
      <c r="D60" s="60">
        <v>20100119</v>
      </c>
      <c r="E60" s="60" t="s">
        <v>555</v>
      </c>
      <c r="F60" s="60">
        <v>20100119</v>
      </c>
      <c r="G60" s="60" t="s">
        <v>443</v>
      </c>
      <c r="H60" s="60" t="s">
        <v>556</v>
      </c>
      <c r="I60" s="60">
        <v>72</v>
      </c>
      <c r="J60" s="60">
        <v>1344</v>
      </c>
      <c r="K60" s="60" t="s">
        <v>519</v>
      </c>
      <c r="L60" s="60" t="s">
        <v>520</v>
      </c>
      <c r="M60" s="60" t="s">
        <v>283</v>
      </c>
      <c r="N60" s="60" t="s">
        <v>283</v>
      </c>
      <c r="O60" s="60">
        <v>542</v>
      </c>
      <c r="P60" s="60">
        <v>1.53</v>
      </c>
      <c r="Q60" s="60">
        <v>0.7</v>
      </c>
      <c r="R60" s="60">
        <v>2.23</v>
      </c>
      <c r="S60" s="60" t="s">
        <v>448</v>
      </c>
      <c r="T60" s="60">
        <v>1.9792190000000001</v>
      </c>
      <c r="U60" s="60">
        <v>1.9715370000000001</v>
      </c>
      <c r="V60" s="60" t="s">
        <v>285</v>
      </c>
      <c r="W60" s="60">
        <v>1.9413450000000001</v>
      </c>
      <c r="X60" s="60">
        <v>1.961344</v>
      </c>
      <c r="Y60" s="60">
        <v>1.976691</v>
      </c>
      <c r="Z60" s="60">
        <v>0</v>
      </c>
      <c r="AA60" s="60">
        <v>10.569485</v>
      </c>
      <c r="AB60" s="60">
        <v>10.530063999999999</v>
      </c>
      <c r="AC60" s="60" t="s">
        <v>285</v>
      </c>
      <c r="AD60" s="60">
        <v>10.316056</v>
      </c>
      <c r="AE60" s="60" t="s">
        <v>286</v>
      </c>
      <c r="AF60" s="60">
        <v>10.412169</v>
      </c>
      <c r="AG60" s="60">
        <v>10.558420999999999</v>
      </c>
      <c r="AH60" s="60">
        <v>0.37</v>
      </c>
      <c r="AI60" s="60" t="s">
        <v>287</v>
      </c>
      <c r="AJ60" s="60">
        <v>-0.27</v>
      </c>
      <c r="AK60" s="60">
        <v>0.33329999999999999</v>
      </c>
      <c r="AL60" s="60">
        <v>-0.71430000000000005</v>
      </c>
      <c r="AM60" s="60">
        <v>800</v>
      </c>
      <c r="AN60" s="60">
        <v>8.7799999999999994</v>
      </c>
      <c r="AO60" s="60">
        <v>8.8000000000000007</v>
      </c>
      <c r="AP60" s="60">
        <v>48.38</v>
      </c>
      <c r="AQ60" s="60">
        <v>48.92</v>
      </c>
      <c r="AR60" s="60">
        <v>0.28361999999999998</v>
      </c>
      <c r="AS60" s="60">
        <v>0.29668</v>
      </c>
      <c r="AT60" s="60">
        <v>0.28416999999999998</v>
      </c>
      <c r="AU60" s="60">
        <v>0.73085</v>
      </c>
      <c r="AV60" s="60">
        <v>0.89854999999999996</v>
      </c>
      <c r="AW60" s="60">
        <v>0.45129999999999998</v>
      </c>
      <c r="AX60" s="60">
        <v>0.28239999999999998</v>
      </c>
      <c r="AY60" s="60">
        <v>0.29572999999999999</v>
      </c>
      <c r="AZ60" s="60">
        <v>0.28316999999999998</v>
      </c>
      <c r="BA60" s="60">
        <v>0.72767999999999999</v>
      </c>
      <c r="BB60" s="60">
        <v>0.89432999999999996</v>
      </c>
      <c r="BC60" s="60">
        <v>0.44997999999999999</v>
      </c>
      <c r="BD60" s="60" t="s">
        <v>288</v>
      </c>
      <c r="BE60" s="60" t="s">
        <v>288</v>
      </c>
      <c r="BF60" s="60" t="s">
        <v>288</v>
      </c>
      <c r="BG60" s="60" t="s">
        <v>288</v>
      </c>
      <c r="BH60" s="60" t="s">
        <v>288</v>
      </c>
      <c r="BI60" s="60" t="s">
        <v>288</v>
      </c>
      <c r="BJ60" s="60">
        <v>0.27828000000000003</v>
      </c>
      <c r="BK60" s="60">
        <v>0.28827000000000003</v>
      </c>
      <c r="BL60" s="60">
        <v>0.27927999999999997</v>
      </c>
      <c r="BM60" s="60">
        <v>0.71482000000000001</v>
      </c>
      <c r="BN60" s="60">
        <v>0.84858</v>
      </c>
      <c r="BO60" s="60">
        <v>0.44185000000000002</v>
      </c>
      <c r="BP60" s="60">
        <v>0.28077000000000002</v>
      </c>
      <c r="BQ60" s="60">
        <v>0.29053000000000001</v>
      </c>
      <c r="BR60" s="60">
        <v>0.28189999999999998</v>
      </c>
      <c r="BS60" s="60">
        <v>0.73148000000000002</v>
      </c>
      <c r="BT60" s="60">
        <v>0.84487000000000001</v>
      </c>
      <c r="BU60" s="60">
        <v>0.45067000000000002</v>
      </c>
      <c r="BV60" s="60">
        <v>0.28365000000000001</v>
      </c>
      <c r="BW60" s="60">
        <v>0.29682999999999998</v>
      </c>
      <c r="BX60" s="60">
        <v>0.28356999999999999</v>
      </c>
      <c r="BY60" s="60">
        <v>0.72746999999999995</v>
      </c>
      <c r="BZ60" s="60">
        <v>0.89641999999999999</v>
      </c>
      <c r="CA60" s="60">
        <v>0.44850000000000001</v>
      </c>
      <c r="CB60" s="60">
        <v>0.03</v>
      </c>
      <c r="CC60" s="60">
        <v>0.04</v>
      </c>
      <c r="CD60" s="60">
        <v>0.16</v>
      </c>
      <c r="CE60" s="60">
        <v>0.86</v>
      </c>
      <c r="CF60" s="60">
        <v>0.48</v>
      </c>
      <c r="CG60" s="60">
        <v>0.54</v>
      </c>
      <c r="CH60" s="60">
        <v>0.14000000000000001</v>
      </c>
      <c r="CI60" s="60">
        <v>0.12</v>
      </c>
      <c r="CJ60" s="60">
        <v>0.03</v>
      </c>
      <c r="CK60" s="60">
        <v>1.0900000000000001</v>
      </c>
      <c r="CL60" s="60">
        <v>0.55000000000000004</v>
      </c>
      <c r="CM60" s="60">
        <v>0.79</v>
      </c>
      <c r="CN60" s="60" t="s">
        <v>289</v>
      </c>
      <c r="CO60" s="60" t="s">
        <v>289</v>
      </c>
      <c r="CP60" s="60" t="s">
        <v>289</v>
      </c>
      <c r="CQ60" s="60" t="s">
        <v>289</v>
      </c>
      <c r="CR60" s="60" t="s">
        <v>289</v>
      </c>
      <c r="CS60" s="60" t="s">
        <v>289</v>
      </c>
      <c r="CT60" s="60">
        <v>7.0000000000000007E-2</v>
      </c>
      <c r="CU60" s="60">
        <v>0.05</v>
      </c>
      <c r="CV60" s="60">
        <v>0.17</v>
      </c>
      <c r="CW60" s="60">
        <v>1.61</v>
      </c>
      <c r="CX60" s="60">
        <v>0.69</v>
      </c>
      <c r="CY60" s="60">
        <v>1.1399999999999999</v>
      </c>
      <c r="CZ60" s="60">
        <v>0.05</v>
      </c>
      <c r="DA60" s="60">
        <v>7.0000000000000007E-2</v>
      </c>
      <c r="DB60" s="60">
        <v>0.1</v>
      </c>
      <c r="DC60" s="60">
        <v>0.52</v>
      </c>
      <c r="DD60" s="60">
        <v>0.72</v>
      </c>
      <c r="DE60" s="60">
        <v>0.35</v>
      </c>
      <c r="DF60" s="60">
        <v>0.06</v>
      </c>
      <c r="DG60" s="60">
        <v>0.09</v>
      </c>
      <c r="DH60" s="60">
        <v>0.11</v>
      </c>
      <c r="DI60" s="60">
        <v>0.26</v>
      </c>
      <c r="DJ60" s="60">
        <v>0.71</v>
      </c>
      <c r="DK60" s="60">
        <v>0.22</v>
      </c>
      <c r="DL60" s="60" t="s">
        <v>521</v>
      </c>
    </row>
    <row r="61" spans="1:116">
      <c r="A61" s="60">
        <v>73371</v>
      </c>
      <c r="B61" s="60" t="s">
        <v>18</v>
      </c>
      <c r="C61" s="60">
        <v>1</v>
      </c>
      <c r="D61" s="60">
        <v>20100125</v>
      </c>
      <c r="E61" s="60" t="s">
        <v>557</v>
      </c>
      <c r="F61" s="60">
        <v>20100127</v>
      </c>
      <c r="G61" s="60" t="s">
        <v>443</v>
      </c>
      <c r="H61" s="60">
        <v>5</v>
      </c>
      <c r="I61" s="60">
        <v>73</v>
      </c>
      <c r="J61" s="60">
        <v>1501</v>
      </c>
      <c r="K61" s="60" t="s">
        <v>519</v>
      </c>
      <c r="L61" s="60" t="s">
        <v>520</v>
      </c>
      <c r="M61" s="60" t="s">
        <v>283</v>
      </c>
      <c r="N61" s="60" t="s">
        <v>283</v>
      </c>
      <c r="O61" s="60">
        <v>540</v>
      </c>
      <c r="P61" s="60">
        <v>1.23</v>
      </c>
      <c r="Q61" s="60">
        <v>0.9</v>
      </c>
      <c r="R61" s="60">
        <v>2.13</v>
      </c>
      <c r="S61" s="60" t="s">
        <v>448</v>
      </c>
      <c r="T61" s="60">
        <v>1.9718640000000001</v>
      </c>
      <c r="U61" s="60">
        <v>1.968426</v>
      </c>
      <c r="V61" s="60" t="s">
        <v>285</v>
      </c>
      <c r="W61" s="60">
        <v>1.945452</v>
      </c>
      <c r="X61" s="60">
        <v>1.9578</v>
      </c>
      <c r="Y61" s="60">
        <v>1.9769099999999999</v>
      </c>
      <c r="Z61" s="60">
        <v>1</v>
      </c>
      <c r="AA61" s="60">
        <v>10.532702</v>
      </c>
      <c r="AB61" s="60">
        <v>10.512824999999999</v>
      </c>
      <c r="AC61" s="60" t="s">
        <v>285</v>
      </c>
      <c r="AD61" s="60">
        <v>10.337923</v>
      </c>
      <c r="AE61" s="60" t="s">
        <v>296</v>
      </c>
      <c r="AF61" s="60">
        <v>10.410465</v>
      </c>
      <c r="AG61" s="60">
        <v>10.573292</v>
      </c>
      <c r="AH61" s="60">
        <v>0.19</v>
      </c>
      <c r="AI61" s="60" t="s">
        <v>287</v>
      </c>
      <c r="AJ61" s="60">
        <v>-0.57999999999999996</v>
      </c>
      <c r="AK61" s="60">
        <v>-0.75</v>
      </c>
      <c r="AL61" s="60">
        <v>-1</v>
      </c>
      <c r="AM61" s="60">
        <v>800</v>
      </c>
      <c r="AN61" s="60">
        <v>8.61</v>
      </c>
      <c r="AO61" s="60">
        <v>8.9</v>
      </c>
      <c r="AP61" s="60">
        <v>50</v>
      </c>
      <c r="AQ61" s="60">
        <v>51.95</v>
      </c>
      <c r="AR61" s="60">
        <v>0.28294999999999998</v>
      </c>
      <c r="AS61" s="60">
        <v>0.29611999999999999</v>
      </c>
      <c r="AT61" s="60">
        <v>0.28303</v>
      </c>
      <c r="AU61" s="60">
        <v>0.72570000000000001</v>
      </c>
      <c r="AV61" s="60">
        <v>0.89551999999999998</v>
      </c>
      <c r="AW61" s="60">
        <v>0.44588</v>
      </c>
      <c r="AX61" s="60">
        <v>0.28220000000000001</v>
      </c>
      <c r="AY61" s="60">
        <v>0.29548000000000002</v>
      </c>
      <c r="AZ61" s="60">
        <v>0.28272000000000003</v>
      </c>
      <c r="BA61" s="60">
        <v>0.72565000000000002</v>
      </c>
      <c r="BB61" s="60">
        <v>0.89207999999999998</v>
      </c>
      <c r="BC61" s="60">
        <v>0.44623000000000002</v>
      </c>
      <c r="BD61" s="60" t="s">
        <v>288</v>
      </c>
      <c r="BE61" s="60" t="s">
        <v>288</v>
      </c>
      <c r="BF61" s="60" t="s">
        <v>288</v>
      </c>
      <c r="BG61" s="60" t="s">
        <v>288</v>
      </c>
      <c r="BH61" s="60" t="s">
        <v>288</v>
      </c>
      <c r="BI61" s="60" t="s">
        <v>288</v>
      </c>
      <c r="BJ61" s="60">
        <v>0.27892</v>
      </c>
      <c r="BK61" s="60">
        <v>0.28917999999999999</v>
      </c>
      <c r="BL61" s="60">
        <v>0.27984999999999999</v>
      </c>
      <c r="BM61" s="60">
        <v>0.71787999999999996</v>
      </c>
      <c r="BN61" s="60">
        <v>0.84694999999999998</v>
      </c>
      <c r="BO61" s="60">
        <v>0.44122</v>
      </c>
      <c r="BP61" s="60">
        <v>0.28062999999999999</v>
      </c>
      <c r="BQ61" s="60">
        <v>0.29098000000000002</v>
      </c>
      <c r="BR61" s="60">
        <v>0.28088000000000002</v>
      </c>
      <c r="BS61" s="60">
        <v>0.73051999999999995</v>
      </c>
      <c r="BT61" s="60">
        <v>0.85507</v>
      </c>
      <c r="BU61" s="60">
        <v>0.44829999999999998</v>
      </c>
      <c r="BV61" s="60">
        <v>0.28347</v>
      </c>
      <c r="BW61" s="60">
        <v>0.29725000000000001</v>
      </c>
      <c r="BX61" s="60">
        <v>0.28334999999999999</v>
      </c>
      <c r="BY61" s="60">
        <v>0.73428000000000004</v>
      </c>
      <c r="BZ61" s="60">
        <v>0.90659999999999996</v>
      </c>
      <c r="CA61" s="60">
        <v>0.44962999999999997</v>
      </c>
      <c r="CB61" s="60">
        <v>0.04</v>
      </c>
      <c r="CC61" s="60">
        <v>0.11</v>
      </c>
      <c r="CD61" s="60">
        <v>0.14000000000000001</v>
      </c>
      <c r="CE61" s="60">
        <v>0.45</v>
      </c>
      <c r="CF61" s="60">
        <v>0.28999999999999998</v>
      </c>
      <c r="CG61" s="60">
        <v>0.28999999999999998</v>
      </c>
      <c r="CH61" s="60">
        <v>7.0000000000000007E-2</v>
      </c>
      <c r="CI61" s="60">
        <v>0.1</v>
      </c>
      <c r="CJ61" s="60">
        <v>0.19</v>
      </c>
      <c r="CK61" s="60">
        <v>0.65</v>
      </c>
      <c r="CL61" s="60">
        <v>0.21</v>
      </c>
      <c r="CM61" s="60">
        <v>0.55000000000000004</v>
      </c>
      <c r="CN61" s="60" t="s">
        <v>289</v>
      </c>
      <c r="CO61" s="60" t="s">
        <v>289</v>
      </c>
      <c r="CP61" s="60" t="s">
        <v>289</v>
      </c>
      <c r="CQ61" s="60" t="s">
        <v>289</v>
      </c>
      <c r="CR61" s="60" t="s">
        <v>289</v>
      </c>
      <c r="CS61" s="60" t="s">
        <v>289</v>
      </c>
      <c r="CT61" s="60">
        <v>0.05</v>
      </c>
      <c r="CU61" s="60">
        <v>0.03</v>
      </c>
      <c r="CV61" s="60">
        <v>0.03</v>
      </c>
      <c r="CW61" s="60">
        <v>0.28000000000000003</v>
      </c>
      <c r="CX61" s="60">
        <v>0.46</v>
      </c>
      <c r="CY61" s="60">
        <v>0.19</v>
      </c>
      <c r="CZ61" s="60">
        <v>0.02</v>
      </c>
      <c r="DA61" s="60">
        <v>0.04</v>
      </c>
      <c r="DB61" s="60">
        <v>0.03</v>
      </c>
      <c r="DC61" s="60">
        <v>0.21</v>
      </c>
      <c r="DD61" s="60">
        <v>0.16</v>
      </c>
      <c r="DE61" s="60">
        <v>0.12</v>
      </c>
      <c r="DF61" s="60">
        <v>0.03</v>
      </c>
      <c r="DG61" s="60">
        <v>0.03</v>
      </c>
      <c r="DH61" s="60">
        <v>0.03</v>
      </c>
      <c r="DI61" s="60">
        <v>0.16</v>
      </c>
      <c r="DJ61" s="60">
        <v>0.26</v>
      </c>
      <c r="DK61" s="60">
        <v>0.3</v>
      </c>
      <c r="DL61" s="60" t="s">
        <v>521</v>
      </c>
    </row>
    <row r="62" spans="1:116">
      <c r="A62" s="60">
        <v>74095</v>
      </c>
      <c r="B62" s="60" t="s">
        <v>18</v>
      </c>
      <c r="C62" s="60">
        <v>1</v>
      </c>
      <c r="D62" s="60">
        <v>20100202</v>
      </c>
      <c r="E62" s="60" t="s">
        <v>558</v>
      </c>
      <c r="F62" s="60">
        <v>20100203</v>
      </c>
      <c r="G62" s="60" t="s">
        <v>443</v>
      </c>
      <c r="H62" s="60">
        <v>6</v>
      </c>
      <c r="I62" s="60">
        <v>74</v>
      </c>
      <c r="J62" s="60">
        <v>1662</v>
      </c>
      <c r="K62" s="60" t="s">
        <v>519</v>
      </c>
      <c r="L62" s="60" t="s">
        <v>520</v>
      </c>
      <c r="M62" s="60" t="s">
        <v>283</v>
      </c>
      <c r="N62" s="60" t="s">
        <v>283</v>
      </c>
      <c r="O62" s="60">
        <v>541</v>
      </c>
      <c r="P62" s="60">
        <v>0.63</v>
      </c>
      <c r="Q62" s="60">
        <v>0.59</v>
      </c>
      <c r="R62" s="60">
        <v>1.22</v>
      </c>
      <c r="S62" s="60" t="s">
        <v>448</v>
      </c>
      <c r="T62" s="60">
        <v>1.9696130000000001</v>
      </c>
      <c r="U62" s="60">
        <v>1.965905</v>
      </c>
      <c r="V62" s="60" t="s">
        <v>285</v>
      </c>
      <c r="W62" s="60">
        <v>1.955084</v>
      </c>
      <c r="X62" s="60">
        <v>1.9605459999999999</v>
      </c>
      <c r="Y62" s="60">
        <v>1.972766</v>
      </c>
      <c r="Z62" s="60">
        <v>2</v>
      </c>
      <c r="AA62" s="60">
        <v>10.528587</v>
      </c>
      <c r="AB62" s="60">
        <v>10.507172000000001</v>
      </c>
      <c r="AC62" s="60" t="s">
        <v>285</v>
      </c>
      <c r="AD62" s="60">
        <v>10.409435999999999</v>
      </c>
      <c r="AE62" s="60" t="s">
        <v>292</v>
      </c>
      <c r="AF62" s="60">
        <v>10.449249999999999</v>
      </c>
      <c r="AG62" s="60">
        <v>10.550765</v>
      </c>
      <c r="AH62" s="60">
        <v>0.2</v>
      </c>
      <c r="AI62" s="60" t="s">
        <v>287</v>
      </c>
      <c r="AJ62" s="60">
        <v>-0.41</v>
      </c>
      <c r="AK62" s="60">
        <v>-2</v>
      </c>
      <c r="AL62" s="60">
        <v>-0.85709999999999997</v>
      </c>
      <c r="AM62" s="60">
        <v>650</v>
      </c>
      <c r="AN62" s="60">
        <v>10.71</v>
      </c>
      <c r="AO62" s="60">
        <v>10.199999999999999</v>
      </c>
      <c r="AP62" s="60">
        <v>70.28</v>
      </c>
      <c r="AQ62" s="60">
        <v>66.72</v>
      </c>
      <c r="AR62" s="60">
        <v>0.28227999999999998</v>
      </c>
      <c r="AS62" s="60">
        <v>0.29609999999999997</v>
      </c>
      <c r="AT62" s="60">
        <v>0.28277999999999998</v>
      </c>
      <c r="AU62" s="60">
        <v>0.72685</v>
      </c>
      <c r="AV62" s="60">
        <v>0.89847999999999995</v>
      </c>
      <c r="AW62" s="60">
        <v>0.44762000000000002</v>
      </c>
      <c r="AX62" s="60">
        <v>0.28193000000000001</v>
      </c>
      <c r="AY62" s="60">
        <v>0.29572999999999999</v>
      </c>
      <c r="AZ62" s="60">
        <v>0.28222000000000003</v>
      </c>
      <c r="BA62" s="60">
        <v>0.72377000000000002</v>
      </c>
      <c r="BB62" s="60">
        <v>0.89388000000000001</v>
      </c>
      <c r="BC62" s="60">
        <v>0.44536999999999999</v>
      </c>
      <c r="BD62" s="60" t="s">
        <v>288</v>
      </c>
      <c r="BE62" s="60" t="s">
        <v>288</v>
      </c>
      <c r="BF62" s="60" t="s">
        <v>288</v>
      </c>
      <c r="BG62" s="60" t="s">
        <v>288</v>
      </c>
      <c r="BH62" s="60" t="s">
        <v>288</v>
      </c>
      <c r="BI62" s="60" t="s">
        <v>288</v>
      </c>
      <c r="BJ62" s="60">
        <v>0.28022000000000002</v>
      </c>
      <c r="BK62" s="60">
        <v>0.29153000000000001</v>
      </c>
      <c r="BL62" s="60">
        <v>0.28100000000000003</v>
      </c>
      <c r="BM62" s="60">
        <v>0.72272000000000003</v>
      </c>
      <c r="BN62" s="60">
        <v>0.86563000000000001</v>
      </c>
      <c r="BO62" s="60">
        <v>0.44446999999999998</v>
      </c>
      <c r="BP62" s="60">
        <v>0.28103</v>
      </c>
      <c r="BQ62" s="60">
        <v>0.29337999999999997</v>
      </c>
      <c r="BR62" s="60">
        <v>0.28116999999999998</v>
      </c>
      <c r="BS62" s="60">
        <v>0.72650000000000003</v>
      </c>
      <c r="BT62" s="60">
        <v>0.86458000000000002</v>
      </c>
      <c r="BU62" s="60">
        <v>0.44940000000000002</v>
      </c>
      <c r="BV62" s="60">
        <v>0.28317999999999999</v>
      </c>
      <c r="BW62" s="60">
        <v>0.29726999999999998</v>
      </c>
      <c r="BX62" s="60">
        <v>0.28249999999999997</v>
      </c>
      <c r="BY62" s="60">
        <v>0.72960000000000003</v>
      </c>
      <c r="BZ62" s="60">
        <v>0.89688000000000001</v>
      </c>
      <c r="CA62" s="60">
        <v>0.44823000000000002</v>
      </c>
      <c r="CB62" s="60">
        <v>0.04</v>
      </c>
      <c r="CC62" s="60">
        <v>0.04</v>
      </c>
      <c r="CD62" s="60">
        <v>0.08</v>
      </c>
      <c r="CE62" s="60">
        <v>0.33</v>
      </c>
      <c r="CF62" s="60">
        <v>0.51</v>
      </c>
      <c r="CG62" s="60">
        <v>0.47</v>
      </c>
      <c r="CH62" s="60">
        <v>7.0000000000000007E-2</v>
      </c>
      <c r="CI62" s="60">
        <v>0.09</v>
      </c>
      <c r="CJ62" s="60">
        <v>0.19</v>
      </c>
      <c r="CK62" s="60">
        <v>0.21</v>
      </c>
      <c r="CL62" s="60">
        <v>0.82</v>
      </c>
      <c r="CM62" s="60">
        <v>0.35</v>
      </c>
      <c r="CN62" s="60" t="s">
        <v>289</v>
      </c>
      <c r="CO62" s="60" t="s">
        <v>289</v>
      </c>
      <c r="CP62" s="60" t="s">
        <v>289</v>
      </c>
      <c r="CQ62" s="60" t="s">
        <v>289</v>
      </c>
      <c r="CR62" s="60" t="s">
        <v>289</v>
      </c>
      <c r="CS62" s="60" t="s">
        <v>289</v>
      </c>
      <c r="CT62" s="60">
        <v>0.01</v>
      </c>
      <c r="CU62" s="60">
        <v>0.03</v>
      </c>
      <c r="CV62" s="60">
        <v>0.04</v>
      </c>
      <c r="CW62" s="60">
        <v>0.3</v>
      </c>
      <c r="CX62" s="60">
        <v>0.35</v>
      </c>
      <c r="CY62" s="60">
        <v>0.21</v>
      </c>
      <c r="CZ62" s="60">
        <v>0.13</v>
      </c>
      <c r="DA62" s="60">
        <v>0.12</v>
      </c>
      <c r="DB62" s="60">
        <v>0.1</v>
      </c>
      <c r="DC62" s="60">
        <v>0.99</v>
      </c>
      <c r="DD62" s="60">
        <v>0.56999999999999995</v>
      </c>
      <c r="DE62" s="60">
        <v>0.41</v>
      </c>
      <c r="DF62" s="60">
        <v>0.05</v>
      </c>
      <c r="DG62" s="60">
        <v>0.04</v>
      </c>
      <c r="DH62" s="60">
        <v>0.05</v>
      </c>
      <c r="DI62" s="60">
        <v>0.52</v>
      </c>
      <c r="DJ62" s="60">
        <v>0.28000000000000003</v>
      </c>
      <c r="DK62" s="60">
        <v>0.44</v>
      </c>
      <c r="DL62" s="60" t="s">
        <v>521</v>
      </c>
    </row>
    <row r="63" spans="1:116">
      <c r="A63" s="60">
        <v>74304</v>
      </c>
      <c r="B63" s="60" t="s">
        <v>18</v>
      </c>
      <c r="C63" s="60">
        <v>1</v>
      </c>
      <c r="D63" s="60">
        <v>20100219</v>
      </c>
      <c r="E63" s="60" t="s">
        <v>559</v>
      </c>
      <c r="F63" s="60">
        <v>20100309</v>
      </c>
      <c r="G63" s="60" t="s">
        <v>443</v>
      </c>
      <c r="H63" s="60" t="s">
        <v>560</v>
      </c>
      <c r="I63" s="60">
        <v>76</v>
      </c>
      <c r="J63" s="60">
        <v>1985</v>
      </c>
      <c r="K63" s="60" t="s">
        <v>519</v>
      </c>
      <c r="L63" s="60" t="s">
        <v>520</v>
      </c>
      <c r="M63" s="60" t="s">
        <v>326</v>
      </c>
      <c r="N63" s="60" t="s">
        <v>283</v>
      </c>
      <c r="O63" s="60">
        <v>541</v>
      </c>
      <c r="P63" s="60">
        <v>1.1100000000000001</v>
      </c>
      <c r="Q63" s="60">
        <v>0.79</v>
      </c>
      <c r="R63" s="60">
        <v>1.9</v>
      </c>
      <c r="S63" s="60" t="s">
        <v>448</v>
      </c>
      <c r="T63" s="60">
        <v>1.971857</v>
      </c>
      <c r="U63" s="60">
        <v>1.9689350000000001</v>
      </c>
      <c r="V63" s="60" t="s">
        <v>285</v>
      </c>
      <c r="W63" s="60">
        <v>1.951076</v>
      </c>
      <c r="X63" s="60">
        <v>1.9671510000000001</v>
      </c>
      <c r="Y63" s="60">
        <v>1.982972</v>
      </c>
      <c r="Z63" s="60">
        <v>2</v>
      </c>
      <c r="AA63" s="60">
        <v>10.564329000000001</v>
      </c>
      <c r="AB63" s="60">
        <v>10.542498</v>
      </c>
      <c r="AC63" s="60" t="s">
        <v>285</v>
      </c>
      <c r="AD63" s="60">
        <v>10.405922</v>
      </c>
      <c r="AE63" s="60" t="s">
        <v>292</v>
      </c>
      <c r="AF63" s="60">
        <v>10.492324</v>
      </c>
      <c r="AG63" s="60">
        <v>10.61375</v>
      </c>
      <c r="AH63" s="60">
        <v>0.21</v>
      </c>
      <c r="AI63" s="60" t="s">
        <v>287</v>
      </c>
      <c r="AJ63" s="60">
        <v>-0.68</v>
      </c>
      <c r="AK63" s="60">
        <v>2</v>
      </c>
      <c r="AL63" s="60">
        <v>0.57140000000000002</v>
      </c>
      <c r="AM63" s="60">
        <v>600</v>
      </c>
      <c r="AN63" s="60">
        <v>10.75</v>
      </c>
      <c r="AO63" s="60">
        <v>10.08</v>
      </c>
      <c r="AP63" s="60">
        <v>70.42</v>
      </c>
      <c r="AQ63" s="60">
        <v>65.739999999999995</v>
      </c>
      <c r="AR63" s="60">
        <v>0.28327000000000002</v>
      </c>
      <c r="AS63" s="60">
        <v>0.29912</v>
      </c>
      <c r="AT63" s="60">
        <v>0.28233000000000003</v>
      </c>
      <c r="AU63" s="60">
        <v>0.72709999999999997</v>
      </c>
      <c r="AV63" s="60">
        <v>0.89963000000000004</v>
      </c>
      <c r="AW63" s="60">
        <v>0.44373000000000001</v>
      </c>
      <c r="AX63" s="60">
        <v>0.28287000000000001</v>
      </c>
      <c r="AY63" s="60">
        <v>0.29837999999999998</v>
      </c>
      <c r="AZ63" s="60">
        <v>0.28211999999999998</v>
      </c>
      <c r="BA63" s="60">
        <v>0.72318000000000005</v>
      </c>
      <c r="BB63" s="60">
        <v>0.89537999999999995</v>
      </c>
      <c r="BC63" s="60">
        <v>0.44263000000000002</v>
      </c>
      <c r="BD63" s="60" t="s">
        <v>288</v>
      </c>
      <c r="BE63" s="60" t="s">
        <v>288</v>
      </c>
      <c r="BF63" s="60" t="s">
        <v>288</v>
      </c>
      <c r="BG63" s="60" t="s">
        <v>288</v>
      </c>
      <c r="BH63" s="60" t="s">
        <v>288</v>
      </c>
      <c r="BI63" s="60" t="s">
        <v>288</v>
      </c>
      <c r="BJ63" s="60">
        <v>0.28027000000000002</v>
      </c>
      <c r="BK63" s="60">
        <v>0.29285</v>
      </c>
      <c r="BL63" s="60">
        <v>0.27987000000000001</v>
      </c>
      <c r="BM63" s="60">
        <v>0.71630000000000005</v>
      </c>
      <c r="BN63" s="60">
        <v>0.86687999999999998</v>
      </c>
      <c r="BO63" s="60">
        <v>0.44069999999999998</v>
      </c>
      <c r="BP63" s="60">
        <v>0.28222999999999998</v>
      </c>
      <c r="BQ63" s="60">
        <v>0.29521999999999998</v>
      </c>
      <c r="BR63" s="60">
        <v>0.28211999999999998</v>
      </c>
      <c r="BS63" s="60">
        <v>0.72511999999999999</v>
      </c>
      <c r="BT63" s="60">
        <v>0.87087999999999999</v>
      </c>
      <c r="BU63" s="60">
        <v>0.44818000000000002</v>
      </c>
      <c r="BV63" s="60">
        <v>0.28516999999999998</v>
      </c>
      <c r="BW63" s="60">
        <v>0.30013000000000001</v>
      </c>
      <c r="BX63" s="60">
        <v>0.28392000000000001</v>
      </c>
      <c r="BY63" s="60">
        <v>0.72858000000000001</v>
      </c>
      <c r="BZ63" s="60">
        <v>0.90232999999999997</v>
      </c>
      <c r="CA63" s="60">
        <v>0.4446</v>
      </c>
      <c r="CB63" s="60">
        <v>0.03</v>
      </c>
      <c r="CC63" s="60">
        <v>0.09</v>
      </c>
      <c r="CD63" s="60">
        <v>0.03</v>
      </c>
      <c r="CE63" s="60">
        <v>0.57999999999999996</v>
      </c>
      <c r="CF63" s="60">
        <v>0.33</v>
      </c>
      <c r="CG63" s="60">
        <v>0.22</v>
      </c>
      <c r="CH63" s="60">
        <v>0.04</v>
      </c>
      <c r="CI63" s="60">
        <v>7.0000000000000007E-2</v>
      </c>
      <c r="CJ63" s="60">
        <v>0.03</v>
      </c>
      <c r="CK63" s="60">
        <v>0.52</v>
      </c>
      <c r="CL63" s="60">
        <v>0.33</v>
      </c>
      <c r="CM63" s="60">
        <v>0.3</v>
      </c>
      <c r="CN63" s="60" t="s">
        <v>289</v>
      </c>
      <c r="CO63" s="60" t="s">
        <v>289</v>
      </c>
      <c r="CP63" s="60" t="s">
        <v>289</v>
      </c>
      <c r="CQ63" s="60" t="s">
        <v>289</v>
      </c>
      <c r="CR63" s="60" t="s">
        <v>289</v>
      </c>
      <c r="CS63" s="60" t="s">
        <v>289</v>
      </c>
      <c r="CT63" s="60">
        <v>7.0000000000000007E-2</v>
      </c>
      <c r="CU63" s="60">
        <v>0.08</v>
      </c>
      <c r="CV63" s="60">
        <v>0.13</v>
      </c>
      <c r="CW63" s="60">
        <v>0.65</v>
      </c>
      <c r="CX63" s="60">
        <v>0.35</v>
      </c>
      <c r="CY63" s="60">
        <v>0.45</v>
      </c>
      <c r="CZ63" s="60">
        <v>0.05</v>
      </c>
      <c r="DA63" s="60">
        <v>0.08</v>
      </c>
      <c r="DB63" s="60">
        <v>0.04</v>
      </c>
      <c r="DC63" s="60">
        <v>0.25</v>
      </c>
      <c r="DD63" s="60">
        <v>0.83</v>
      </c>
      <c r="DE63" s="60">
        <v>0.38</v>
      </c>
      <c r="DF63" s="60">
        <v>0.04</v>
      </c>
      <c r="DG63" s="60">
        <v>0.08</v>
      </c>
      <c r="DH63" s="60">
        <v>0.04</v>
      </c>
      <c r="DI63" s="60">
        <v>0.33</v>
      </c>
      <c r="DJ63" s="60">
        <v>0.82</v>
      </c>
      <c r="DK63" s="60">
        <v>1.1599999999999999</v>
      </c>
      <c r="DL63" s="60" t="s">
        <v>521</v>
      </c>
    </row>
    <row r="64" spans="1:116">
      <c r="A64" s="60">
        <v>69455</v>
      </c>
      <c r="B64" s="60" t="s">
        <v>18</v>
      </c>
      <c r="C64" s="60">
        <v>2</v>
      </c>
      <c r="D64" s="60">
        <v>20090119</v>
      </c>
      <c r="E64" s="60" t="s">
        <v>561</v>
      </c>
      <c r="F64" s="60">
        <v>20090128</v>
      </c>
      <c r="G64" s="60" t="s">
        <v>297</v>
      </c>
      <c r="H64" s="60">
        <v>3</v>
      </c>
      <c r="I64" s="60">
        <v>3</v>
      </c>
      <c r="J64" s="60">
        <v>652</v>
      </c>
      <c r="K64" s="60" t="s">
        <v>280</v>
      </c>
      <c r="L64" s="60" t="s">
        <v>281</v>
      </c>
      <c r="M64" s="60" t="s">
        <v>283</v>
      </c>
      <c r="N64" s="60" t="s">
        <v>283</v>
      </c>
      <c r="O64" s="60" t="s">
        <v>562</v>
      </c>
      <c r="P64" s="60">
        <v>1.23</v>
      </c>
      <c r="Q64" s="60">
        <v>0.61</v>
      </c>
      <c r="R64" s="60">
        <v>1.84</v>
      </c>
      <c r="S64" s="60" t="s">
        <v>448</v>
      </c>
      <c r="T64" s="60">
        <v>1.98492</v>
      </c>
      <c r="U64" s="60">
        <v>1.981846</v>
      </c>
      <c r="V64" s="60" t="s">
        <v>285</v>
      </c>
      <c r="W64" s="60">
        <v>1.9535720000000001</v>
      </c>
      <c r="X64" s="60">
        <v>1.9702059999999999</v>
      </c>
      <c r="Y64" s="60">
        <v>1.987727</v>
      </c>
      <c r="Z64" s="60">
        <v>1</v>
      </c>
      <c r="AA64" s="60" t="s">
        <v>285</v>
      </c>
      <c r="AB64" s="60" t="s">
        <v>285</v>
      </c>
      <c r="AC64" s="60" t="s">
        <v>285</v>
      </c>
      <c r="AD64" s="60" t="s">
        <v>285</v>
      </c>
      <c r="AE64" s="60" t="s">
        <v>300</v>
      </c>
      <c r="AF64" s="60" t="s">
        <v>285</v>
      </c>
      <c r="AG64" s="60" t="s">
        <v>285</v>
      </c>
      <c r="AH64" s="60">
        <v>0.17</v>
      </c>
      <c r="AI64" s="60" t="s">
        <v>287</v>
      </c>
      <c r="AJ64" s="60">
        <v>-0.4</v>
      </c>
      <c r="AK64" s="60" t="s">
        <v>449</v>
      </c>
      <c r="AL64" s="60" t="s">
        <v>449</v>
      </c>
      <c r="AM64" s="60">
        <v>700</v>
      </c>
      <c r="AN64" s="60">
        <v>10.57</v>
      </c>
      <c r="AO64" s="60">
        <v>10.23</v>
      </c>
      <c r="AP64" s="60">
        <v>62.4</v>
      </c>
      <c r="AQ64" s="60">
        <v>61.54</v>
      </c>
      <c r="AR64" s="60">
        <v>0.28397</v>
      </c>
      <c r="AS64" s="60">
        <v>0.29521999999999998</v>
      </c>
      <c r="AT64" s="60">
        <v>0.28503000000000001</v>
      </c>
      <c r="AU64" s="60">
        <v>0.73909999999999998</v>
      </c>
      <c r="AV64" s="60">
        <v>0.90169999999999995</v>
      </c>
      <c r="AW64" s="60">
        <v>0.45845000000000002</v>
      </c>
      <c r="AX64" s="60">
        <v>0.2833</v>
      </c>
      <c r="AY64" s="60">
        <v>0.29443000000000003</v>
      </c>
      <c r="AZ64" s="60">
        <v>0.28488000000000002</v>
      </c>
      <c r="BA64" s="60">
        <v>0.74002999999999997</v>
      </c>
      <c r="BB64" s="60">
        <v>0.90217999999999998</v>
      </c>
      <c r="BC64" s="60">
        <v>0.45715</v>
      </c>
      <c r="BD64" s="60" t="s">
        <v>288</v>
      </c>
      <c r="BE64" s="60" t="s">
        <v>288</v>
      </c>
      <c r="BF64" s="60" t="s">
        <v>288</v>
      </c>
      <c r="BG64" s="60" t="s">
        <v>288</v>
      </c>
      <c r="BH64" s="60" t="s">
        <v>288</v>
      </c>
      <c r="BI64" s="60" t="s">
        <v>288</v>
      </c>
      <c r="BJ64" s="60">
        <v>0.27950000000000003</v>
      </c>
      <c r="BK64" s="60">
        <v>0.28913</v>
      </c>
      <c r="BL64" s="60">
        <v>0.28125</v>
      </c>
      <c r="BM64" s="60">
        <v>0.72765000000000002</v>
      </c>
      <c r="BN64" s="60">
        <v>0.85907</v>
      </c>
      <c r="BO64" s="60">
        <v>0.44645000000000001</v>
      </c>
      <c r="BP64" s="60">
        <v>0.28198000000000001</v>
      </c>
      <c r="BQ64" s="60">
        <v>0.29158000000000001</v>
      </c>
      <c r="BR64" s="60">
        <v>0.28301999999999999</v>
      </c>
      <c r="BS64" s="60">
        <v>0.73253000000000001</v>
      </c>
      <c r="BT64" s="60">
        <v>0.85587999999999997</v>
      </c>
      <c r="BU64" s="60">
        <v>0.45633000000000001</v>
      </c>
      <c r="BV64" s="60">
        <v>0.2848</v>
      </c>
      <c r="BW64" s="60">
        <v>0.29661999999999999</v>
      </c>
      <c r="BX64" s="60">
        <v>0.28506999999999999</v>
      </c>
      <c r="BY64" s="60">
        <v>0.73792000000000002</v>
      </c>
      <c r="BZ64" s="60">
        <v>0.90454999999999997</v>
      </c>
      <c r="CA64" s="60">
        <v>0.45684999999999998</v>
      </c>
      <c r="CB64" s="60">
        <v>0.03</v>
      </c>
      <c r="CC64" s="60">
        <v>0.05</v>
      </c>
      <c r="CD64" s="60">
        <v>0.03</v>
      </c>
      <c r="CE64" s="60">
        <v>0.12</v>
      </c>
      <c r="CF64" s="60">
        <v>0.23</v>
      </c>
      <c r="CG64" s="60">
        <v>0.35</v>
      </c>
      <c r="CH64" s="60">
        <v>0.03</v>
      </c>
      <c r="CI64" s="60">
        <v>0.06</v>
      </c>
      <c r="CJ64" s="60">
        <v>0.06</v>
      </c>
      <c r="CK64" s="60">
        <v>0.28999999999999998</v>
      </c>
      <c r="CL64" s="60">
        <v>0.45</v>
      </c>
      <c r="CM64" s="60">
        <v>0.45</v>
      </c>
      <c r="CN64" s="60" t="s">
        <v>289</v>
      </c>
      <c r="CO64" s="60" t="s">
        <v>289</v>
      </c>
      <c r="CP64" s="60" t="s">
        <v>289</v>
      </c>
      <c r="CQ64" s="60" t="s">
        <v>289</v>
      </c>
      <c r="CR64" s="60" t="s">
        <v>289</v>
      </c>
      <c r="CS64" s="60" t="s">
        <v>289</v>
      </c>
      <c r="CT64" s="60">
        <v>0.11</v>
      </c>
      <c r="CU64" s="60">
        <v>0.08</v>
      </c>
      <c r="CV64" s="60">
        <v>0.03</v>
      </c>
      <c r="CW64" s="60">
        <v>0.41</v>
      </c>
      <c r="CX64" s="60">
        <v>0.09</v>
      </c>
      <c r="CY64" s="60">
        <v>0.36</v>
      </c>
      <c r="CZ64" s="60">
        <v>0.05</v>
      </c>
      <c r="DA64" s="60">
        <v>7.0000000000000007E-2</v>
      </c>
      <c r="DB64" s="60">
        <v>0.05</v>
      </c>
      <c r="DC64" s="60">
        <v>0.19</v>
      </c>
      <c r="DD64" s="60">
        <v>0.59</v>
      </c>
      <c r="DE64" s="60">
        <v>0.28000000000000003</v>
      </c>
      <c r="DF64" s="60">
        <v>0.04</v>
      </c>
      <c r="DG64" s="60">
        <v>0.06</v>
      </c>
      <c r="DH64" s="60">
        <v>0.03</v>
      </c>
      <c r="DI64" s="60">
        <v>0.34</v>
      </c>
      <c r="DJ64" s="60">
        <v>0.33</v>
      </c>
      <c r="DK64" s="60">
        <v>0.36</v>
      </c>
      <c r="DL64" s="60" t="s">
        <v>294</v>
      </c>
    </row>
    <row r="65" spans="1:116">
      <c r="A65" s="60">
        <v>69745</v>
      </c>
      <c r="B65" s="60" t="s">
        <v>18</v>
      </c>
      <c r="C65" s="60">
        <v>2</v>
      </c>
      <c r="D65" s="60">
        <v>20090202</v>
      </c>
      <c r="E65" s="60" t="s">
        <v>377</v>
      </c>
      <c r="F65" s="60">
        <v>20090204</v>
      </c>
      <c r="G65" s="60" t="s">
        <v>297</v>
      </c>
      <c r="H65" s="60">
        <v>5</v>
      </c>
      <c r="I65" s="60">
        <v>5</v>
      </c>
      <c r="J65" s="60">
        <v>967</v>
      </c>
      <c r="K65" s="60" t="s">
        <v>280</v>
      </c>
      <c r="L65" s="60" t="s">
        <v>281</v>
      </c>
      <c r="M65" s="60" t="s">
        <v>283</v>
      </c>
      <c r="N65" s="60" t="s">
        <v>283</v>
      </c>
      <c r="O65" s="60" t="s">
        <v>563</v>
      </c>
      <c r="P65" s="60">
        <v>0.72</v>
      </c>
      <c r="Q65" s="60">
        <v>0.56999999999999995</v>
      </c>
      <c r="R65" s="60">
        <v>1.29</v>
      </c>
      <c r="S65" s="60" t="s">
        <v>448</v>
      </c>
      <c r="T65" s="60">
        <v>1.9797149999999999</v>
      </c>
      <c r="U65" s="60">
        <v>1.973104</v>
      </c>
      <c r="V65" s="60" t="s">
        <v>285</v>
      </c>
      <c r="W65" s="60">
        <v>1.956634</v>
      </c>
      <c r="X65" s="60">
        <v>1.9622949999999999</v>
      </c>
      <c r="Y65" s="60">
        <v>1.9767619999999999</v>
      </c>
      <c r="Z65" s="60">
        <v>1</v>
      </c>
      <c r="AA65" s="60" t="s">
        <v>285</v>
      </c>
      <c r="AB65" s="60" t="s">
        <v>285</v>
      </c>
      <c r="AC65" s="60" t="s">
        <v>285</v>
      </c>
      <c r="AD65" s="60" t="s">
        <v>285</v>
      </c>
      <c r="AE65" s="60" t="s">
        <v>292</v>
      </c>
      <c r="AF65" s="60" t="s">
        <v>285</v>
      </c>
      <c r="AG65" s="60" t="s">
        <v>285</v>
      </c>
      <c r="AH65" s="60">
        <v>0.35</v>
      </c>
      <c r="AI65" s="60" t="s">
        <v>287</v>
      </c>
      <c r="AJ65" s="60">
        <v>-0.2</v>
      </c>
      <c r="AK65" s="60" t="s">
        <v>449</v>
      </c>
      <c r="AL65" s="60" t="s">
        <v>449</v>
      </c>
      <c r="AM65" s="60">
        <v>500</v>
      </c>
      <c r="AN65" s="60">
        <v>10.71</v>
      </c>
      <c r="AO65" s="60">
        <v>10.72</v>
      </c>
      <c r="AP65" s="60">
        <v>68.900000000000006</v>
      </c>
      <c r="AQ65" s="60">
        <v>70.23</v>
      </c>
      <c r="AR65" s="60">
        <v>0.28442000000000001</v>
      </c>
      <c r="AS65" s="60">
        <v>0.29657</v>
      </c>
      <c r="AT65" s="60">
        <v>0.28303</v>
      </c>
      <c r="AU65" s="60">
        <v>0.73812</v>
      </c>
      <c r="AV65" s="60">
        <v>0.89532999999999996</v>
      </c>
      <c r="AW65" s="60">
        <v>0.45095000000000002</v>
      </c>
      <c r="AX65" s="60">
        <v>0.28361999999999998</v>
      </c>
      <c r="AY65" s="60">
        <v>0.29525000000000001</v>
      </c>
      <c r="AZ65" s="60">
        <v>0.28225</v>
      </c>
      <c r="BA65" s="60">
        <v>0.72968</v>
      </c>
      <c r="BB65" s="60">
        <v>0.89717999999999998</v>
      </c>
      <c r="BC65" s="60">
        <v>0.44912000000000002</v>
      </c>
      <c r="BD65" s="60" t="s">
        <v>288</v>
      </c>
      <c r="BE65" s="60" t="s">
        <v>288</v>
      </c>
      <c r="BF65" s="60" t="s">
        <v>288</v>
      </c>
      <c r="BG65" s="60" t="s">
        <v>288</v>
      </c>
      <c r="BH65" s="60" t="s">
        <v>288</v>
      </c>
      <c r="BI65" s="60" t="s">
        <v>288</v>
      </c>
      <c r="BJ65" s="60">
        <v>0.28122999999999998</v>
      </c>
      <c r="BK65" s="60">
        <v>0.29192000000000001</v>
      </c>
      <c r="BL65" s="60">
        <v>0.28032000000000001</v>
      </c>
      <c r="BM65" s="60">
        <v>0.71904999999999997</v>
      </c>
      <c r="BN65" s="60">
        <v>0.85914999999999997</v>
      </c>
      <c r="BO65" s="60">
        <v>0.44581999999999999</v>
      </c>
      <c r="BP65" s="60">
        <v>0.28232000000000002</v>
      </c>
      <c r="BQ65" s="60">
        <v>0.29347000000000001</v>
      </c>
      <c r="BR65" s="60">
        <v>0.28077999999999997</v>
      </c>
      <c r="BS65" s="60">
        <v>0.72162000000000004</v>
      </c>
      <c r="BT65" s="60">
        <v>0.85951999999999995</v>
      </c>
      <c r="BU65" s="60">
        <v>0.44588</v>
      </c>
      <c r="BV65" s="60">
        <v>0.28415000000000001</v>
      </c>
      <c r="BW65" s="60">
        <v>0.29682999999999998</v>
      </c>
      <c r="BX65" s="60">
        <v>0.28256999999999999</v>
      </c>
      <c r="BY65" s="60">
        <v>0.72997999999999996</v>
      </c>
      <c r="BZ65" s="60">
        <v>0.88593</v>
      </c>
      <c r="CA65" s="60">
        <v>0.45146999999999998</v>
      </c>
      <c r="CB65" s="60">
        <v>0.06</v>
      </c>
      <c r="CC65" s="60">
        <v>0.06</v>
      </c>
      <c r="CD65" s="60">
        <v>0.11</v>
      </c>
      <c r="CE65" s="60">
        <v>0.84</v>
      </c>
      <c r="CF65" s="60">
        <v>0.56999999999999995</v>
      </c>
      <c r="CG65" s="60">
        <v>0.52</v>
      </c>
      <c r="CH65" s="60">
        <v>0.08</v>
      </c>
      <c r="CI65" s="60">
        <v>0.06</v>
      </c>
      <c r="CJ65" s="60">
        <v>0.06</v>
      </c>
      <c r="CK65" s="60">
        <v>0.86</v>
      </c>
      <c r="CL65" s="60">
        <v>0.6</v>
      </c>
      <c r="CM65" s="60">
        <v>0.66</v>
      </c>
      <c r="CN65" s="60" t="s">
        <v>289</v>
      </c>
      <c r="CO65" s="60" t="s">
        <v>289</v>
      </c>
      <c r="CP65" s="60" t="s">
        <v>289</v>
      </c>
      <c r="CQ65" s="60" t="s">
        <v>289</v>
      </c>
      <c r="CR65" s="60" t="s">
        <v>289</v>
      </c>
      <c r="CS65" s="60" t="s">
        <v>289</v>
      </c>
      <c r="CT65" s="60">
        <v>0.03</v>
      </c>
      <c r="CU65" s="60">
        <v>0.08</v>
      </c>
      <c r="CV65" s="60">
        <v>0.06</v>
      </c>
      <c r="CW65" s="60">
        <v>0.59</v>
      </c>
      <c r="CX65" s="60">
        <v>0.61</v>
      </c>
      <c r="CY65" s="60">
        <v>0.56999999999999995</v>
      </c>
      <c r="CZ65" s="60">
        <v>0.12</v>
      </c>
      <c r="DA65" s="60">
        <v>0.13</v>
      </c>
      <c r="DB65" s="60">
        <v>0.13</v>
      </c>
      <c r="DC65" s="60">
        <v>0.84</v>
      </c>
      <c r="DD65" s="60">
        <v>0.71</v>
      </c>
      <c r="DE65" s="60">
        <v>0.55000000000000004</v>
      </c>
      <c r="DF65" s="60">
        <v>0.04</v>
      </c>
      <c r="DG65" s="60">
        <v>0.08</v>
      </c>
      <c r="DH65" s="60">
        <v>0.1</v>
      </c>
      <c r="DI65" s="60">
        <v>0.72</v>
      </c>
      <c r="DJ65" s="60">
        <v>0.62</v>
      </c>
      <c r="DK65" s="60">
        <v>0.6</v>
      </c>
      <c r="DL65" s="60" t="s">
        <v>294</v>
      </c>
    </row>
    <row r="66" spans="1:116">
      <c r="A66" s="60">
        <v>69744</v>
      </c>
      <c r="B66" s="60" t="s">
        <v>18</v>
      </c>
      <c r="C66" s="60">
        <v>2</v>
      </c>
      <c r="D66" s="60">
        <v>20090209</v>
      </c>
      <c r="E66" s="60" t="s">
        <v>564</v>
      </c>
      <c r="F66" s="60">
        <v>20090219</v>
      </c>
      <c r="G66" s="60" t="s">
        <v>297</v>
      </c>
      <c r="H66" s="60">
        <v>6</v>
      </c>
      <c r="I66" s="60">
        <v>6</v>
      </c>
      <c r="J66" s="60">
        <v>1124</v>
      </c>
      <c r="K66" s="60" t="s">
        <v>280</v>
      </c>
      <c r="L66" s="60" t="s">
        <v>281</v>
      </c>
      <c r="M66" s="60" t="s">
        <v>283</v>
      </c>
      <c r="N66" s="60" t="s">
        <v>283</v>
      </c>
      <c r="O66" s="60" t="s">
        <v>565</v>
      </c>
      <c r="P66" s="60">
        <v>1.2</v>
      </c>
      <c r="Q66" s="60">
        <v>0.75</v>
      </c>
      <c r="R66" s="60">
        <v>1.95</v>
      </c>
      <c r="S66" s="60" t="s">
        <v>448</v>
      </c>
      <c r="T66" s="60">
        <v>1.9711460000000001</v>
      </c>
      <c r="U66" s="60">
        <v>1.9718610000000001</v>
      </c>
      <c r="V66" s="60" t="s">
        <v>285</v>
      </c>
      <c r="W66" s="60">
        <v>1.9465319999999999</v>
      </c>
      <c r="X66" s="60">
        <v>1.9566539999999999</v>
      </c>
      <c r="Y66" s="60">
        <v>1.973533</v>
      </c>
      <c r="Z66" s="60">
        <v>2</v>
      </c>
      <c r="AA66" s="60" t="s">
        <v>285</v>
      </c>
      <c r="AB66" s="60" t="s">
        <v>285</v>
      </c>
      <c r="AC66" s="60" t="s">
        <v>285</v>
      </c>
      <c r="AD66" s="60" t="s">
        <v>285</v>
      </c>
      <c r="AE66" s="60" t="s">
        <v>286</v>
      </c>
      <c r="AF66" s="60" t="s">
        <v>285</v>
      </c>
      <c r="AG66" s="60" t="s">
        <v>285</v>
      </c>
      <c r="AH66" s="60">
        <v>0.08</v>
      </c>
      <c r="AI66" s="60" t="s">
        <v>287</v>
      </c>
      <c r="AJ66" s="60">
        <v>-0.22</v>
      </c>
      <c r="AK66" s="60" t="s">
        <v>449</v>
      </c>
      <c r="AL66" s="60" t="s">
        <v>449</v>
      </c>
      <c r="AM66" s="60">
        <v>800</v>
      </c>
      <c r="AN66" s="60">
        <v>8.5500000000000007</v>
      </c>
      <c r="AO66" s="60">
        <v>8.66</v>
      </c>
      <c r="AP66" s="60">
        <v>45.86</v>
      </c>
      <c r="AQ66" s="60">
        <v>48.07</v>
      </c>
      <c r="AR66" s="60">
        <v>0.28301999999999999</v>
      </c>
      <c r="AS66" s="60">
        <v>0.29548000000000002</v>
      </c>
      <c r="AT66" s="60">
        <v>0.28222000000000003</v>
      </c>
      <c r="AU66" s="60">
        <v>0.72899999999999998</v>
      </c>
      <c r="AV66" s="60">
        <v>0.88741999999999999</v>
      </c>
      <c r="AW66" s="60">
        <v>0.44985000000000003</v>
      </c>
      <c r="AX66" s="60">
        <v>0.28310000000000002</v>
      </c>
      <c r="AY66" s="60">
        <v>0.29511999999999999</v>
      </c>
      <c r="AZ66" s="60">
        <v>0.28277000000000002</v>
      </c>
      <c r="BA66" s="60">
        <v>0.72723000000000004</v>
      </c>
      <c r="BB66" s="60">
        <v>0.87929999999999997</v>
      </c>
      <c r="BC66" s="60">
        <v>0.44769999999999999</v>
      </c>
      <c r="BD66" s="60" t="s">
        <v>288</v>
      </c>
      <c r="BE66" s="60" t="s">
        <v>288</v>
      </c>
      <c r="BF66" s="60" t="s">
        <v>288</v>
      </c>
      <c r="BG66" s="60" t="s">
        <v>288</v>
      </c>
      <c r="BH66" s="60" t="s">
        <v>288</v>
      </c>
      <c r="BI66" s="60" t="s">
        <v>288</v>
      </c>
      <c r="BJ66" s="60">
        <v>0.2792</v>
      </c>
      <c r="BK66" s="60">
        <v>0.28737000000000001</v>
      </c>
      <c r="BL66" s="60">
        <v>0.27944999999999998</v>
      </c>
      <c r="BM66" s="60">
        <v>0.72370000000000001</v>
      </c>
      <c r="BN66" s="60">
        <v>0.83601999999999999</v>
      </c>
      <c r="BO66" s="60">
        <v>0.44588</v>
      </c>
      <c r="BP66" s="60">
        <v>0.28039999999999998</v>
      </c>
      <c r="BQ66" s="60">
        <v>0.28903000000000001</v>
      </c>
      <c r="BR66" s="60">
        <v>0.28082000000000001</v>
      </c>
      <c r="BS66" s="60">
        <v>0.7298</v>
      </c>
      <c r="BT66" s="60">
        <v>0.85019999999999996</v>
      </c>
      <c r="BU66" s="60">
        <v>0.45062999999999998</v>
      </c>
      <c r="BV66" s="60">
        <v>0.28332000000000002</v>
      </c>
      <c r="BW66" s="60">
        <v>0.29585</v>
      </c>
      <c r="BX66" s="60">
        <v>0.28258</v>
      </c>
      <c r="BY66" s="60">
        <v>0.73067000000000004</v>
      </c>
      <c r="BZ66" s="60">
        <v>0.88949999999999996</v>
      </c>
      <c r="CA66" s="60">
        <v>0.45032</v>
      </c>
      <c r="CB66" s="60">
        <v>0.05</v>
      </c>
      <c r="CC66" s="60">
        <v>0.11</v>
      </c>
      <c r="CD66" s="60">
        <v>0.08</v>
      </c>
      <c r="CE66" s="60">
        <v>0.86</v>
      </c>
      <c r="CF66" s="60">
        <v>0.33</v>
      </c>
      <c r="CG66" s="60">
        <v>0.66</v>
      </c>
      <c r="CH66" s="60">
        <v>0.06</v>
      </c>
      <c r="CI66" s="60">
        <v>0.08</v>
      </c>
      <c r="CJ66" s="60">
        <v>0.13</v>
      </c>
      <c r="CK66" s="60">
        <v>0.28000000000000003</v>
      </c>
      <c r="CL66" s="60">
        <v>0.28999999999999998</v>
      </c>
      <c r="CM66" s="60">
        <v>0.18</v>
      </c>
      <c r="CN66" s="60" t="s">
        <v>289</v>
      </c>
      <c r="CO66" s="60" t="s">
        <v>289</v>
      </c>
      <c r="CP66" s="60" t="s">
        <v>289</v>
      </c>
      <c r="CQ66" s="60" t="s">
        <v>289</v>
      </c>
      <c r="CR66" s="60" t="s">
        <v>289</v>
      </c>
      <c r="CS66" s="60" t="s">
        <v>289</v>
      </c>
      <c r="CT66" s="60">
        <v>0.06</v>
      </c>
      <c r="CU66" s="60">
        <v>0.05</v>
      </c>
      <c r="CV66" s="60">
        <v>0.05</v>
      </c>
      <c r="CW66" s="60">
        <v>0.23</v>
      </c>
      <c r="CX66" s="60">
        <v>0.25</v>
      </c>
      <c r="CY66" s="60">
        <v>0.21</v>
      </c>
      <c r="CZ66" s="60">
        <v>0.05</v>
      </c>
      <c r="DA66" s="60">
        <v>0.04</v>
      </c>
      <c r="DB66" s="60">
        <v>0.05</v>
      </c>
      <c r="DC66" s="60">
        <v>0.26</v>
      </c>
      <c r="DD66" s="60">
        <v>0.3</v>
      </c>
      <c r="DE66" s="60">
        <v>0.1</v>
      </c>
      <c r="DF66" s="60">
        <v>0.06</v>
      </c>
      <c r="DG66" s="60">
        <v>0.02</v>
      </c>
      <c r="DH66" s="60">
        <v>0.03</v>
      </c>
      <c r="DI66" s="60">
        <v>0.5</v>
      </c>
      <c r="DJ66" s="60">
        <v>0.47</v>
      </c>
      <c r="DK66" s="60">
        <v>0.23</v>
      </c>
      <c r="DL66" s="60" t="s">
        <v>294</v>
      </c>
    </row>
    <row r="67" spans="1:116">
      <c r="A67" s="60">
        <v>69746</v>
      </c>
      <c r="B67" s="60" t="s">
        <v>18</v>
      </c>
      <c r="C67" s="60">
        <v>2</v>
      </c>
      <c r="D67" s="60">
        <v>20090216</v>
      </c>
      <c r="E67" s="60" t="s">
        <v>566</v>
      </c>
      <c r="F67" s="60">
        <v>20090219</v>
      </c>
      <c r="G67" s="60" t="s">
        <v>297</v>
      </c>
      <c r="H67" s="60">
        <v>7</v>
      </c>
      <c r="I67" s="60">
        <v>7</v>
      </c>
      <c r="J67" s="60">
        <v>1281</v>
      </c>
      <c r="K67" s="60" t="s">
        <v>280</v>
      </c>
      <c r="L67" s="60" t="s">
        <v>281</v>
      </c>
      <c r="M67" s="60" t="s">
        <v>283</v>
      </c>
      <c r="N67" s="60" t="s">
        <v>283</v>
      </c>
      <c r="O67" s="60" t="s">
        <v>567</v>
      </c>
      <c r="P67" s="60">
        <v>1.06</v>
      </c>
      <c r="Q67" s="60">
        <v>0.28999999999999998</v>
      </c>
      <c r="R67" s="60">
        <v>1.35</v>
      </c>
      <c r="S67" s="60" t="s">
        <v>448</v>
      </c>
      <c r="T67" s="60">
        <v>1.9659789999999999</v>
      </c>
      <c r="U67" s="60">
        <v>1.9659610000000001</v>
      </c>
      <c r="V67" s="60" t="s">
        <v>285</v>
      </c>
      <c r="W67" s="60">
        <v>1.9458470000000001</v>
      </c>
      <c r="X67" s="60">
        <v>1.9676</v>
      </c>
      <c r="Y67" s="60">
        <v>1.9753989999999999</v>
      </c>
      <c r="Z67" s="60">
        <v>1</v>
      </c>
      <c r="AA67" s="60" t="s">
        <v>285</v>
      </c>
      <c r="AB67" s="60" t="s">
        <v>285</v>
      </c>
      <c r="AC67" s="60" t="s">
        <v>285</v>
      </c>
      <c r="AD67" s="60" t="s">
        <v>285</v>
      </c>
      <c r="AE67" s="60" t="s">
        <v>300</v>
      </c>
      <c r="AF67" s="60" t="s">
        <v>285</v>
      </c>
      <c r="AG67" s="60" t="s">
        <v>285</v>
      </c>
      <c r="AH67" s="60">
        <v>-0.05</v>
      </c>
      <c r="AI67" s="60" t="s">
        <v>287</v>
      </c>
      <c r="AJ67" s="60">
        <v>-0.48</v>
      </c>
      <c r="AK67" s="60" t="s">
        <v>449</v>
      </c>
      <c r="AL67" s="60" t="s">
        <v>449</v>
      </c>
      <c r="AM67" s="60">
        <v>600</v>
      </c>
      <c r="AN67" s="60">
        <v>10.62</v>
      </c>
      <c r="AO67" s="60">
        <v>10.55</v>
      </c>
      <c r="AP67" s="60">
        <v>63.29</v>
      </c>
      <c r="AQ67" s="60">
        <v>65.239999999999995</v>
      </c>
      <c r="AR67" s="60">
        <v>0.28253</v>
      </c>
      <c r="AS67" s="60">
        <v>0.29418</v>
      </c>
      <c r="AT67" s="60">
        <v>0.28166999999999998</v>
      </c>
      <c r="AU67" s="60">
        <v>0.72377000000000002</v>
      </c>
      <c r="AV67" s="60">
        <v>0.88319999999999999</v>
      </c>
      <c r="AW67" s="60">
        <v>0.44590000000000002</v>
      </c>
      <c r="AX67" s="60">
        <v>0.28193000000000001</v>
      </c>
      <c r="AY67" s="60">
        <v>0.29413</v>
      </c>
      <c r="AZ67" s="60">
        <v>0.28175</v>
      </c>
      <c r="BA67" s="60">
        <v>0.73065000000000002</v>
      </c>
      <c r="BB67" s="60">
        <v>0.88602000000000003</v>
      </c>
      <c r="BC67" s="60">
        <v>0.44940000000000002</v>
      </c>
      <c r="BD67" s="60" t="s">
        <v>288</v>
      </c>
      <c r="BE67" s="60" t="s">
        <v>288</v>
      </c>
      <c r="BF67" s="60" t="s">
        <v>288</v>
      </c>
      <c r="BG67" s="60" t="s">
        <v>288</v>
      </c>
      <c r="BH67" s="60" t="s">
        <v>288</v>
      </c>
      <c r="BI67" s="60" t="s">
        <v>288</v>
      </c>
      <c r="BJ67" s="60">
        <v>0.27929999999999999</v>
      </c>
      <c r="BK67" s="60">
        <v>0.28982000000000002</v>
      </c>
      <c r="BL67" s="60">
        <v>0.27929999999999999</v>
      </c>
      <c r="BM67" s="60">
        <v>0.71745000000000003</v>
      </c>
      <c r="BN67" s="60">
        <v>0.85872999999999999</v>
      </c>
      <c r="BO67" s="60">
        <v>0.44235000000000002</v>
      </c>
      <c r="BP67" s="60">
        <v>0.28237000000000001</v>
      </c>
      <c r="BQ67" s="60">
        <v>0.29203000000000001</v>
      </c>
      <c r="BR67" s="60">
        <v>0.28208</v>
      </c>
      <c r="BS67" s="60">
        <v>0.72709999999999997</v>
      </c>
      <c r="BT67" s="60">
        <v>0.86480000000000001</v>
      </c>
      <c r="BU67" s="60">
        <v>0.45222000000000001</v>
      </c>
      <c r="BV67" s="60">
        <v>0.28349999999999997</v>
      </c>
      <c r="BW67" s="60">
        <v>0.29582999999999998</v>
      </c>
      <c r="BX67" s="60">
        <v>0.28298000000000001</v>
      </c>
      <c r="BY67" s="60">
        <v>0.73316999999999999</v>
      </c>
      <c r="BZ67" s="60">
        <v>0.88822999999999996</v>
      </c>
      <c r="CA67" s="60">
        <v>0.45012000000000002</v>
      </c>
      <c r="CB67" s="60">
        <v>0.04</v>
      </c>
      <c r="CC67" s="60">
        <v>0.03</v>
      </c>
      <c r="CD67" s="60">
        <v>0.02</v>
      </c>
      <c r="CE67" s="60">
        <v>0.32</v>
      </c>
      <c r="CF67" s="60">
        <v>0.18</v>
      </c>
      <c r="CG67" s="60">
        <v>0.25</v>
      </c>
      <c r="CH67" s="60">
        <v>0.03</v>
      </c>
      <c r="CI67" s="60">
        <v>0.04</v>
      </c>
      <c r="CJ67" s="60">
        <v>0.04</v>
      </c>
      <c r="CK67" s="60">
        <v>0.37</v>
      </c>
      <c r="CL67" s="60">
        <v>0.56000000000000005</v>
      </c>
      <c r="CM67" s="60">
        <v>0.6</v>
      </c>
      <c r="CN67" s="60" t="s">
        <v>289</v>
      </c>
      <c r="CO67" s="60" t="s">
        <v>289</v>
      </c>
      <c r="CP67" s="60" t="s">
        <v>289</v>
      </c>
      <c r="CQ67" s="60" t="s">
        <v>289</v>
      </c>
      <c r="CR67" s="60" t="s">
        <v>289</v>
      </c>
      <c r="CS67" s="60" t="s">
        <v>289</v>
      </c>
      <c r="CT67" s="60">
        <v>7.0000000000000007E-2</v>
      </c>
      <c r="CU67" s="60">
        <v>0.05</v>
      </c>
      <c r="CV67" s="60">
        <v>0.12</v>
      </c>
      <c r="CW67" s="60">
        <v>0.25</v>
      </c>
      <c r="CX67" s="60">
        <v>0.38</v>
      </c>
      <c r="CY67" s="60">
        <v>0.39</v>
      </c>
      <c r="CZ67" s="60">
        <v>0.09</v>
      </c>
      <c r="DA67" s="60">
        <v>0.05</v>
      </c>
      <c r="DB67" s="60">
        <v>0.09</v>
      </c>
      <c r="DC67" s="60">
        <v>0.28000000000000003</v>
      </c>
      <c r="DD67" s="60">
        <v>0.21</v>
      </c>
      <c r="DE67" s="60">
        <v>0.27</v>
      </c>
      <c r="DF67" s="60">
        <v>7.0000000000000007E-2</v>
      </c>
      <c r="DG67" s="60">
        <v>0.06</v>
      </c>
      <c r="DH67" s="60">
        <v>0.05</v>
      </c>
      <c r="DI67" s="60">
        <v>0.37</v>
      </c>
      <c r="DJ67" s="60">
        <v>0.39</v>
      </c>
      <c r="DK67" s="60">
        <v>0.44</v>
      </c>
      <c r="DL67" s="60" t="s">
        <v>294</v>
      </c>
    </row>
    <row r="68" spans="1:116">
      <c r="A68" s="60">
        <v>70668</v>
      </c>
      <c r="B68" s="60" t="s">
        <v>18</v>
      </c>
      <c r="C68" s="60">
        <v>3</v>
      </c>
      <c r="D68" s="60">
        <v>20090316</v>
      </c>
      <c r="E68" s="60" t="s">
        <v>568</v>
      </c>
      <c r="F68" s="60">
        <v>20090409</v>
      </c>
      <c r="G68" s="60" t="s">
        <v>569</v>
      </c>
      <c r="H68" s="60">
        <v>12</v>
      </c>
      <c r="I68" s="60">
        <v>77</v>
      </c>
      <c r="J68" s="60">
        <v>905</v>
      </c>
      <c r="K68" s="60" t="s">
        <v>299</v>
      </c>
      <c r="L68" s="60" t="s">
        <v>467</v>
      </c>
      <c r="M68" s="60" t="s">
        <v>283</v>
      </c>
      <c r="N68" s="60" t="s">
        <v>283</v>
      </c>
      <c r="O68" s="60" t="s">
        <v>468</v>
      </c>
      <c r="P68" s="60">
        <v>0.47</v>
      </c>
      <c r="Q68" s="60">
        <v>0.65</v>
      </c>
      <c r="R68" s="60">
        <v>1.1200000000000001</v>
      </c>
      <c r="S68" s="60" t="s">
        <v>448</v>
      </c>
      <c r="T68" s="60">
        <v>1.9444539999999999</v>
      </c>
      <c r="U68" s="60">
        <v>1.94838</v>
      </c>
      <c r="V68" s="60">
        <v>1.945751</v>
      </c>
      <c r="W68" s="60">
        <v>1.9350879999999999</v>
      </c>
      <c r="X68" s="60">
        <v>1.937068</v>
      </c>
      <c r="Y68" s="60">
        <v>1.9534009999999999</v>
      </c>
      <c r="Z68" s="60">
        <v>3</v>
      </c>
      <c r="AA68" s="60">
        <v>10.381461</v>
      </c>
      <c r="AB68" s="60">
        <v>10.39391</v>
      </c>
      <c r="AC68" s="60">
        <v>10.380283</v>
      </c>
      <c r="AD68" s="60">
        <v>10.289879000000001</v>
      </c>
      <c r="AE68" s="60" t="s">
        <v>300</v>
      </c>
      <c r="AF68" s="60">
        <v>10.311498</v>
      </c>
      <c r="AG68" s="60">
        <v>10.429071</v>
      </c>
      <c r="AH68" s="60">
        <v>-0.12</v>
      </c>
      <c r="AI68" s="60">
        <v>0.13</v>
      </c>
      <c r="AJ68" s="60">
        <v>-0.47</v>
      </c>
      <c r="AK68" s="60" t="s">
        <v>449</v>
      </c>
      <c r="AL68" s="60" t="s">
        <v>449</v>
      </c>
      <c r="AM68" s="60">
        <v>300</v>
      </c>
      <c r="AN68" s="60">
        <v>10.39</v>
      </c>
      <c r="AO68" s="60">
        <v>9.91</v>
      </c>
      <c r="AP68" s="60">
        <v>61.09</v>
      </c>
      <c r="AQ68" s="60">
        <v>58.34</v>
      </c>
      <c r="AR68" s="60">
        <v>0.27987000000000001</v>
      </c>
      <c r="AS68" s="60">
        <v>0.29282000000000002</v>
      </c>
      <c r="AT68" s="60">
        <v>0.27860000000000001</v>
      </c>
      <c r="AU68" s="60">
        <v>0.70326999999999995</v>
      </c>
      <c r="AV68" s="60">
        <v>0.87056999999999995</v>
      </c>
      <c r="AW68" s="60">
        <v>0.43902000000000002</v>
      </c>
      <c r="AX68" s="60">
        <v>0.28039999999999998</v>
      </c>
      <c r="AY68" s="60">
        <v>0.29257</v>
      </c>
      <c r="AZ68" s="60">
        <v>0.27911999999999998</v>
      </c>
      <c r="BA68" s="60">
        <v>0.70874999999999999</v>
      </c>
      <c r="BB68" s="60">
        <v>0.87009999999999998</v>
      </c>
      <c r="BC68" s="60">
        <v>0.44</v>
      </c>
      <c r="BD68" s="60">
        <v>0.27975</v>
      </c>
      <c r="BE68" s="60">
        <v>0.29248000000000002</v>
      </c>
      <c r="BF68" s="60">
        <v>0.27916999999999997</v>
      </c>
      <c r="BG68" s="60">
        <v>0.70794999999999997</v>
      </c>
      <c r="BH68" s="60">
        <v>0.86639999999999995</v>
      </c>
      <c r="BI68" s="60">
        <v>0.43819999999999998</v>
      </c>
      <c r="BJ68" s="60">
        <v>0.27798</v>
      </c>
      <c r="BK68" s="60">
        <v>0.28925000000000001</v>
      </c>
      <c r="BL68" s="60">
        <v>0.27842</v>
      </c>
      <c r="BM68" s="60">
        <v>0.70133000000000001</v>
      </c>
      <c r="BN68" s="60">
        <v>0.83860000000000001</v>
      </c>
      <c r="BO68" s="60">
        <v>0.43536999999999998</v>
      </c>
      <c r="BP68" s="60">
        <v>0.27828000000000003</v>
      </c>
      <c r="BQ68" s="60">
        <v>0.2903</v>
      </c>
      <c r="BR68" s="60">
        <v>0.27788000000000002</v>
      </c>
      <c r="BS68" s="60">
        <v>0.7056</v>
      </c>
      <c r="BT68" s="60">
        <v>0.83804999999999996</v>
      </c>
      <c r="BU68" s="60">
        <v>0.44122</v>
      </c>
      <c r="BV68" s="60">
        <v>0.28155000000000002</v>
      </c>
      <c r="BW68" s="60">
        <v>0.29448000000000002</v>
      </c>
      <c r="BX68" s="60">
        <v>0.27927000000000002</v>
      </c>
      <c r="BY68" s="60">
        <v>0.71094999999999997</v>
      </c>
      <c r="BZ68" s="60">
        <v>0.86907999999999996</v>
      </c>
      <c r="CA68" s="60">
        <v>0.43959999999999999</v>
      </c>
      <c r="CB68" s="60">
        <v>0.18</v>
      </c>
      <c r="CC68" s="60">
        <v>0.14000000000000001</v>
      </c>
      <c r="CD68" s="60">
        <v>0.27</v>
      </c>
      <c r="CE68" s="60">
        <v>1.45</v>
      </c>
      <c r="CF68" s="60">
        <v>0.47</v>
      </c>
      <c r="CG68" s="60">
        <v>0.79</v>
      </c>
      <c r="CH68" s="60">
        <v>0.18</v>
      </c>
      <c r="CI68" s="60">
        <v>0.2</v>
      </c>
      <c r="CJ68" s="60">
        <v>0.28999999999999998</v>
      </c>
      <c r="CK68" s="60">
        <v>0.97</v>
      </c>
      <c r="CL68" s="60">
        <v>1.47</v>
      </c>
      <c r="CM68" s="60">
        <v>0.92</v>
      </c>
      <c r="CN68" s="60">
        <v>0.14000000000000001</v>
      </c>
      <c r="CO68" s="60">
        <v>0.25</v>
      </c>
      <c r="CP68" s="60">
        <v>0.1</v>
      </c>
      <c r="CQ68" s="60">
        <v>0.34</v>
      </c>
      <c r="CR68" s="60">
        <v>0.46</v>
      </c>
      <c r="CS68" s="60">
        <v>0.36</v>
      </c>
      <c r="CT68" s="60">
        <v>0.05</v>
      </c>
      <c r="CU68" s="60">
        <v>0.09</v>
      </c>
      <c r="CV68" s="60">
        <v>0.2</v>
      </c>
      <c r="CW68" s="60">
        <v>0.52</v>
      </c>
      <c r="CX68" s="60">
        <v>0.37</v>
      </c>
      <c r="CY68" s="60">
        <v>0.06</v>
      </c>
      <c r="CZ68" s="60">
        <v>0.1</v>
      </c>
      <c r="DA68" s="60">
        <v>0.1</v>
      </c>
      <c r="DB68" s="60">
        <v>0.05</v>
      </c>
      <c r="DC68" s="60">
        <v>0.39</v>
      </c>
      <c r="DD68" s="60">
        <v>0.16</v>
      </c>
      <c r="DE68" s="60">
        <v>0.24</v>
      </c>
      <c r="DF68" s="60">
        <v>0.06</v>
      </c>
      <c r="DG68" s="60">
        <v>0.19</v>
      </c>
      <c r="DH68" s="60">
        <v>0.18</v>
      </c>
      <c r="DI68" s="60">
        <v>0.97</v>
      </c>
      <c r="DJ68" s="60">
        <v>0.43</v>
      </c>
      <c r="DK68" s="60">
        <v>0.56000000000000005</v>
      </c>
      <c r="DL68" s="60" t="s">
        <v>469</v>
      </c>
    </row>
    <row r="69" spans="1:116">
      <c r="A69" s="60">
        <v>70669</v>
      </c>
      <c r="B69" s="60" t="s">
        <v>18</v>
      </c>
      <c r="C69" s="60">
        <v>3</v>
      </c>
      <c r="D69" s="60">
        <v>20090324</v>
      </c>
      <c r="E69" s="60" t="s">
        <v>424</v>
      </c>
      <c r="F69" s="60">
        <v>20090409</v>
      </c>
      <c r="G69" s="60" t="s">
        <v>569</v>
      </c>
      <c r="H69" s="60">
        <v>13</v>
      </c>
      <c r="I69" s="60">
        <v>78</v>
      </c>
      <c r="J69" s="60">
        <v>1062</v>
      </c>
      <c r="K69" s="60" t="s">
        <v>299</v>
      </c>
      <c r="L69" s="60" t="s">
        <v>467</v>
      </c>
      <c r="M69" s="60" t="s">
        <v>283</v>
      </c>
      <c r="N69" s="60" t="s">
        <v>283</v>
      </c>
      <c r="O69" s="60" t="s">
        <v>470</v>
      </c>
      <c r="P69" s="60">
        <v>1.19</v>
      </c>
      <c r="Q69" s="60">
        <v>0.82</v>
      </c>
      <c r="R69" s="60">
        <v>2.0099999999999998</v>
      </c>
      <c r="S69" s="60" t="s">
        <v>448</v>
      </c>
      <c r="T69" s="60">
        <v>1.9485049999999999</v>
      </c>
      <c r="U69" s="60">
        <v>1.9464300000000001</v>
      </c>
      <c r="V69" s="60" t="s">
        <v>285</v>
      </c>
      <c r="W69" s="60">
        <v>1.922736</v>
      </c>
      <c r="X69" s="60">
        <v>1.9367049999999999</v>
      </c>
      <c r="Y69" s="60">
        <v>1.955727</v>
      </c>
      <c r="Z69" s="60">
        <v>0</v>
      </c>
      <c r="AA69" s="60">
        <v>10.400131</v>
      </c>
      <c r="AB69" s="60">
        <v>10.388947</v>
      </c>
      <c r="AC69" s="60" t="s">
        <v>285</v>
      </c>
      <c r="AD69" s="60">
        <v>10.21256</v>
      </c>
      <c r="AE69" s="60" t="s">
        <v>286</v>
      </c>
      <c r="AF69" s="60">
        <v>10.294256000000001</v>
      </c>
      <c r="AG69" s="60">
        <v>10.450005000000001</v>
      </c>
      <c r="AH69" s="60">
        <v>0.11</v>
      </c>
      <c r="AI69" s="60" t="s">
        <v>287</v>
      </c>
      <c r="AJ69" s="60">
        <v>-0.59</v>
      </c>
      <c r="AK69" s="60" t="s">
        <v>449</v>
      </c>
      <c r="AL69" s="60" t="s">
        <v>449</v>
      </c>
      <c r="AM69" s="60">
        <v>400</v>
      </c>
      <c r="AN69" s="60">
        <v>8.19</v>
      </c>
      <c r="AO69" s="60">
        <v>8.06</v>
      </c>
      <c r="AP69" s="60">
        <v>43.53</v>
      </c>
      <c r="AQ69" s="60">
        <v>43.03</v>
      </c>
      <c r="AR69" s="60">
        <v>0.28053</v>
      </c>
      <c r="AS69" s="60">
        <v>0.29339999999999999</v>
      </c>
      <c r="AT69" s="60">
        <v>0.27872999999999998</v>
      </c>
      <c r="AU69" s="60">
        <v>0.71187999999999996</v>
      </c>
      <c r="AV69" s="60">
        <v>0.86509999999999998</v>
      </c>
      <c r="AW69" s="60">
        <v>0.44017000000000001</v>
      </c>
      <c r="AX69" s="60">
        <v>0.28006999999999999</v>
      </c>
      <c r="AY69" s="60">
        <v>0.29292000000000001</v>
      </c>
      <c r="AZ69" s="60">
        <v>0.27866999999999997</v>
      </c>
      <c r="BA69" s="60">
        <v>0.71114999999999995</v>
      </c>
      <c r="BB69" s="60">
        <v>0.86658000000000002</v>
      </c>
      <c r="BC69" s="60">
        <v>0.43955</v>
      </c>
      <c r="BD69" s="60" t="s">
        <v>288</v>
      </c>
      <c r="BE69" s="60" t="s">
        <v>288</v>
      </c>
      <c r="BF69" s="60" t="s">
        <v>288</v>
      </c>
      <c r="BG69" s="60" t="s">
        <v>288</v>
      </c>
      <c r="BH69" s="60" t="s">
        <v>288</v>
      </c>
      <c r="BI69" s="60" t="s">
        <v>288</v>
      </c>
      <c r="BJ69" s="60">
        <v>0.27675</v>
      </c>
      <c r="BK69" s="60">
        <v>0.28684999999999999</v>
      </c>
      <c r="BL69" s="60">
        <v>0.27612999999999999</v>
      </c>
      <c r="BM69" s="60">
        <v>0.69593000000000005</v>
      </c>
      <c r="BN69" s="60">
        <v>0.82499999999999996</v>
      </c>
      <c r="BO69" s="60">
        <v>0.43217</v>
      </c>
      <c r="BP69" s="60">
        <v>0.27798</v>
      </c>
      <c r="BQ69" s="60">
        <v>0.28847</v>
      </c>
      <c r="BR69" s="60">
        <v>0.27766999999999997</v>
      </c>
      <c r="BS69" s="60">
        <v>0.71577000000000002</v>
      </c>
      <c r="BT69" s="60">
        <v>0.83436999999999995</v>
      </c>
      <c r="BU69" s="60">
        <v>0.44340000000000002</v>
      </c>
      <c r="BV69" s="60">
        <v>0.28142</v>
      </c>
      <c r="BW69" s="60">
        <v>0.29509999999999997</v>
      </c>
      <c r="BX69" s="60">
        <v>0.27955000000000002</v>
      </c>
      <c r="BY69" s="60">
        <v>0.71711999999999998</v>
      </c>
      <c r="BZ69" s="60">
        <v>0.87302999999999997</v>
      </c>
      <c r="CA69" s="60">
        <v>0.44362000000000001</v>
      </c>
      <c r="CB69" s="60">
        <v>0.12</v>
      </c>
      <c r="CC69" s="60">
        <v>0.17</v>
      </c>
      <c r="CD69" s="60">
        <v>0.18</v>
      </c>
      <c r="CE69" s="60">
        <v>0.75</v>
      </c>
      <c r="CF69" s="60">
        <v>0.16</v>
      </c>
      <c r="CG69" s="60">
        <v>0.61</v>
      </c>
      <c r="CH69" s="60">
        <v>0.06</v>
      </c>
      <c r="CI69" s="60">
        <v>0.13</v>
      </c>
      <c r="CJ69" s="60">
        <v>0.11</v>
      </c>
      <c r="CK69" s="60">
        <v>0.5</v>
      </c>
      <c r="CL69" s="60">
        <v>0.49</v>
      </c>
      <c r="CM69" s="60">
        <v>0.46</v>
      </c>
      <c r="CN69" s="60" t="s">
        <v>289</v>
      </c>
      <c r="CO69" s="60" t="s">
        <v>289</v>
      </c>
      <c r="CP69" s="60" t="s">
        <v>289</v>
      </c>
      <c r="CQ69" s="60" t="s">
        <v>289</v>
      </c>
      <c r="CR69" s="60" t="s">
        <v>289</v>
      </c>
      <c r="CS69" s="60" t="s">
        <v>289</v>
      </c>
      <c r="CT69" s="60">
        <v>0.1</v>
      </c>
      <c r="CU69" s="60">
        <v>0.11</v>
      </c>
      <c r="CV69" s="60">
        <v>0.19</v>
      </c>
      <c r="CW69" s="60">
        <v>1.51</v>
      </c>
      <c r="CX69" s="60">
        <v>0.81</v>
      </c>
      <c r="CY69" s="60">
        <v>0.78</v>
      </c>
      <c r="CZ69" s="60">
        <v>0.11</v>
      </c>
      <c r="DA69" s="60">
        <v>0.13</v>
      </c>
      <c r="DB69" s="60">
        <v>0.17</v>
      </c>
      <c r="DC69" s="60">
        <v>0.65</v>
      </c>
      <c r="DD69" s="60">
        <v>0.61</v>
      </c>
      <c r="DE69" s="60">
        <v>0.78</v>
      </c>
      <c r="DF69" s="60">
        <v>0.11</v>
      </c>
      <c r="DG69" s="60">
        <v>0.12</v>
      </c>
      <c r="DH69" s="60">
        <v>0.15</v>
      </c>
      <c r="DI69" s="60">
        <v>0.97</v>
      </c>
      <c r="DJ69" s="60">
        <v>0.56000000000000005</v>
      </c>
      <c r="DK69" s="60">
        <v>0.45</v>
      </c>
      <c r="DL69" s="60" t="s">
        <v>469</v>
      </c>
    </row>
    <row r="70" spans="1:116">
      <c r="A70" s="60">
        <v>70667</v>
      </c>
      <c r="B70" s="60" t="s">
        <v>18</v>
      </c>
      <c r="C70" s="60">
        <v>3</v>
      </c>
      <c r="D70" s="60">
        <v>20090331</v>
      </c>
      <c r="E70" s="60" t="s">
        <v>570</v>
      </c>
      <c r="F70" s="60">
        <v>20090409</v>
      </c>
      <c r="G70" s="60" t="s">
        <v>569</v>
      </c>
      <c r="H70" s="60">
        <v>14</v>
      </c>
      <c r="I70" s="60">
        <v>79</v>
      </c>
      <c r="J70" s="60">
        <v>1218</v>
      </c>
      <c r="K70" s="60" t="s">
        <v>299</v>
      </c>
      <c r="L70" s="60" t="s">
        <v>467</v>
      </c>
      <c r="M70" s="60" t="s">
        <v>283</v>
      </c>
      <c r="N70" s="60" t="s">
        <v>571</v>
      </c>
      <c r="O70" s="60" t="s">
        <v>473</v>
      </c>
      <c r="P70" s="60">
        <v>1.05</v>
      </c>
      <c r="Q70" s="60">
        <v>0.74</v>
      </c>
      <c r="R70" s="60">
        <v>1.79</v>
      </c>
      <c r="S70" s="60" t="s">
        <v>448</v>
      </c>
      <c r="T70" s="60">
        <v>1.9472560000000001</v>
      </c>
      <c r="U70" s="60">
        <v>1.9466030000000001</v>
      </c>
      <c r="V70" s="60" t="s">
        <v>285</v>
      </c>
      <c r="W70" s="60">
        <v>1.9260269999999999</v>
      </c>
      <c r="X70" s="60">
        <v>1.936882</v>
      </c>
      <c r="Y70" s="60">
        <v>1.9534149999999999</v>
      </c>
      <c r="Z70" s="60">
        <v>2</v>
      </c>
      <c r="AA70" s="60">
        <v>10.402100000000001</v>
      </c>
      <c r="AB70" s="60">
        <v>10.397411</v>
      </c>
      <c r="AC70" s="60" t="s">
        <v>285</v>
      </c>
      <c r="AD70" s="60">
        <v>10.226058999999999</v>
      </c>
      <c r="AE70" s="60" t="s">
        <v>286</v>
      </c>
      <c r="AF70" s="60">
        <v>10.293162000000001</v>
      </c>
      <c r="AG70" s="60">
        <v>10.449703</v>
      </c>
      <c r="AH70" s="60">
        <v>0.05</v>
      </c>
      <c r="AI70" s="60" t="s">
        <v>287</v>
      </c>
      <c r="AJ70" s="60">
        <v>-0.5</v>
      </c>
      <c r="AK70" s="60" t="s">
        <v>449</v>
      </c>
      <c r="AL70" s="60" t="s">
        <v>449</v>
      </c>
      <c r="AM70" s="60">
        <v>400</v>
      </c>
      <c r="AN70" s="60">
        <v>8.1199999999999992</v>
      </c>
      <c r="AO70" s="60">
        <v>0</v>
      </c>
      <c r="AP70" s="60">
        <v>45.7</v>
      </c>
      <c r="AQ70" s="60">
        <v>0</v>
      </c>
      <c r="AR70" s="60">
        <v>0.28044999999999998</v>
      </c>
      <c r="AS70" s="60">
        <v>0.29365000000000002</v>
      </c>
      <c r="AT70" s="60">
        <v>0.27800000000000002</v>
      </c>
      <c r="AU70" s="60">
        <v>0.71519999999999995</v>
      </c>
      <c r="AV70" s="60">
        <v>0.86734999999999995</v>
      </c>
      <c r="AW70" s="60">
        <v>0.44157999999999997</v>
      </c>
      <c r="AX70" s="60">
        <v>0.28022000000000002</v>
      </c>
      <c r="AY70" s="60">
        <v>0.29363</v>
      </c>
      <c r="AZ70" s="60">
        <v>0.27829999999999999</v>
      </c>
      <c r="BA70" s="60">
        <v>0.71082000000000001</v>
      </c>
      <c r="BB70" s="60">
        <v>0.86639999999999995</v>
      </c>
      <c r="BC70" s="60">
        <v>0.44122</v>
      </c>
      <c r="BD70" s="60" t="s">
        <v>288</v>
      </c>
      <c r="BE70" s="60" t="s">
        <v>288</v>
      </c>
      <c r="BF70" s="60" t="s">
        <v>288</v>
      </c>
      <c r="BG70" s="60" t="s">
        <v>288</v>
      </c>
      <c r="BH70" s="60" t="s">
        <v>288</v>
      </c>
      <c r="BI70" s="60" t="s">
        <v>288</v>
      </c>
      <c r="BJ70" s="60">
        <v>0.27672000000000002</v>
      </c>
      <c r="BK70" s="60">
        <v>0.28621999999999997</v>
      </c>
      <c r="BL70" s="60">
        <v>0.27638000000000001</v>
      </c>
      <c r="BM70" s="60">
        <v>0.71030000000000004</v>
      </c>
      <c r="BN70" s="60">
        <v>0.82725000000000004</v>
      </c>
      <c r="BO70" s="60">
        <v>0.43668000000000001</v>
      </c>
      <c r="BP70" s="60">
        <v>0.2787</v>
      </c>
      <c r="BQ70" s="60">
        <v>0.28849999999999998</v>
      </c>
      <c r="BR70" s="60">
        <v>0.27701999999999999</v>
      </c>
      <c r="BS70" s="60">
        <v>0.71867000000000003</v>
      </c>
      <c r="BT70" s="60">
        <v>0.83323000000000003</v>
      </c>
      <c r="BU70" s="60">
        <v>0.43978</v>
      </c>
      <c r="BV70" s="60">
        <v>0.28133000000000002</v>
      </c>
      <c r="BW70" s="60">
        <v>0.29544999999999999</v>
      </c>
      <c r="BX70" s="60">
        <v>0.27857999999999999</v>
      </c>
      <c r="BY70" s="60">
        <v>0.7218</v>
      </c>
      <c r="BZ70" s="60">
        <v>0.87726999999999999</v>
      </c>
      <c r="CA70" s="60">
        <v>0.44246999999999997</v>
      </c>
      <c r="CB70" s="60">
        <v>0.04</v>
      </c>
      <c r="CC70" s="60">
        <v>0.06</v>
      </c>
      <c r="CD70" s="60">
        <v>0.09</v>
      </c>
      <c r="CE70" s="60">
        <v>0.34</v>
      </c>
      <c r="CF70" s="60">
        <v>0.57999999999999996</v>
      </c>
      <c r="CG70" s="60">
        <v>0.32</v>
      </c>
      <c r="CH70" s="60">
        <v>0.09</v>
      </c>
      <c r="CI70" s="60">
        <v>0.08</v>
      </c>
      <c r="CJ70" s="60">
        <v>0.08</v>
      </c>
      <c r="CK70" s="60">
        <v>0.54</v>
      </c>
      <c r="CL70" s="60">
        <v>0.39</v>
      </c>
      <c r="CM70" s="60">
        <v>0.41</v>
      </c>
      <c r="CN70" s="60" t="s">
        <v>289</v>
      </c>
      <c r="CO70" s="60" t="s">
        <v>289</v>
      </c>
      <c r="CP70" s="60" t="s">
        <v>289</v>
      </c>
      <c r="CQ70" s="60" t="s">
        <v>289</v>
      </c>
      <c r="CR70" s="60" t="s">
        <v>289</v>
      </c>
      <c r="CS70" s="60" t="s">
        <v>289</v>
      </c>
      <c r="CT70" s="60">
        <v>0.11</v>
      </c>
      <c r="CU70" s="60">
        <v>0.11</v>
      </c>
      <c r="CV70" s="60">
        <v>0.08</v>
      </c>
      <c r="CW70" s="60">
        <v>0.3</v>
      </c>
      <c r="CX70" s="60">
        <v>0.32</v>
      </c>
      <c r="CY70" s="60">
        <v>0.65</v>
      </c>
      <c r="CZ70" s="60">
        <v>0.05</v>
      </c>
      <c r="DA70" s="60">
        <v>0.06</v>
      </c>
      <c r="DB70" s="60">
        <v>0.12</v>
      </c>
      <c r="DC70" s="60">
        <v>0.42</v>
      </c>
      <c r="DD70" s="60">
        <v>0.5</v>
      </c>
      <c r="DE70" s="60">
        <v>0.59</v>
      </c>
      <c r="DF70" s="60">
        <v>0.11</v>
      </c>
      <c r="DG70" s="60">
        <v>0.08</v>
      </c>
      <c r="DH70" s="60">
        <v>0.13</v>
      </c>
      <c r="DI70" s="60">
        <v>0.19</v>
      </c>
      <c r="DJ70" s="60">
        <v>0.56000000000000005</v>
      </c>
      <c r="DK70" s="60">
        <v>0.18</v>
      </c>
      <c r="DL70" s="60" t="s">
        <v>469</v>
      </c>
    </row>
    <row r="71" spans="1:116">
      <c r="A71" s="60">
        <v>70670</v>
      </c>
      <c r="B71" s="60" t="s">
        <v>18</v>
      </c>
      <c r="C71" s="60">
        <v>3</v>
      </c>
      <c r="D71" s="60">
        <v>20090407</v>
      </c>
      <c r="E71" s="60" t="s">
        <v>572</v>
      </c>
      <c r="F71" s="60">
        <v>20090409</v>
      </c>
      <c r="G71" s="60" t="s">
        <v>569</v>
      </c>
      <c r="H71" s="60">
        <v>15</v>
      </c>
      <c r="I71" s="60">
        <v>80</v>
      </c>
      <c r="J71" s="60">
        <v>1374</v>
      </c>
      <c r="K71" s="60" t="s">
        <v>299</v>
      </c>
      <c r="L71" s="60" t="s">
        <v>467</v>
      </c>
      <c r="M71" s="60" t="s">
        <v>283</v>
      </c>
      <c r="N71" s="60" t="s">
        <v>571</v>
      </c>
      <c r="O71" s="60" t="s">
        <v>471</v>
      </c>
      <c r="P71" s="60">
        <v>1.1599999999999999</v>
      </c>
      <c r="Q71" s="60">
        <v>0.49</v>
      </c>
      <c r="R71" s="60">
        <v>1.65</v>
      </c>
      <c r="S71" s="60" t="s">
        <v>448</v>
      </c>
      <c r="T71" s="60">
        <v>1.9526289999999999</v>
      </c>
      <c r="U71" s="60">
        <v>1.9521010000000001</v>
      </c>
      <c r="V71" s="60" t="s">
        <v>285</v>
      </c>
      <c r="W71" s="60">
        <v>1.9297439999999999</v>
      </c>
      <c r="X71" s="60">
        <v>1.9466319999999999</v>
      </c>
      <c r="Y71" s="60">
        <v>1.9575340000000001</v>
      </c>
      <c r="Z71" s="60">
        <v>4</v>
      </c>
      <c r="AA71" s="60">
        <v>10.450822000000001</v>
      </c>
      <c r="AB71" s="60">
        <v>10.437581</v>
      </c>
      <c r="AC71" s="60" t="s">
        <v>285</v>
      </c>
      <c r="AD71" s="60">
        <v>10.273754</v>
      </c>
      <c r="AE71" s="60" t="s">
        <v>300</v>
      </c>
      <c r="AF71" s="60">
        <v>10.366828999999999</v>
      </c>
      <c r="AG71" s="60">
        <v>10.460654999999999</v>
      </c>
      <c r="AH71" s="60">
        <v>0.13</v>
      </c>
      <c r="AI71" s="60" t="s">
        <v>287</v>
      </c>
      <c r="AJ71" s="60">
        <v>-0.22</v>
      </c>
      <c r="AK71" s="60" t="s">
        <v>449</v>
      </c>
      <c r="AL71" s="60" t="s">
        <v>449</v>
      </c>
      <c r="AM71" s="60">
        <v>300</v>
      </c>
      <c r="AN71" s="60">
        <v>10.4</v>
      </c>
      <c r="AO71" s="60">
        <v>9.93</v>
      </c>
      <c r="AP71" s="60">
        <v>60.19</v>
      </c>
      <c r="AQ71" s="60">
        <v>58.37</v>
      </c>
      <c r="AR71" s="60">
        <v>0.28077999999999997</v>
      </c>
      <c r="AS71" s="60">
        <v>0.29458000000000001</v>
      </c>
      <c r="AT71" s="60">
        <v>0.27856999999999998</v>
      </c>
      <c r="AU71" s="60">
        <v>0.72397999999999996</v>
      </c>
      <c r="AV71" s="60">
        <v>0.89032999999999995</v>
      </c>
      <c r="AW71" s="60">
        <v>0.44638</v>
      </c>
      <c r="AX71" s="60">
        <v>0.28077000000000002</v>
      </c>
      <c r="AY71" s="60">
        <v>0.29425000000000001</v>
      </c>
      <c r="AZ71" s="60">
        <v>0.27875</v>
      </c>
      <c r="BA71" s="60">
        <v>0.7208</v>
      </c>
      <c r="BB71" s="60">
        <v>0.88134999999999997</v>
      </c>
      <c r="BC71" s="60">
        <v>0.44492999999999999</v>
      </c>
      <c r="BD71" s="60" t="s">
        <v>288</v>
      </c>
      <c r="BE71" s="60" t="s">
        <v>288</v>
      </c>
      <c r="BF71" s="60" t="s">
        <v>288</v>
      </c>
      <c r="BG71" s="60" t="s">
        <v>288</v>
      </c>
      <c r="BH71" s="60" t="s">
        <v>288</v>
      </c>
      <c r="BI71" s="60" t="s">
        <v>288</v>
      </c>
      <c r="BJ71" s="60">
        <v>0.27792</v>
      </c>
      <c r="BK71" s="60">
        <v>0.28889999999999999</v>
      </c>
      <c r="BL71" s="60">
        <v>0.27603</v>
      </c>
      <c r="BM71" s="60">
        <v>0.70955000000000001</v>
      </c>
      <c r="BN71" s="60">
        <v>0.84130000000000005</v>
      </c>
      <c r="BO71" s="60">
        <v>0.43545</v>
      </c>
      <c r="BP71" s="60">
        <v>0.27966999999999997</v>
      </c>
      <c r="BQ71" s="60">
        <v>0.29039999999999999</v>
      </c>
      <c r="BR71" s="60">
        <v>0.27834999999999999</v>
      </c>
      <c r="BS71" s="60">
        <v>0.72362000000000004</v>
      </c>
      <c r="BT71" s="60">
        <v>0.85775000000000001</v>
      </c>
      <c r="BU71" s="60">
        <v>0.44640000000000002</v>
      </c>
      <c r="BV71" s="60">
        <v>0.28108</v>
      </c>
      <c r="BW71" s="60">
        <v>0.29435</v>
      </c>
      <c r="BX71" s="60">
        <v>0.27994999999999998</v>
      </c>
      <c r="BY71" s="60">
        <v>0.73041999999999996</v>
      </c>
      <c r="BZ71" s="60">
        <v>0.88302999999999998</v>
      </c>
      <c r="CA71" s="60">
        <v>0.44522</v>
      </c>
      <c r="CB71" s="60">
        <v>0.04</v>
      </c>
      <c r="CC71" s="60">
        <v>0.03</v>
      </c>
      <c r="CD71" s="60">
        <v>0.08</v>
      </c>
      <c r="CE71" s="60">
        <v>0.27</v>
      </c>
      <c r="CF71" s="60">
        <v>0.2</v>
      </c>
      <c r="CG71" s="60">
        <v>0.15</v>
      </c>
      <c r="CH71" s="60">
        <v>0.02</v>
      </c>
      <c r="CI71" s="60">
        <v>0.02</v>
      </c>
      <c r="CJ71" s="60">
        <v>7.0000000000000007E-2</v>
      </c>
      <c r="CK71" s="60">
        <v>0.44</v>
      </c>
      <c r="CL71" s="60">
        <v>0.26</v>
      </c>
      <c r="CM71" s="60">
        <v>0.32</v>
      </c>
      <c r="CN71" s="60" t="s">
        <v>289</v>
      </c>
      <c r="CO71" s="60" t="s">
        <v>289</v>
      </c>
      <c r="CP71" s="60" t="s">
        <v>289</v>
      </c>
      <c r="CQ71" s="60" t="s">
        <v>289</v>
      </c>
      <c r="CR71" s="60" t="s">
        <v>289</v>
      </c>
      <c r="CS71" s="60" t="s">
        <v>289</v>
      </c>
      <c r="CT71" s="60">
        <v>0.05</v>
      </c>
      <c r="CU71" s="60">
        <v>0.08</v>
      </c>
      <c r="CV71" s="60">
        <v>0.12</v>
      </c>
      <c r="CW71" s="60">
        <v>0.42</v>
      </c>
      <c r="CX71" s="60">
        <v>0.4</v>
      </c>
      <c r="CY71" s="60">
        <v>0.36</v>
      </c>
      <c r="CZ71" s="60">
        <v>0.08</v>
      </c>
      <c r="DA71" s="60">
        <v>0.12</v>
      </c>
      <c r="DB71" s="60">
        <v>0.11</v>
      </c>
      <c r="DC71" s="60">
        <v>0.32</v>
      </c>
      <c r="DD71" s="60">
        <v>0.23</v>
      </c>
      <c r="DE71" s="60">
        <v>0.33</v>
      </c>
      <c r="DF71" s="60">
        <v>0.06</v>
      </c>
      <c r="DG71" s="60">
        <v>0.05</v>
      </c>
      <c r="DH71" s="60">
        <v>0.04</v>
      </c>
      <c r="DI71" s="60">
        <v>0.2</v>
      </c>
      <c r="DJ71" s="60">
        <v>0.36</v>
      </c>
      <c r="DK71" s="60">
        <v>0.39</v>
      </c>
      <c r="DL71" s="60" t="s">
        <v>469</v>
      </c>
    </row>
    <row r="72" spans="1:116">
      <c r="A72" s="60">
        <v>71181</v>
      </c>
      <c r="B72" s="60" t="s">
        <v>18</v>
      </c>
      <c r="C72" s="60">
        <v>3</v>
      </c>
      <c r="D72" s="60">
        <v>20090703</v>
      </c>
      <c r="E72" s="60" t="s">
        <v>573</v>
      </c>
      <c r="F72" s="60">
        <v>20090713</v>
      </c>
      <c r="G72" s="60" t="s">
        <v>569</v>
      </c>
      <c r="H72" s="60">
        <v>19</v>
      </c>
      <c r="I72" s="60">
        <v>84</v>
      </c>
      <c r="J72" s="60">
        <v>1891</v>
      </c>
      <c r="K72" s="60" t="s">
        <v>319</v>
      </c>
      <c r="L72" s="60" t="s">
        <v>519</v>
      </c>
      <c r="M72" s="60" t="s">
        <v>520</v>
      </c>
      <c r="N72" s="60" t="s">
        <v>283</v>
      </c>
      <c r="O72" s="60">
        <v>540</v>
      </c>
      <c r="P72" s="60">
        <v>1.06</v>
      </c>
      <c r="Q72" s="60">
        <v>0.62</v>
      </c>
      <c r="R72" s="60">
        <v>1.68</v>
      </c>
      <c r="S72" s="60" t="s">
        <v>448</v>
      </c>
      <c r="T72" s="60">
        <v>1.936355</v>
      </c>
      <c r="U72" s="60">
        <v>1.931017</v>
      </c>
      <c r="V72" s="60" t="s">
        <v>285</v>
      </c>
      <c r="W72" s="60">
        <v>1.9144190000000001</v>
      </c>
      <c r="X72" s="60">
        <v>1.9331160000000001</v>
      </c>
      <c r="Y72" s="60">
        <v>1.9456180000000001</v>
      </c>
      <c r="Z72" s="60">
        <v>5</v>
      </c>
      <c r="AA72" s="60">
        <v>10.336634999999999</v>
      </c>
      <c r="AB72" s="60">
        <v>10.310442999999999</v>
      </c>
      <c r="AC72" s="60" t="s">
        <v>285</v>
      </c>
      <c r="AD72" s="60">
        <v>10.169846</v>
      </c>
      <c r="AE72" s="60" t="s">
        <v>296</v>
      </c>
      <c r="AF72" s="60">
        <v>10.278556999999999</v>
      </c>
      <c r="AG72" s="60">
        <v>10.391422</v>
      </c>
      <c r="AH72" s="60">
        <v>0.25</v>
      </c>
      <c r="AI72" s="60" t="s">
        <v>287</v>
      </c>
      <c r="AJ72" s="60">
        <v>-0.79</v>
      </c>
      <c r="AK72" s="60">
        <v>-1.8571</v>
      </c>
      <c r="AL72" s="60">
        <v>-2.625</v>
      </c>
      <c r="AM72" s="60">
        <v>1200</v>
      </c>
      <c r="AN72" s="60">
        <v>8.6300000000000008</v>
      </c>
      <c r="AO72" s="60">
        <v>9</v>
      </c>
      <c r="AP72" s="60">
        <v>48.7</v>
      </c>
      <c r="AQ72" s="60">
        <v>53.01</v>
      </c>
      <c r="AR72" s="60">
        <v>0.27683000000000002</v>
      </c>
      <c r="AS72" s="60">
        <v>0.28932000000000002</v>
      </c>
      <c r="AT72" s="60">
        <v>0.27822000000000002</v>
      </c>
      <c r="AU72" s="60">
        <v>0.72663</v>
      </c>
      <c r="AV72" s="60">
        <v>0.87992999999999999</v>
      </c>
      <c r="AW72" s="60">
        <v>0.44336999999999999</v>
      </c>
      <c r="AX72" s="60">
        <v>0.27646999999999999</v>
      </c>
      <c r="AY72" s="60">
        <v>0.28894999999999998</v>
      </c>
      <c r="AZ72" s="60">
        <v>0.27722000000000002</v>
      </c>
      <c r="BA72" s="60">
        <v>0.71804999999999997</v>
      </c>
      <c r="BB72" s="60">
        <v>0.87775000000000003</v>
      </c>
      <c r="BC72" s="60">
        <v>0.44195000000000001</v>
      </c>
      <c r="BD72" s="60" t="s">
        <v>288</v>
      </c>
      <c r="BE72" s="60" t="s">
        <v>288</v>
      </c>
      <c r="BF72" s="60" t="s">
        <v>288</v>
      </c>
      <c r="BG72" s="60" t="s">
        <v>288</v>
      </c>
      <c r="BH72" s="60" t="s">
        <v>288</v>
      </c>
      <c r="BI72" s="60" t="s">
        <v>288</v>
      </c>
      <c r="BJ72" s="60">
        <v>0.2742</v>
      </c>
      <c r="BK72" s="60">
        <v>0.28322999999999998</v>
      </c>
      <c r="BL72" s="60">
        <v>0.27551999999999999</v>
      </c>
      <c r="BM72" s="60">
        <v>0.71126999999999996</v>
      </c>
      <c r="BN72" s="60">
        <v>0.84443000000000001</v>
      </c>
      <c r="BO72" s="60">
        <v>0.43545</v>
      </c>
      <c r="BP72" s="60">
        <v>0.27683000000000002</v>
      </c>
      <c r="BQ72" s="60">
        <v>0.28642000000000001</v>
      </c>
      <c r="BR72" s="60">
        <v>0.27772000000000002</v>
      </c>
      <c r="BS72" s="60">
        <v>0.72262000000000004</v>
      </c>
      <c r="BT72" s="60">
        <v>0.85558000000000001</v>
      </c>
      <c r="BU72" s="60">
        <v>0.44242999999999999</v>
      </c>
      <c r="BV72" s="60">
        <v>0.27900000000000003</v>
      </c>
      <c r="BW72" s="60">
        <v>0.29218</v>
      </c>
      <c r="BX72" s="60">
        <v>0.27898000000000001</v>
      </c>
      <c r="BY72" s="60">
        <v>0.72192999999999996</v>
      </c>
      <c r="BZ72" s="60">
        <v>0.87712999999999997</v>
      </c>
      <c r="CA72" s="60">
        <v>0.44246999999999997</v>
      </c>
      <c r="CB72" s="60">
        <v>7.0000000000000007E-2</v>
      </c>
      <c r="CC72" s="60">
        <v>0.01</v>
      </c>
      <c r="CD72" s="60">
        <v>0.05</v>
      </c>
      <c r="CE72" s="60">
        <v>0.27</v>
      </c>
      <c r="CF72" s="60">
        <v>0.16</v>
      </c>
      <c r="CG72" s="60">
        <v>0.05</v>
      </c>
      <c r="CH72" s="60">
        <v>0.04</v>
      </c>
      <c r="CI72" s="60">
        <v>0.05</v>
      </c>
      <c r="CJ72" s="60">
        <v>0.03</v>
      </c>
      <c r="CK72" s="60">
        <v>0.26</v>
      </c>
      <c r="CL72" s="60">
        <v>0.28999999999999998</v>
      </c>
      <c r="CM72" s="60">
        <v>0.36</v>
      </c>
      <c r="CN72" s="60" t="s">
        <v>289</v>
      </c>
      <c r="CO72" s="60" t="s">
        <v>289</v>
      </c>
      <c r="CP72" s="60" t="s">
        <v>289</v>
      </c>
      <c r="CQ72" s="60" t="s">
        <v>289</v>
      </c>
      <c r="CR72" s="60" t="s">
        <v>289</v>
      </c>
      <c r="CS72" s="60" t="s">
        <v>289</v>
      </c>
      <c r="CT72" s="60">
        <v>0.05</v>
      </c>
      <c r="CU72" s="60">
        <v>0.05</v>
      </c>
      <c r="CV72" s="60">
        <v>7.0000000000000007E-2</v>
      </c>
      <c r="CW72" s="60">
        <v>0.32</v>
      </c>
      <c r="CX72" s="60">
        <v>0.19</v>
      </c>
      <c r="CY72" s="60">
        <v>0.16</v>
      </c>
      <c r="CZ72" s="60">
        <v>0.03</v>
      </c>
      <c r="DA72" s="60">
        <v>0.01</v>
      </c>
      <c r="DB72" s="60">
        <v>7.0000000000000007E-2</v>
      </c>
      <c r="DC72" s="60">
        <v>0.3</v>
      </c>
      <c r="DD72" s="60">
        <v>0.38</v>
      </c>
      <c r="DE72" s="60">
        <v>0.26</v>
      </c>
      <c r="DF72" s="60">
        <v>0.1</v>
      </c>
      <c r="DG72" s="60">
        <v>0.12</v>
      </c>
      <c r="DH72" s="60">
        <v>0.06</v>
      </c>
      <c r="DI72" s="60">
        <v>0.33</v>
      </c>
      <c r="DJ72" s="60">
        <v>0.24</v>
      </c>
      <c r="DK72" s="60">
        <v>0.21</v>
      </c>
      <c r="DL72" s="60" t="s">
        <v>521</v>
      </c>
    </row>
    <row r="73" spans="1:116">
      <c r="A73" s="60">
        <v>71182</v>
      </c>
      <c r="B73" s="60" t="s">
        <v>18</v>
      </c>
      <c r="C73" s="60">
        <v>3</v>
      </c>
      <c r="D73" s="60">
        <v>20090710</v>
      </c>
      <c r="E73" s="60" t="s">
        <v>574</v>
      </c>
      <c r="F73" s="60">
        <v>20090715</v>
      </c>
      <c r="G73" s="60" t="s">
        <v>569</v>
      </c>
      <c r="H73" s="60">
        <v>20</v>
      </c>
      <c r="I73" s="60">
        <v>85</v>
      </c>
      <c r="J73" s="60">
        <v>2048</v>
      </c>
      <c r="K73" s="60" t="s">
        <v>575</v>
      </c>
      <c r="L73" s="60" t="s">
        <v>309</v>
      </c>
      <c r="M73" s="60" t="s">
        <v>576</v>
      </c>
      <c r="N73" s="60" t="s">
        <v>577</v>
      </c>
      <c r="O73" s="60">
        <v>540</v>
      </c>
      <c r="P73" s="60">
        <v>1.19</v>
      </c>
      <c r="Q73" s="60">
        <v>0.4</v>
      </c>
      <c r="R73" s="60">
        <v>1.59</v>
      </c>
      <c r="S73" s="60" t="s">
        <v>448</v>
      </c>
      <c r="T73" s="60">
        <v>1.940493</v>
      </c>
      <c r="U73" s="60">
        <v>1.9357310000000001</v>
      </c>
      <c r="V73" s="60" t="s">
        <v>285</v>
      </c>
      <c r="W73" s="60">
        <v>1.91475</v>
      </c>
      <c r="X73" s="60">
        <v>1.931268</v>
      </c>
      <c r="Y73" s="60">
        <v>1.9394880000000001</v>
      </c>
      <c r="Z73" s="60">
        <v>4</v>
      </c>
      <c r="AA73" s="60">
        <v>10.355311</v>
      </c>
      <c r="AB73" s="60">
        <v>10.335016</v>
      </c>
      <c r="AC73" s="60" t="s">
        <v>285</v>
      </c>
      <c r="AD73" s="60">
        <v>10.163365000000001</v>
      </c>
      <c r="AE73" s="60" t="s">
        <v>296</v>
      </c>
      <c r="AF73" s="60">
        <v>10.262962</v>
      </c>
      <c r="AG73" s="60">
        <v>10.362921999999999</v>
      </c>
      <c r="AH73" s="60">
        <v>0.2</v>
      </c>
      <c r="AI73" s="60" t="s">
        <v>287</v>
      </c>
      <c r="AJ73" s="60">
        <v>-0.27</v>
      </c>
      <c r="AK73" s="60">
        <v>-0.92859999999999998</v>
      </c>
      <c r="AL73" s="60">
        <v>-4</v>
      </c>
      <c r="AM73" s="60">
        <v>600</v>
      </c>
      <c r="AN73" s="60">
        <v>8.6199999999999992</v>
      </c>
      <c r="AO73" s="60">
        <v>8.9600000000000009</v>
      </c>
      <c r="AP73" s="60">
        <v>48.91</v>
      </c>
      <c r="AQ73" s="60">
        <v>52.81</v>
      </c>
      <c r="AR73" s="60">
        <v>0.27843000000000001</v>
      </c>
      <c r="AS73" s="60">
        <v>0.29052</v>
      </c>
      <c r="AT73" s="60">
        <v>0.27811999999999998</v>
      </c>
      <c r="AU73" s="60">
        <v>0.72318000000000005</v>
      </c>
      <c r="AV73" s="60">
        <v>0.87448000000000004</v>
      </c>
      <c r="AW73" s="60">
        <v>0.44008000000000003</v>
      </c>
      <c r="AX73" s="60">
        <v>0.27793000000000001</v>
      </c>
      <c r="AY73" s="60">
        <v>0.29013</v>
      </c>
      <c r="AZ73" s="60">
        <v>0.27738000000000002</v>
      </c>
      <c r="BA73" s="60">
        <v>0.71745000000000003</v>
      </c>
      <c r="BB73" s="60">
        <v>0.87717999999999996</v>
      </c>
      <c r="BC73" s="60">
        <v>0.43857000000000002</v>
      </c>
      <c r="BD73" s="60" t="s">
        <v>288</v>
      </c>
      <c r="BE73" s="60" t="s">
        <v>288</v>
      </c>
      <c r="BF73" s="60" t="s">
        <v>288</v>
      </c>
      <c r="BG73" s="60" t="s">
        <v>288</v>
      </c>
      <c r="BH73" s="60" t="s">
        <v>288</v>
      </c>
      <c r="BI73" s="60" t="s">
        <v>288</v>
      </c>
      <c r="BJ73" s="60">
        <v>0.27517000000000003</v>
      </c>
      <c r="BK73" s="60">
        <v>0.28389999999999999</v>
      </c>
      <c r="BL73" s="60">
        <v>0.27503</v>
      </c>
      <c r="BM73" s="60">
        <v>0.70457000000000003</v>
      </c>
      <c r="BN73" s="60">
        <v>0.83011999999999997</v>
      </c>
      <c r="BO73" s="60">
        <v>0.43192000000000003</v>
      </c>
      <c r="BP73" s="60">
        <v>0.2767</v>
      </c>
      <c r="BQ73" s="60">
        <v>0.28602</v>
      </c>
      <c r="BR73" s="60">
        <v>0.27727000000000002</v>
      </c>
      <c r="BS73" s="60">
        <v>0.72826999999999997</v>
      </c>
      <c r="BT73" s="60">
        <v>0.84787000000000001</v>
      </c>
      <c r="BU73" s="60">
        <v>0.43930000000000002</v>
      </c>
      <c r="BV73" s="60">
        <v>0.27822000000000002</v>
      </c>
      <c r="BW73" s="60">
        <v>0.29144999999999999</v>
      </c>
      <c r="BX73" s="60">
        <v>0.27793000000000001</v>
      </c>
      <c r="BY73" s="60">
        <v>0.72014999999999996</v>
      </c>
      <c r="BZ73" s="60">
        <v>0.87760000000000005</v>
      </c>
      <c r="CA73" s="60">
        <v>0.44090000000000001</v>
      </c>
      <c r="CB73" s="60">
        <v>0.04</v>
      </c>
      <c r="CC73" s="60">
        <v>0.06</v>
      </c>
      <c r="CD73" s="60">
        <v>0.05</v>
      </c>
      <c r="CE73" s="60">
        <v>0.53</v>
      </c>
      <c r="CF73" s="60">
        <v>0.12</v>
      </c>
      <c r="CG73" s="60">
        <v>0.33</v>
      </c>
      <c r="CH73" s="60">
        <v>7.0000000000000007E-2</v>
      </c>
      <c r="CI73" s="60">
        <v>0.05</v>
      </c>
      <c r="CJ73" s="60">
        <v>0.08</v>
      </c>
      <c r="CK73" s="60">
        <v>0.17</v>
      </c>
      <c r="CL73" s="60">
        <v>0.38</v>
      </c>
      <c r="CM73" s="60">
        <v>0.2</v>
      </c>
      <c r="CN73" s="60" t="s">
        <v>289</v>
      </c>
      <c r="CO73" s="60" t="s">
        <v>289</v>
      </c>
      <c r="CP73" s="60" t="s">
        <v>289</v>
      </c>
      <c r="CQ73" s="60" t="s">
        <v>289</v>
      </c>
      <c r="CR73" s="60" t="s">
        <v>289</v>
      </c>
      <c r="CS73" s="60" t="s">
        <v>289</v>
      </c>
      <c r="CT73" s="60">
        <v>0.02</v>
      </c>
      <c r="CU73" s="60">
        <v>0.06</v>
      </c>
      <c r="CV73" s="60">
        <v>0.03</v>
      </c>
      <c r="CW73" s="60">
        <v>0.24</v>
      </c>
      <c r="CX73" s="60">
        <v>0.16</v>
      </c>
      <c r="CY73" s="60">
        <v>0.23</v>
      </c>
      <c r="CZ73" s="60">
        <v>0.04</v>
      </c>
      <c r="DA73" s="60">
        <v>0.06</v>
      </c>
      <c r="DB73" s="60">
        <v>0.08</v>
      </c>
      <c r="DC73" s="60">
        <v>0.69</v>
      </c>
      <c r="DD73" s="60">
        <v>0.27</v>
      </c>
      <c r="DE73" s="60">
        <v>0.13</v>
      </c>
      <c r="DF73" s="60">
        <v>0.05</v>
      </c>
      <c r="DG73" s="60">
        <v>7.0000000000000007E-2</v>
      </c>
      <c r="DH73" s="60">
        <v>0.13</v>
      </c>
      <c r="DI73" s="60">
        <v>0.18</v>
      </c>
      <c r="DJ73" s="60">
        <v>0.15</v>
      </c>
      <c r="DK73" s="60">
        <v>0.18</v>
      </c>
      <c r="DL73" s="60" t="s">
        <v>439</v>
      </c>
    </row>
    <row r="74" spans="1:116">
      <c r="A74" s="60">
        <v>71187</v>
      </c>
      <c r="B74" s="60" t="s">
        <v>18</v>
      </c>
      <c r="C74" s="60">
        <v>3</v>
      </c>
      <c r="D74" s="60">
        <v>20090721</v>
      </c>
      <c r="E74" s="60" t="s">
        <v>375</v>
      </c>
      <c r="F74" s="60">
        <v>20090723</v>
      </c>
      <c r="G74" s="60" t="s">
        <v>341</v>
      </c>
      <c r="H74" s="60">
        <v>1</v>
      </c>
      <c r="I74" s="60">
        <v>85</v>
      </c>
      <c r="J74" s="60">
        <v>307</v>
      </c>
      <c r="K74" s="60" t="s">
        <v>308</v>
      </c>
      <c r="L74" s="60" t="s">
        <v>578</v>
      </c>
      <c r="M74" s="60" t="s">
        <v>520</v>
      </c>
      <c r="N74" s="60" t="s">
        <v>579</v>
      </c>
      <c r="O74" s="60">
        <v>541</v>
      </c>
      <c r="P74" s="60">
        <v>0.86</v>
      </c>
      <c r="Q74" s="60">
        <v>0.74</v>
      </c>
      <c r="R74" s="60">
        <v>1.6</v>
      </c>
      <c r="S74" s="60" t="s">
        <v>448</v>
      </c>
      <c r="T74" s="60">
        <v>2.0096400000000001</v>
      </c>
      <c r="U74" s="60">
        <v>1.99526</v>
      </c>
      <c r="V74" s="60" t="s">
        <v>285</v>
      </c>
      <c r="W74" s="60">
        <v>1.966213</v>
      </c>
      <c r="X74" s="60">
        <v>1.9608350000000001</v>
      </c>
      <c r="Y74" s="60">
        <v>1.98322</v>
      </c>
      <c r="Z74" s="60">
        <v>2</v>
      </c>
      <c r="AA74" s="60">
        <v>10.666622</v>
      </c>
      <c r="AB74" s="60">
        <v>10.611022999999999</v>
      </c>
      <c r="AC74" s="60" t="s">
        <v>285</v>
      </c>
      <c r="AD74" s="60">
        <v>10.428397</v>
      </c>
      <c r="AE74" s="60" t="s">
        <v>292</v>
      </c>
      <c r="AF74" s="60">
        <v>10.41502</v>
      </c>
      <c r="AG74" s="60">
        <v>10.556238</v>
      </c>
      <c r="AH74" s="60">
        <v>0.52</v>
      </c>
      <c r="AI74" s="60" t="s">
        <v>287</v>
      </c>
      <c r="AJ74" s="60">
        <v>0.52</v>
      </c>
      <c r="AK74" s="60">
        <v>-7.1400000000000005E-2</v>
      </c>
      <c r="AL74" s="60">
        <v>0.1875</v>
      </c>
      <c r="AM74" s="60">
        <v>1000</v>
      </c>
      <c r="AN74" s="60">
        <v>10.7</v>
      </c>
      <c r="AO74" s="60">
        <v>10.37</v>
      </c>
      <c r="AP74" s="60">
        <v>70.06</v>
      </c>
      <c r="AQ74" s="60">
        <v>67.709999999999994</v>
      </c>
      <c r="AR74" s="60">
        <v>0.28711999999999999</v>
      </c>
      <c r="AS74" s="60">
        <v>0.29608000000000001</v>
      </c>
      <c r="AT74" s="60">
        <v>0.28927999999999998</v>
      </c>
      <c r="AU74" s="60">
        <v>0.74809999999999999</v>
      </c>
      <c r="AV74" s="60">
        <v>0.88131999999999999</v>
      </c>
      <c r="AW74" s="60">
        <v>0.46717999999999998</v>
      </c>
      <c r="AX74" s="60">
        <v>0.28548000000000001</v>
      </c>
      <c r="AY74" s="60">
        <v>0.29587999999999998</v>
      </c>
      <c r="AZ74" s="60">
        <v>0.28702</v>
      </c>
      <c r="BA74" s="60">
        <v>0.73660000000000003</v>
      </c>
      <c r="BB74" s="60">
        <v>0.88327</v>
      </c>
      <c r="BC74" s="60">
        <v>0.46046999999999999</v>
      </c>
      <c r="BD74" s="60" t="s">
        <v>288</v>
      </c>
      <c r="BE74" s="60" t="s">
        <v>288</v>
      </c>
      <c r="BF74" s="60" t="s">
        <v>288</v>
      </c>
      <c r="BG74" s="60" t="s">
        <v>288</v>
      </c>
      <c r="BH74" s="60" t="s">
        <v>288</v>
      </c>
      <c r="BI74" s="60" t="s">
        <v>288</v>
      </c>
      <c r="BJ74" s="60">
        <v>0.28133000000000002</v>
      </c>
      <c r="BK74" s="60">
        <v>0.29048000000000002</v>
      </c>
      <c r="BL74" s="60">
        <v>0.28349999999999997</v>
      </c>
      <c r="BM74" s="60">
        <v>0.72484999999999999</v>
      </c>
      <c r="BN74" s="60">
        <v>0.84994999999999998</v>
      </c>
      <c r="BO74" s="60">
        <v>0.44968000000000002</v>
      </c>
      <c r="BP74" s="60">
        <v>0.28029999999999999</v>
      </c>
      <c r="BQ74" s="60">
        <v>0.29048000000000002</v>
      </c>
      <c r="BR74" s="60">
        <v>0.28234999999999999</v>
      </c>
      <c r="BS74" s="60">
        <v>0.72524999999999995</v>
      </c>
      <c r="BT74" s="60">
        <v>0.85267000000000004</v>
      </c>
      <c r="BU74" s="60">
        <v>0.45322000000000001</v>
      </c>
      <c r="BV74" s="60">
        <v>0.28372000000000003</v>
      </c>
      <c r="BW74" s="60">
        <v>0.29470000000000002</v>
      </c>
      <c r="BX74" s="60">
        <v>0.28493000000000002</v>
      </c>
      <c r="BY74" s="60">
        <v>0.73873</v>
      </c>
      <c r="BZ74" s="60">
        <v>0.87970000000000004</v>
      </c>
      <c r="CA74" s="60">
        <v>0.45760000000000001</v>
      </c>
      <c r="CB74" s="60">
        <v>0.16</v>
      </c>
      <c r="CC74" s="60">
        <v>0.08</v>
      </c>
      <c r="CD74" s="60">
        <v>0.08</v>
      </c>
      <c r="CE74" s="60">
        <v>0.28999999999999998</v>
      </c>
      <c r="CF74" s="60">
        <v>0.37</v>
      </c>
      <c r="CG74" s="60">
        <v>0.11</v>
      </c>
      <c r="CH74" s="60">
        <v>0.06</v>
      </c>
      <c r="CI74" s="60">
        <v>0.08</v>
      </c>
      <c r="CJ74" s="60">
        <v>0.04</v>
      </c>
      <c r="CK74" s="60">
        <v>0.32</v>
      </c>
      <c r="CL74" s="60">
        <v>0.14000000000000001</v>
      </c>
      <c r="CM74" s="60">
        <v>0.27</v>
      </c>
      <c r="CN74" s="60" t="s">
        <v>289</v>
      </c>
      <c r="CO74" s="60" t="s">
        <v>289</v>
      </c>
      <c r="CP74" s="60" t="s">
        <v>289</v>
      </c>
      <c r="CQ74" s="60" t="s">
        <v>289</v>
      </c>
      <c r="CR74" s="60" t="s">
        <v>289</v>
      </c>
      <c r="CS74" s="60" t="s">
        <v>289</v>
      </c>
      <c r="CT74" s="60">
        <v>7.0000000000000007E-2</v>
      </c>
      <c r="CU74" s="60">
        <v>0.04</v>
      </c>
      <c r="CV74" s="60">
        <v>0.1</v>
      </c>
      <c r="CW74" s="60">
        <v>0.15</v>
      </c>
      <c r="CX74" s="60">
        <v>0.52</v>
      </c>
      <c r="CY74" s="60">
        <v>0.24</v>
      </c>
      <c r="CZ74" s="60">
        <v>0.04</v>
      </c>
      <c r="DA74" s="60">
        <v>0.06</v>
      </c>
      <c r="DB74" s="60">
        <v>0.05</v>
      </c>
      <c r="DC74" s="60">
        <v>0.44</v>
      </c>
      <c r="DD74" s="60">
        <v>0.33</v>
      </c>
      <c r="DE74" s="60">
        <v>0.25</v>
      </c>
      <c r="DF74" s="60">
        <v>0.06</v>
      </c>
      <c r="DG74" s="60">
        <v>0.1</v>
      </c>
      <c r="DH74" s="60">
        <v>0.05</v>
      </c>
      <c r="DI74" s="60">
        <v>0.4</v>
      </c>
      <c r="DJ74" s="60">
        <v>0.12</v>
      </c>
      <c r="DK74" s="60">
        <v>0.13</v>
      </c>
      <c r="DL74" s="60" t="s">
        <v>439</v>
      </c>
    </row>
    <row r="75" spans="1:116">
      <c r="A75" s="60">
        <v>73072</v>
      </c>
      <c r="B75" s="60" t="s">
        <v>18</v>
      </c>
      <c r="C75" s="60">
        <v>3</v>
      </c>
      <c r="D75" s="60">
        <v>20100105</v>
      </c>
      <c r="E75" s="60" t="s">
        <v>419</v>
      </c>
      <c r="F75" s="60">
        <v>20100107</v>
      </c>
      <c r="G75" s="60" t="s">
        <v>341</v>
      </c>
      <c r="H75" s="60">
        <v>24</v>
      </c>
      <c r="I75" s="60">
        <v>109</v>
      </c>
      <c r="J75" s="60">
        <v>3781</v>
      </c>
      <c r="K75" s="60" t="s">
        <v>305</v>
      </c>
      <c r="L75" s="60" t="s">
        <v>520</v>
      </c>
      <c r="M75" s="60" t="s">
        <v>519</v>
      </c>
      <c r="N75" s="60" t="s">
        <v>283</v>
      </c>
      <c r="O75" s="60">
        <v>542</v>
      </c>
      <c r="P75" s="60">
        <v>1.1599999999999999</v>
      </c>
      <c r="Q75" s="60">
        <v>0.64</v>
      </c>
      <c r="R75" s="60">
        <v>1.8</v>
      </c>
      <c r="S75" s="60" t="s">
        <v>448</v>
      </c>
      <c r="T75" s="60">
        <v>1.9565889999999999</v>
      </c>
      <c r="U75" s="60">
        <v>1.9466140000000001</v>
      </c>
      <c r="V75" s="60">
        <v>1.9407939999999999</v>
      </c>
      <c r="W75" s="60">
        <v>1.9262010000000001</v>
      </c>
      <c r="X75" s="60">
        <v>1.9462459999999999</v>
      </c>
      <c r="Y75" s="60">
        <v>1.9558219999999999</v>
      </c>
      <c r="Z75" s="60">
        <v>0</v>
      </c>
      <c r="AA75" s="60">
        <v>10.459974000000001</v>
      </c>
      <c r="AB75" s="60">
        <v>10.403884</v>
      </c>
      <c r="AC75" s="60">
        <v>10.375446999999999</v>
      </c>
      <c r="AD75" s="60">
        <v>10.237818000000001</v>
      </c>
      <c r="AE75" s="60" t="s">
        <v>286</v>
      </c>
      <c r="AF75" s="60">
        <v>10.336257</v>
      </c>
      <c r="AG75" s="60">
        <v>10.457081000000001</v>
      </c>
      <c r="AH75" s="60">
        <v>0.54</v>
      </c>
      <c r="AI75" s="60">
        <v>0.27</v>
      </c>
      <c r="AJ75" s="60">
        <v>-0.79</v>
      </c>
      <c r="AK75" s="60">
        <v>-2.75</v>
      </c>
      <c r="AL75" s="60">
        <v>-1.1429</v>
      </c>
      <c r="AM75" s="60">
        <v>1200</v>
      </c>
      <c r="AN75" s="60">
        <v>8.8000000000000007</v>
      </c>
      <c r="AO75" s="60">
        <v>9.09</v>
      </c>
      <c r="AP75" s="60">
        <v>48.18</v>
      </c>
      <c r="AQ75" s="60">
        <v>50.49</v>
      </c>
      <c r="AR75" s="60">
        <v>0.28038000000000002</v>
      </c>
      <c r="AS75" s="60">
        <v>0.29285</v>
      </c>
      <c r="AT75" s="60">
        <v>0.28025</v>
      </c>
      <c r="AU75" s="60">
        <v>0.73397999999999997</v>
      </c>
      <c r="AV75" s="60">
        <v>0.90427999999999997</v>
      </c>
      <c r="AW75" s="60">
        <v>0.44723000000000002</v>
      </c>
      <c r="AX75" s="60">
        <v>0.27848000000000001</v>
      </c>
      <c r="AY75" s="60">
        <v>0.29135</v>
      </c>
      <c r="AZ75" s="60">
        <v>0.27948000000000001</v>
      </c>
      <c r="BA75" s="60">
        <v>0.73065000000000002</v>
      </c>
      <c r="BB75" s="60">
        <v>0.89648000000000005</v>
      </c>
      <c r="BC75" s="60">
        <v>0.44431999999999999</v>
      </c>
      <c r="BD75" s="60">
        <v>0.27753</v>
      </c>
      <c r="BE75" s="60">
        <v>0.29107</v>
      </c>
      <c r="BF75" s="60">
        <v>0.27875</v>
      </c>
      <c r="BG75" s="60">
        <v>0.72702999999999995</v>
      </c>
      <c r="BH75" s="60">
        <v>0.88954999999999995</v>
      </c>
      <c r="BI75" s="60">
        <v>0.44350000000000001</v>
      </c>
      <c r="BJ75" s="60">
        <v>0.27512999999999999</v>
      </c>
      <c r="BK75" s="60">
        <v>0.28477999999999998</v>
      </c>
      <c r="BL75" s="60">
        <v>0.27762999999999999</v>
      </c>
      <c r="BM75" s="60">
        <v>0.72055000000000002</v>
      </c>
      <c r="BN75" s="60">
        <v>0.85502</v>
      </c>
      <c r="BO75" s="60">
        <v>0.4415</v>
      </c>
      <c r="BP75" s="60">
        <v>0.27811999999999998</v>
      </c>
      <c r="BQ75" s="60">
        <v>0.28744999999999998</v>
      </c>
      <c r="BR75" s="60">
        <v>0.27992</v>
      </c>
      <c r="BS75" s="60">
        <v>0.73143000000000002</v>
      </c>
      <c r="BT75" s="60">
        <v>0.85167000000000004</v>
      </c>
      <c r="BU75" s="60">
        <v>0.44962999999999997</v>
      </c>
      <c r="BV75" s="60">
        <v>0.27984999999999999</v>
      </c>
      <c r="BW75" s="60">
        <v>0.29365000000000002</v>
      </c>
      <c r="BX75" s="60">
        <v>0.28083000000000002</v>
      </c>
      <c r="BY75" s="60">
        <v>0.73099999999999998</v>
      </c>
      <c r="BZ75" s="60">
        <v>0.89532999999999996</v>
      </c>
      <c r="CA75" s="60">
        <v>0.44590000000000002</v>
      </c>
      <c r="CB75" s="60">
        <v>0.09</v>
      </c>
      <c r="CC75" s="60">
        <v>7.0000000000000007E-2</v>
      </c>
      <c r="CD75" s="60">
        <v>7.0000000000000007E-2</v>
      </c>
      <c r="CE75" s="60">
        <v>0.61</v>
      </c>
      <c r="CF75" s="60">
        <v>0.36</v>
      </c>
      <c r="CG75" s="60">
        <v>0.35</v>
      </c>
      <c r="CH75" s="60">
        <v>0.06</v>
      </c>
      <c r="CI75" s="60">
        <v>0.06</v>
      </c>
      <c r="CJ75" s="60">
        <v>0.1</v>
      </c>
      <c r="CK75" s="60">
        <v>0.78</v>
      </c>
      <c r="CL75" s="60">
        <v>0.35</v>
      </c>
      <c r="CM75" s="60">
        <v>0.6</v>
      </c>
      <c r="CN75" s="60">
        <v>0.04</v>
      </c>
      <c r="CO75" s="60">
        <v>0.06</v>
      </c>
      <c r="CP75" s="60">
        <v>0.1</v>
      </c>
      <c r="CQ75" s="60">
        <v>0.41</v>
      </c>
      <c r="CR75" s="60">
        <v>0.23</v>
      </c>
      <c r="CS75" s="60">
        <v>0.1</v>
      </c>
      <c r="CT75" s="60">
        <v>0.08</v>
      </c>
      <c r="CU75" s="60">
        <v>0.06</v>
      </c>
      <c r="CV75" s="60">
        <v>7.0000000000000007E-2</v>
      </c>
      <c r="CW75" s="60">
        <v>0.3</v>
      </c>
      <c r="CX75" s="60">
        <v>0.36</v>
      </c>
      <c r="CY75" s="60">
        <v>0.25</v>
      </c>
      <c r="CZ75" s="60">
        <v>0.04</v>
      </c>
      <c r="DA75" s="60">
        <v>0.05</v>
      </c>
      <c r="DB75" s="60">
        <v>0.04</v>
      </c>
      <c r="DC75" s="60">
        <v>0.28000000000000003</v>
      </c>
      <c r="DD75" s="60">
        <v>0.41</v>
      </c>
      <c r="DE75" s="60">
        <v>0.17</v>
      </c>
      <c r="DF75" s="60">
        <v>0.05</v>
      </c>
      <c r="DG75" s="60">
        <v>0.04</v>
      </c>
      <c r="DH75" s="60">
        <v>0.04</v>
      </c>
      <c r="DI75" s="60">
        <v>0.28999999999999998</v>
      </c>
      <c r="DJ75" s="60">
        <v>0.28000000000000003</v>
      </c>
      <c r="DK75" s="60">
        <v>0.19</v>
      </c>
      <c r="DL75" s="60" t="s">
        <v>521</v>
      </c>
    </row>
    <row r="76" spans="1:116">
      <c r="A76" s="60">
        <v>73373</v>
      </c>
      <c r="B76" s="60" t="s">
        <v>18</v>
      </c>
      <c r="C76" s="60">
        <v>3</v>
      </c>
      <c r="D76" s="60">
        <v>20100112</v>
      </c>
      <c r="E76" s="60" t="s">
        <v>580</v>
      </c>
      <c r="F76" s="60">
        <v>20100114</v>
      </c>
      <c r="G76" s="60" t="s">
        <v>341</v>
      </c>
      <c r="H76" s="60" t="s">
        <v>581</v>
      </c>
      <c r="I76" s="60">
        <v>110</v>
      </c>
      <c r="J76" s="60">
        <v>3905</v>
      </c>
      <c r="K76" s="60" t="s">
        <v>582</v>
      </c>
      <c r="L76" s="60" t="s">
        <v>583</v>
      </c>
      <c r="M76" s="60" t="s">
        <v>515</v>
      </c>
      <c r="N76" s="60" t="s">
        <v>283</v>
      </c>
      <c r="O76" s="60">
        <v>541</v>
      </c>
      <c r="P76" s="60" t="s">
        <v>478</v>
      </c>
      <c r="Q76" s="60" t="s">
        <v>478</v>
      </c>
      <c r="R76" s="60" t="s">
        <v>478</v>
      </c>
      <c r="S76" s="60" t="s">
        <v>448</v>
      </c>
      <c r="T76" s="60">
        <v>1.959905</v>
      </c>
      <c r="U76" s="60">
        <v>1.954904</v>
      </c>
      <c r="V76" s="60" t="s">
        <v>285</v>
      </c>
      <c r="W76" s="60">
        <v>1.9440519999999999</v>
      </c>
      <c r="X76" s="60" t="s">
        <v>285</v>
      </c>
      <c r="Y76" s="60" t="s">
        <v>285</v>
      </c>
      <c r="Z76" s="60">
        <v>0</v>
      </c>
      <c r="AA76" s="60">
        <v>10.483301000000001</v>
      </c>
      <c r="AB76" s="60">
        <v>10.454416</v>
      </c>
      <c r="AC76" s="60" t="s">
        <v>285</v>
      </c>
      <c r="AD76" s="60">
        <v>10.351952000000001</v>
      </c>
      <c r="AE76" s="60" t="s">
        <v>292</v>
      </c>
      <c r="AF76" s="60" t="s">
        <v>285</v>
      </c>
      <c r="AG76" s="60" t="s">
        <v>285</v>
      </c>
      <c r="AH76" s="60">
        <v>0.28000000000000003</v>
      </c>
      <c r="AI76" s="60" t="s">
        <v>287</v>
      </c>
      <c r="AJ76" s="60" t="s">
        <v>287</v>
      </c>
      <c r="AK76" s="60" t="s">
        <v>449</v>
      </c>
      <c r="AL76" s="60" t="s">
        <v>449</v>
      </c>
      <c r="AM76" s="60">
        <v>1400</v>
      </c>
      <c r="AN76" s="60">
        <v>10.72</v>
      </c>
      <c r="AO76" s="60">
        <v>0</v>
      </c>
      <c r="AP76" s="60">
        <v>70.33</v>
      </c>
      <c r="AQ76" s="60">
        <v>0</v>
      </c>
      <c r="AR76" s="60">
        <v>0.28038000000000002</v>
      </c>
      <c r="AS76" s="60">
        <v>0.29357</v>
      </c>
      <c r="AT76" s="60">
        <v>0.28093000000000001</v>
      </c>
      <c r="AU76" s="60">
        <v>0.73839999999999995</v>
      </c>
      <c r="AV76" s="60">
        <v>0.90742999999999996</v>
      </c>
      <c r="AW76" s="60">
        <v>0.45017000000000001</v>
      </c>
      <c r="AX76" s="60">
        <v>0.27997</v>
      </c>
      <c r="AY76" s="60">
        <v>0.29339999999999999</v>
      </c>
      <c r="AZ76" s="60">
        <v>0.28037000000000001</v>
      </c>
      <c r="BA76" s="60">
        <v>0.73087000000000002</v>
      </c>
      <c r="BB76" s="60">
        <v>0.89949999999999997</v>
      </c>
      <c r="BC76" s="60">
        <v>0.44563000000000003</v>
      </c>
      <c r="BD76" s="60" t="s">
        <v>288</v>
      </c>
      <c r="BE76" s="60" t="s">
        <v>288</v>
      </c>
      <c r="BF76" s="60" t="s">
        <v>288</v>
      </c>
      <c r="BG76" s="60" t="s">
        <v>288</v>
      </c>
      <c r="BH76" s="60" t="s">
        <v>288</v>
      </c>
      <c r="BI76" s="60" t="s">
        <v>288</v>
      </c>
      <c r="BJ76" s="60">
        <v>0.27798</v>
      </c>
      <c r="BK76" s="60">
        <v>0.28910000000000002</v>
      </c>
      <c r="BL76" s="60">
        <v>0.27977000000000002</v>
      </c>
      <c r="BM76" s="60">
        <v>0.72419999999999995</v>
      </c>
      <c r="BN76" s="60">
        <v>0.86848000000000003</v>
      </c>
      <c r="BO76" s="60">
        <v>0.44505</v>
      </c>
      <c r="BP76" s="60" t="s">
        <v>288</v>
      </c>
      <c r="BQ76" s="60" t="s">
        <v>288</v>
      </c>
      <c r="BR76" s="60" t="s">
        <v>288</v>
      </c>
      <c r="BS76" s="60" t="s">
        <v>288</v>
      </c>
      <c r="BT76" s="60" t="s">
        <v>288</v>
      </c>
      <c r="BU76" s="60" t="s">
        <v>288</v>
      </c>
      <c r="BV76" s="60" t="s">
        <v>288</v>
      </c>
      <c r="BW76" s="60" t="s">
        <v>288</v>
      </c>
      <c r="BX76" s="60" t="s">
        <v>288</v>
      </c>
      <c r="BY76" s="60" t="s">
        <v>288</v>
      </c>
      <c r="BZ76" s="60" t="s">
        <v>288</v>
      </c>
      <c r="CA76" s="60" t="s">
        <v>288</v>
      </c>
      <c r="CB76" s="60">
        <v>7.0000000000000007E-2</v>
      </c>
      <c r="CC76" s="60">
        <v>0.06</v>
      </c>
      <c r="CD76" s="60">
        <v>0.04</v>
      </c>
      <c r="CE76" s="60">
        <v>0.19</v>
      </c>
      <c r="CF76" s="60">
        <v>0.25</v>
      </c>
      <c r="CG76" s="60">
        <v>0.1</v>
      </c>
      <c r="CH76" s="60">
        <v>0.03</v>
      </c>
      <c r="CI76" s="60">
        <v>0.06</v>
      </c>
      <c r="CJ76" s="60">
        <v>0.08</v>
      </c>
      <c r="CK76" s="60">
        <v>0.16</v>
      </c>
      <c r="CL76" s="60">
        <v>0.25</v>
      </c>
      <c r="CM76" s="60">
        <v>0.21</v>
      </c>
      <c r="CN76" s="60" t="s">
        <v>289</v>
      </c>
      <c r="CO76" s="60" t="s">
        <v>289</v>
      </c>
      <c r="CP76" s="60" t="s">
        <v>289</v>
      </c>
      <c r="CQ76" s="60" t="s">
        <v>289</v>
      </c>
      <c r="CR76" s="60" t="s">
        <v>289</v>
      </c>
      <c r="CS76" s="60" t="s">
        <v>289</v>
      </c>
      <c r="CT76" s="60">
        <v>0.05</v>
      </c>
      <c r="CU76" s="60">
        <v>0.04</v>
      </c>
      <c r="CV76" s="60">
        <v>0.12</v>
      </c>
      <c r="CW76" s="60">
        <v>0.5</v>
      </c>
      <c r="CX76" s="60">
        <v>0.25</v>
      </c>
      <c r="CY76" s="60">
        <v>0.27</v>
      </c>
      <c r="CZ76" s="60" t="s">
        <v>289</v>
      </c>
      <c r="DA76" s="60" t="s">
        <v>289</v>
      </c>
      <c r="DB76" s="60" t="s">
        <v>289</v>
      </c>
      <c r="DC76" s="60" t="s">
        <v>289</v>
      </c>
      <c r="DD76" s="60" t="s">
        <v>289</v>
      </c>
      <c r="DE76" s="60" t="s">
        <v>289</v>
      </c>
      <c r="DF76" s="60" t="s">
        <v>289</v>
      </c>
      <c r="DG76" s="60" t="s">
        <v>289</v>
      </c>
      <c r="DH76" s="60" t="s">
        <v>289</v>
      </c>
      <c r="DI76" s="60" t="s">
        <v>289</v>
      </c>
      <c r="DJ76" s="60" t="s">
        <v>289</v>
      </c>
      <c r="DK76" s="60" t="s">
        <v>289</v>
      </c>
      <c r="DL76" s="60" t="s">
        <v>584</v>
      </c>
    </row>
    <row r="77" spans="1:116" s="61" customFormat="1">
      <c r="A77" s="61">
        <v>69450</v>
      </c>
      <c r="B77" s="61" t="s">
        <v>16</v>
      </c>
      <c r="C77" s="61">
        <v>1</v>
      </c>
      <c r="D77" s="61">
        <v>20090118</v>
      </c>
      <c r="E77" s="61" t="s">
        <v>59</v>
      </c>
      <c r="F77" s="61">
        <v>20090420</v>
      </c>
      <c r="G77" s="61" t="s">
        <v>279</v>
      </c>
      <c r="H77" s="61">
        <v>2</v>
      </c>
      <c r="I77" s="61">
        <v>29</v>
      </c>
      <c r="J77" s="61">
        <v>330</v>
      </c>
      <c r="K77" s="61" t="s">
        <v>280</v>
      </c>
      <c r="L77" s="61" t="s">
        <v>281</v>
      </c>
      <c r="M77" s="61" t="s">
        <v>282</v>
      </c>
      <c r="N77" s="61" t="s">
        <v>283</v>
      </c>
      <c r="O77" s="61" t="s">
        <v>162</v>
      </c>
      <c r="P77" s="61">
        <v>1.52</v>
      </c>
      <c r="Q77" s="61">
        <v>1.25</v>
      </c>
      <c r="R77" s="61">
        <v>2.77</v>
      </c>
      <c r="S77" s="61" t="s">
        <v>284</v>
      </c>
      <c r="T77" s="61">
        <v>1.9915240000000001</v>
      </c>
      <c r="U77" s="61">
        <v>1.9863930000000001</v>
      </c>
      <c r="V77" s="61" t="s">
        <v>285</v>
      </c>
      <c r="W77" s="61">
        <v>1.946998</v>
      </c>
      <c r="X77" s="61">
        <v>1.9524090000000001</v>
      </c>
      <c r="Y77" s="61">
        <v>1.9857629999999999</v>
      </c>
      <c r="Z77" s="61">
        <v>0</v>
      </c>
      <c r="AA77" s="61" t="s">
        <v>285</v>
      </c>
      <c r="AB77" s="61" t="s">
        <v>285</v>
      </c>
      <c r="AC77" s="61" t="s">
        <v>285</v>
      </c>
      <c r="AD77" s="61" t="s">
        <v>285</v>
      </c>
      <c r="AE77" s="61" t="s">
        <v>286</v>
      </c>
      <c r="AF77" s="61" t="s">
        <v>285</v>
      </c>
      <c r="AG77" s="61" t="s">
        <v>285</v>
      </c>
      <c r="AH77" s="61">
        <v>0.28000000000000003</v>
      </c>
      <c r="AI77" s="61" t="s">
        <v>287</v>
      </c>
      <c r="AJ77" s="61">
        <v>-0.03</v>
      </c>
      <c r="AK77" s="61">
        <v>0.21429999999999999</v>
      </c>
      <c r="AL77" s="61">
        <v>2.8125</v>
      </c>
      <c r="AM77" s="61">
        <v>600</v>
      </c>
      <c r="AN77" s="61">
        <v>8.7799999999999994</v>
      </c>
      <c r="AO77" s="61">
        <v>8.9499999999999993</v>
      </c>
      <c r="AP77" s="61">
        <v>47.22</v>
      </c>
      <c r="AQ77" s="61">
        <v>50.09</v>
      </c>
      <c r="AR77" s="61">
        <v>0.28527000000000002</v>
      </c>
      <c r="AS77" s="61">
        <v>0.29776999999999998</v>
      </c>
      <c r="AT77" s="61">
        <v>0.28465000000000001</v>
      </c>
      <c r="AU77" s="61">
        <v>0.74550000000000005</v>
      </c>
      <c r="AV77" s="61">
        <v>0.89937</v>
      </c>
      <c r="AW77" s="61">
        <v>0.46483000000000002</v>
      </c>
      <c r="AX77" s="61">
        <v>0.28448000000000001</v>
      </c>
      <c r="AY77" s="61">
        <v>0.29698000000000002</v>
      </c>
      <c r="AZ77" s="61">
        <v>0.28422999999999998</v>
      </c>
      <c r="BA77" s="61">
        <v>0.73926999999999998</v>
      </c>
      <c r="BB77" s="61">
        <v>0.89624999999999999</v>
      </c>
      <c r="BC77" s="61">
        <v>0.46339999999999998</v>
      </c>
      <c r="BD77" s="61" t="s">
        <v>288</v>
      </c>
      <c r="BE77" s="61" t="s">
        <v>288</v>
      </c>
      <c r="BF77" s="61" t="s">
        <v>288</v>
      </c>
      <c r="BG77" s="61" t="s">
        <v>288</v>
      </c>
      <c r="BH77" s="61" t="s">
        <v>288</v>
      </c>
      <c r="BI77" s="61" t="s">
        <v>288</v>
      </c>
      <c r="BJ77" s="61">
        <v>0.27857999999999999</v>
      </c>
      <c r="BK77" s="61">
        <v>0.28908</v>
      </c>
      <c r="BL77" s="61">
        <v>0.27988000000000002</v>
      </c>
      <c r="BM77" s="61">
        <v>0.72182000000000002</v>
      </c>
      <c r="BN77" s="61">
        <v>0.84848000000000001</v>
      </c>
      <c r="BO77" s="61">
        <v>0.44967000000000001</v>
      </c>
      <c r="BP77" s="61">
        <v>0.27872999999999998</v>
      </c>
      <c r="BQ77" s="61">
        <v>0.28921999999999998</v>
      </c>
      <c r="BR77" s="61">
        <v>0.28010000000000002</v>
      </c>
      <c r="BS77" s="61">
        <v>0.73602999999999996</v>
      </c>
      <c r="BT77" s="61">
        <v>0.86099999999999999</v>
      </c>
      <c r="BU77" s="61">
        <v>0.45924999999999999</v>
      </c>
      <c r="BV77" s="61">
        <v>0.28427999999999998</v>
      </c>
      <c r="BW77" s="61">
        <v>0.29709999999999998</v>
      </c>
      <c r="BX77" s="61">
        <v>0.2843</v>
      </c>
      <c r="BY77" s="61">
        <v>0.74243000000000003</v>
      </c>
      <c r="BZ77" s="61">
        <v>0.90237000000000001</v>
      </c>
      <c r="CA77" s="61">
        <v>0.46083000000000002</v>
      </c>
      <c r="CB77" s="61">
        <v>0.04</v>
      </c>
      <c r="CC77" s="61">
        <v>0.05</v>
      </c>
      <c r="CD77" s="61">
        <v>7.0000000000000007E-2</v>
      </c>
      <c r="CE77" s="61">
        <v>0.31</v>
      </c>
      <c r="CF77" s="61">
        <v>0.24</v>
      </c>
      <c r="CG77" s="61">
        <v>0.12</v>
      </c>
      <c r="CH77" s="61">
        <v>0.03</v>
      </c>
      <c r="CI77" s="61">
        <v>0.06</v>
      </c>
      <c r="CJ77" s="61">
        <v>0.12</v>
      </c>
      <c r="CK77" s="61">
        <v>0.17</v>
      </c>
      <c r="CL77" s="61">
        <v>0.14000000000000001</v>
      </c>
      <c r="CM77" s="61">
        <v>0.15</v>
      </c>
      <c r="CN77" s="61" t="s">
        <v>289</v>
      </c>
      <c r="CO77" s="61" t="s">
        <v>289</v>
      </c>
      <c r="CP77" s="61" t="s">
        <v>289</v>
      </c>
      <c r="CQ77" s="61" t="s">
        <v>289</v>
      </c>
      <c r="CR77" s="61" t="s">
        <v>289</v>
      </c>
      <c r="CS77" s="61" t="s">
        <v>289</v>
      </c>
      <c r="CT77" s="61">
        <v>0.03</v>
      </c>
      <c r="CU77" s="61">
        <v>0.05</v>
      </c>
      <c r="CV77" s="61">
        <v>0.04</v>
      </c>
      <c r="CW77" s="61">
        <v>0.28000000000000003</v>
      </c>
      <c r="CX77" s="61">
        <v>0.17</v>
      </c>
      <c r="CY77" s="61">
        <v>0.16</v>
      </c>
      <c r="CZ77" s="61">
        <v>0.04</v>
      </c>
      <c r="DA77" s="61">
        <v>0.04</v>
      </c>
      <c r="DB77" s="61">
        <v>0.03</v>
      </c>
      <c r="DC77" s="61">
        <v>0.35</v>
      </c>
      <c r="DD77" s="61">
        <v>0.1</v>
      </c>
      <c r="DE77" s="61">
        <v>0.14000000000000001</v>
      </c>
      <c r="DF77" s="61">
        <v>0.04</v>
      </c>
      <c r="DG77" s="61">
        <v>0.09</v>
      </c>
      <c r="DH77" s="61">
        <v>0.05</v>
      </c>
      <c r="DI77" s="61">
        <v>0.12</v>
      </c>
      <c r="DJ77" s="61">
        <v>0.13</v>
      </c>
      <c r="DK77" s="61">
        <v>0.17</v>
      </c>
      <c r="DL77" s="61" t="s">
        <v>290</v>
      </c>
    </row>
    <row r="78" spans="1:116" s="61" customFormat="1">
      <c r="A78" s="61">
        <v>69731</v>
      </c>
      <c r="B78" s="61" t="s">
        <v>16</v>
      </c>
      <c r="C78" s="61">
        <v>1</v>
      </c>
      <c r="D78" s="61">
        <v>20090224</v>
      </c>
      <c r="E78" s="61" t="s">
        <v>21</v>
      </c>
      <c r="F78" s="61">
        <v>20090421</v>
      </c>
      <c r="G78" s="61" t="s">
        <v>279</v>
      </c>
      <c r="H78" s="61">
        <v>7</v>
      </c>
      <c r="I78" s="61">
        <v>34</v>
      </c>
      <c r="J78" s="61">
        <v>1100</v>
      </c>
      <c r="K78" s="61" t="s">
        <v>301</v>
      </c>
      <c r="L78" s="61" t="s">
        <v>281</v>
      </c>
      <c r="M78" s="61" t="s">
        <v>302</v>
      </c>
      <c r="N78" s="61" t="s">
        <v>303</v>
      </c>
      <c r="O78" s="61" t="s">
        <v>166</v>
      </c>
      <c r="P78" s="61">
        <v>1.6</v>
      </c>
      <c r="Q78" s="61">
        <v>1.1000000000000001</v>
      </c>
      <c r="R78" s="61">
        <v>2.7</v>
      </c>
      <c r="S78" s="61" t="s">
        <v>284</v>
      </c>
      <c r="T78" s="61">
        <v>1.9612339999999999</v>
      </c>
      <c r="U78" s="61">
        <v>1.9604360000000001</v>
      </c>
      <c r="V78" s="61" t="s">
        <v>285</v>
      </c>
      <c r="W78" s="61">
        <v>1.927867</v>
      </c>
      <c r="X78" s="61">
        <v>1.940828</v>
      </c>
      <c r="Y78" s="61">
        <v>1.9648950000000001</v>
      </c>
      <c r="Z78" s="61">
        <v>2</v>
      </c>
      <c r="AA78" s="61" t="s">
        <v>285</v>
      </c>
      <c r="AB78" s="61" t="s">
        <v>285</v>
      </c>
      <c r="AC78" s="61" t="s">
        <v>285</v>
      </c>
      <c r="AD78" s="61" t="s">
        <v>285</v>
      </c>
      <c r="AE78" s="61" t="s">
        <v>300</v>
      </c>
      <c r="AF78" s="61" t="s">
        <v>285</v>
      </c>
      <c r="AG78" s="61" t="s">
        <v>285</v>
      </c>
      <c r="AH78" s="61">
        <v>0.06</v>
      </c>
      <c r="AI78" s="61" t="s">
        <v>287</v>
      </c>
      <c r="AJ78" s="61">
        <v>-0.1</v>
      </c>
      <c r="AK78" s="61">
        <v>2.5714000000000001</v>
      </c>
      <c r="AL78" s="61">
        <v>3.1875</v>
      </c>
      <c r="AM78" s="61">
        <v>900</v>
      </c>
      <c r="AN78" s="61">
        <v>10.58</v>
      </c>
      <c r="AO78" s="61">
        <v>10.62</v>
      </c>
      <c r="AP78" s="61">
        <v>67.87</v>
      </c>
      <c r="AQ78" s="61">
        <v>66.02</v>
      </c>
      <c r="AR78" s="61">
        <v>0.28132000000000001</v>
      </c>
      <c r="AS78" s="61">
        <v>0.29575000000000001</v>
      </c>
      <c r="AT78" s="61">
        <v>0.27887000000000001</v>
      </c>
      <c r="AU78" s="61">
        <v>0.74361999999999995</v>
      </c>
      <c r="AV78" s="61">
        <v>0.90483000000000002</v>
      </c>
      <c r="AW78" s="61">
        <v>0.45850000000000002</v>
      </c>
      <c r="AX78" s="61">
        <v>0.28093000000000001</v>
      </c>
      <c r="AY78" s="61">
        <v>0.29552</v>
      </c>
      <c r="AZ78" s="61">
        <v>0.27927000000000002</v>
      </c>
      <c r="BA78" s="61">
        <v>0.74241999999999997</v>
      </c>
      <c r="BB78" s="61">
        <v>0.90481999999999996</v>
      </c>
      <c r="BC78" s="61">
        <v>0.45729999999999998</v>
      </c>
      <c r="BD78" s="61" t="s">
        <v>288</v>
      </c>
      <c r="BE78" s="61" t="s">
        <v>288</v>
      </c>
      <c r="BF78" s="61" t="s">
        <v>288</v>
      </c>
      <c r="BG78" s="61" t="s">
        <v>288</v>
      </c>
      <c r="BH78" s="61" t="s">
        <v>288</v>
      </c>
      <c r="BI78" s="61" t="s">
        <v>288</v>
      </c>
      <c r="BJ78" s="61">
        <v>0.27657999999999999</v>
      </c>
      <c r="BK78" s="61">
        <v>0.28842000000000001</v>
      </c>
      <c r="BL78" s="61">
        <v>0.27553</v>
      </c>
      <c r="BM78" s="61">
        <v>0.72236999999999996</v>
      </c>
      <c r="BN78" s="61">
        <v>0.86131999999999997</v>
      </c>
      <c r="BO78" s="61">
        <v>0.44424999999999998</v>
      </c>
      <c r="BP78" s="61">
        <v>0.27856999999999998</v>
      </c>
      <c r="BQ78" s="61">
        <v>0.2898</v>
      </c>
      <c r="BR78" s="61">
        <v>0.27660000000000001</v>
      </c>
      <c r="BS78" s="61">
        <v>0.73204999999999998</v>
      </c>
      <c r="BT78" s="61">
        <v>0.86543000000000003</v>
      </c>
      <c r="BU78" s="61">
        <v>0.45190000000000002</v>
      </c>
      <c r="BV78" s="61">
        <v>0.28233000000000003</v>
      </c>
      <c r="BW78" s="61">
        <v>0.29537000000000002</v>
      </c>
      <c r="BX78" s="61">
        <v>0.27967999999999998</v>
      </c>
      <c r="BY78" s="61">
        <v>0.74248000000000003</v>
      </c>
      <c r="BZ78" s="61">
        <v>0.90566999999999998</v>
      </c>
      <c r="CA78" s="61">
        <v>0.45262999999999998</v>
      </c>
      <c r="CB78" s="61">
        <v>0.03</v>
      </c>
      <c r="CC78" s="61">
        <v>0.05</v>
      </c>
      <c r="CD78" s="61">
        <v>0.04</v>
      </c>
      <c r="CE78" s="61">
        <v>0.21</v>
      </c>
      <c r="CF78" s="61">
        <v>0.1</v>
      </c>
      <c r="CG78" s="61">
        <v>0.19</v>
      </c>
      <c r="CH78" s="61">
        <v>0.04</v>
      </c>
      <c r="CI78" s="61">
        <v>0.04</v>
      </c>
      <c r="CJ78" s="61">
        <v>0.05</v>
      </c>
      <c r="CK78" s="61">
        <v>0.09</v>
      </c>
      <c r="CL78" s="61">
        <v>0.28000000000000003</v>
      </c>
      <c r="CM78" s="61">
        <v>0.11</v>
      </c>
      <c r="CN78" s="61" t="s">
        <v>289</v>
      </c>
      <c r="CO78" s="61" t="s">
        <v>289</v>
      </c>
      <c r="CP78" s="61" t="s">
        <v>289</v>
      </c>
      <c r="CQ78" s="61" t="s">
        <v>289</v>
      </c>
      <c r="CR78" s="61" t="s">
        <v>289</v>
      </c>
      <c r="CS78" s="61" t="s">
        <v>289</v>
      </c>
      <c r="CT78" s="61">
        <v>0.04</v>
      </c>
      <c r="CU78" s="61">
        <v>0.06</v>
      </c>
      <c r="CV78" s="61">
        <v>0.03</v>
      </c>
      <c r="CW78" s="61">
        <v>0.17</v>
      </c>
      <c r="CX78" s="61">
        <v>0.21</v>
      </c>
      <c r="CY78" s="61">
        <v>0.21</v>
      </c>
      <c r="CZ78" s="61">
        <v>0.06</v>
      </c>
      <c r="DA78" s="61">
        <v>0.04</v>
      </c>
      <c r="DB78" s="61">
        <v>0.02</v>
      </c>
      <c r="DC78" s="61">
        <v>0.15</v>
      </c>
      <c r="DD78" s="61">
        <v>0.26</v>
      </c>
      <c r="DE78" s="61">
        <v>0.13</v>
      </c>
      <c r="DF78" s="61">
        <v>7.0000000000000007E-2</v>
      </c>
      <c r="DG78" s="61">
        <v>0.03</v>
      </c>
      <c r="DH78" s="61">
        <v>0.08</v>
      </c>
      <c r="DI78" s="61">
        <v>0.39</v>
      </c>
      <c r="DJ78" s="61">
        <v>0.3</v>
      </c>
      <c r="DK78" s="61">
        <v>0.15</v>
      </c>
      <c r="DL78" s="61" t="s">
        <v>290</v>
      </c>
    </row>
    <row r="79" spans="1:116" s="61" customFormat="1">
      <c r="A79" s="61">
        <v>69451</v>
      </c>
      <c r="B79" s="61" t="s">
        <v>16</v>
      </c>
      <c r="C79" s="61">
        <v>1</v>
      </c>
      <c r="D79" s="61">
        <v>20090303</v>
      </c>
      <c r="E79" s="61" t="s">
        <v>67</v>
      </c>
      <c r="F79" s="61">
        <v>20090303</v>
      </c>
      <c r="G79" s="61" t="s">
        <v>279</v>
      </c>
      <c r="H79" s="61">
        <v>8</v>
      </c>
      <c r="I79" s="61">
        <v>35</v>
      </c>
      <c r="J79" s="61">
        <v>1254</v>
      </c>
      <c r="K79" s="61" t="s">
        <v>301</v>
      </c>
      <c r="L79" s="61" t="s">
        <v>281</v>
      </c>
      <c r="M79" s="61" t="s">
        <v>304</v>
      </c>
      <c r="N79" s="61" t="s">
        <v>283</v>
      </c>
      <c r="O79" s="61" t="s">
        <v>162</v>
      </c>
      <c r="P79" s="61">
        <v>1.88</v>
      </c>
      <c r="Q79" s="61">
        <v>1.02</v>
      </c>
      <c r="R79" s="61">
        <v>2.9</v>
      </c>
      <c r="S79" s="61" t="s">
        <v>284</v>
      </c>
      <c r="T79" s="61">
        <v>1.962739</v>
      </c>
      <c r="U79" s="61">
        <v>1.9602980000000001</v>
      </c>
      <c r="V79" s="61" t="s">
        <v>285</v>
      </c>
      <c r="W79" s="61">
        <v>1.922107</v>
      </c>
      <c r="X79" s="61">
        <v>1.938979</v>
      </c>
      <c r="Y79" s="61">
        <v>1.960413</v>
      </c>
      <c r="Z79" s="61">
        <v>1</v>
      </c>
      <c r="AA79" s="61" t="s">
        <v>285</v>
      </c>
      <c r="AB79" s="61" t="s">
        <v>285</v>
      </c>
      <c r="AC79" s="61" t="s">
        <v>285</v>
      </c>
      <c r="AD79" s="61" t="s">
        <v>285</v>
      </c>
      <c r="AE79" s="61" t="s">
        <v>286</v>
      </c>
      <c r="AF79" s="61" t="s">
        <v>285</v>
      </c>
      <c r="AG79" s="61" t="s">
        <v>285</v>
      </c>
      <c r="AH79" s="61">
        <v>0.16</v>
      </c>
      <c r="AI79" s="61" t="s">
        <v>287</v>
      </c>
      <c r="AJ79" s="61">
        <v>0.13</v>
      </c>
      <c r="AK79" s="61">
        <v>2.7856999999999998</v>
      </c>
      <c r="AL79" s="61">
        <v>1.375</v>
      </c>
      <c r="AM79" s="61">
        <v>800</v>
      </c>
      <c r="AN79" s="61">
        <v>8.9</v>
      </c>
      <c r="AO79" s="61" t="s">
        <v>293</v>
      </c>
      <c r="AP79" s="61">
        <v>48.11</v>
      </c>
      <c r="AQ79" s="61" t="s">
        <v>293</v>
      </c>
      <c r="AR79" s="61">
        <v>0.28167999999999999</v>
      </c>
      <c r="AS79" s="61">
        <v>0.29815000000000003</v>
      </c>
      <c r="AT79" s="61">
        <v>0.27938000000000002</v>
      </c>
      <c r="AU79" s="61">
        <v>0.73873</v>
      </c>
      <c r="AV79" s="61">
        <v>0.89792000000000005</v>
      </c>
      <c r="AW79" s="61">
        <v>0.45390000000000003</v>
      </c>
      <c r="AX79" s="61">
        <v>0.28111999999999998</v>
      </c>
      <c r="AY79" s="61">
        <v>0.29716999999999999</v>
      </c>
      <c r="AZ79" s="61">
        <v>0.27907999999999999</v>
      </c>
      <c r="BA79" s="61">
        <v>0.73904999999999998</v>
      </c>
      <c r="BB79" s="61">
        <v>0.89722000000000002</v>
      </c>
      <c r="BC79" s="61">
        <v>0.45582</v>
      </c>
      <c r="BD79" s="61" t="s">
        <v>288</v>
      </c>
      <c r="BE79" s="61" t="s">
        <v>288</v>
      </c>
      <c r="BF79" s="61" t="s">
        <v>288</v>
      </c>
      <c r="BG79" s="61" t="s">
        <v>288</v>
      </c>
      <c r="BH79" s="61" t="s">
        <v>288</v>
      </c>
      <c r="BI79" s="61" t="s">
        <v>288</v>
      </c>
      <c r="BJ79" s="61">
        <v>0.27593000000000001</v>
      </c>
      <c r="BK79" s="61">
        <v>0.28747</v>
      </c>
      <c r="BL79" s="61">
        <v>0.27474999999999999</v>
      </c>
      <c r="BM79" s="61">
        <v>0.71660000000000001</v>
      </c>
      <c r="BN79" s="61">
        <v>0.84567000000000003</v>
      </c>
      <c r="BO79" s="61">
        <v>0.44252999999999998</v>
      </c>
      <c r="BP79" s="61">
        <v>0.27822999999999998</v>
      </c>
      <c r="BQ79" s="61">
        <v>0.29006999999999999</v>
      </c>
      <c r="BR79" s="61">
        <v>0.2767</v>
      </c>
      <c r="BS79" s="61">
        <v>0.72875000000000001</v>
      </c>
      <c r="BT79" s="61">
        <v>0.85116999999999998</v>
      </c>
      <c r="BU79" s="61">
        <v>0.44972000000000001</v>
      </c>
      <c r="BV79" s="61">
        <v>0.28198000000000001</v>
      </c>
      <c r="BW79" s="61">
        <v>0.29587999999999998</v>
      </c>
      <c r="BX79" s="61">
        <v>0.27892</v>
      </c>
      <c r="BY79" s="61">
        <v>0.73450000000000004</v>
      </c>
      <c r="BZ79" s="61">
        <v>0.90195000000000003</v>
      </c>
      <c r="CA79" s="61">
        <v>0.45055000000000001</v>
      </c>
      <c r="CB79" s="61">
        <v>0.05</v>
      </c>
      <c r="CC79" s="61">
        <v>0.05</v>
      </c>
      <c r="CD79" s="61">
        <v>0.1</v>
      </c>
      <c r="CE79" s="61">
        <v>0.26</v>
      </c>
      <c r="CF79" s="61">
        <v>0.13</v>
      </c>
      <c r="CG79" s="61">
        <v>0.16</v>
      </c>
      <c r="CH79" s="61">
        <v>0.03</v>
      </c>
      <c r="CI79" s="61">
        <v>0.03</v>
      </c>
      <c r="CJ79" s="61">
        <v>0.05</v>
      </c>
      <c r="CK79" s="61">
        <v>0.19</v>
      </c>
      <c r="CL79" s="61">
        <v>0.18</v>
      </c>
      <c r="CM79" s="61">
        <v>0.11</v>
      </c>
      <c r="CN79" s="61" t="s">
        <v>289</v>
      </c>
      <c r="CO79" s="61" t="s">
        <v>289</v>
      </c>
      <c r="CP79" s="61" t="s">
        <v>289</v>
      </c>
      <c r="CQ79" s="61" t="s">
        <v>289</v>
      </c>
      <c r="CR79" s="61" t="s">
        <v>289</v>
      </c>
      <c r="CS79" s="61" t="s">
        <v>289</v>
      </c>
      <c r="CT79" s="61">
        <v>0.03</v>
      </c>
      <c r="CU79" s="61">
        <v>0.08</v>
      </c>
      <c r="CV79" s="61">
        <v>0.08</v>
      </c>
      <c r="CW79" s="61">
        <v>0.25</v>
      </c>
      <c r="CX79" s="61">
        <v>0.17</v>
      </c>
      <c r="CY79" s="61">
        <v>0.17</v>
      </c>
      <c r="CZ79" s="61">
        <v>0.04</v>
      </c>
      <c r="DA79" s="61">
        <v>0.04</v>
      </c>
      <c r="DB79" s="61">
        <v>0.05</v>
      </c>
      <c r="DC79" s="61">
        <v>0.17</v>
      </c>
      <c r="DD79" s="61">
        <v>0.26</v>
      </c>
      <c r="DE79" s="61">
        <v>0.27</v>
      </c>
      <c r="DF79" s="61">
        <v>0.03</v>
      </c>
      <c r="DG79" s="61">
        <v>0.03</v>
      </c>
      <c r="DH79" s="61">
        <v>0.06</v>
      </c>
      <c r="DI79" s="61">
        <v>0.22</v>
      </c>
      <c r="DJ79" s="61">
        <v>0.26</v>
      </c>
      <c r="DK79" s="61">
        <v>0.14000000000000001</v>
      </c>
      <c r="DL79" s="61" t="s">
        <v>290</v>
      </c>
    </row>
    <row r="80" spans="1:116" s="61" customFormat="1">
      <c r="A80" s="61">
        <v>69978</v>
      </c>
      <c r="B80" s="61" t="s">
        <v>16</v>
      </c>
      <c r="C80" s="61">
        <v>1</v>
      </c>
      <c r="D80" s="61">
        <v>20090310</v>
      </c>
      <c r="E80" s="61" t="s">
        <v>70</v>
      </c>
      <c r="F80" s="61">
        <v>20090310</v>
      </c>
      <c r="G80" s="61" t="s">
        <v>279</v>
      </c>
      <c r="H80" s="61">
        <v>9</v>
      </c>
      <c r="I80" s="61">
        <v>36</v>
      </c>
      <c r="J80" s="61">
        <v>1407</v>
      </c>
      <c r="K80" s="61" t="s">
        <v>301</v>
      </c>
      <c r="L80" s="61" t="s">
        <v>281</v>
      </c>
      <c r="M80" s="61" t="s">
        <v>282</v>
      </c>
      <c r="N80" s="61" t="s">
        <v>283</v>
      </c>
      <c r="O80" s="61" t="s">
        <v>165</v>
      </c>
      <c r="P80" s="61">
        <v>0.99</v>
      </c>
      <c r="Q80" s="61">
        <v>1.04</v>
      </c>
      <c r="R80" s="61">
        <v>2.0299999999999998</v>
      </c>
      <c r="S80" s="61" t="s">
        <v>284</v>
      </c>
      <c r="T80" s="61">
        <v>1.9551799999999999</v>
      </c>
      <c r="U80" s="61">
        <v>1.953519</v>
      </c>
      <c r="V80" s="61" t="s">
        <v>285</v>
      </c>
      <c r="W80" s="61">
        <v>1.936015</v>
      </c>
      <c r="X80" s="61">
        <v>1.9441980000000001</v>
      </c>
      <c r="Y80" s="61">
        <v>1.966599</v>
      </c>
      <c r="Z80" s="61">
        <v>0</v>
      </c>
      <c r="AA80" s="61" t="s">
        <v>285</v>
      </c>
      <c r="AB80" s="61" t="s">
        <v>285</v>
      </c>
      <c r="AC80" s="61" t="s">
        <v>285</v>
      </c>
      <c r="AD80" s="61" t="s">
        <v>285</v>
      </c>
      <c r="AE80" s="61" t="s">
        <v>298</v>
      </c>
      <c r="AF80" s="61" t="s">
        <v>285</v>
      </c>
      <c r="AG80" s="61" t="s">
        <v>285</v>
      </c>
      <c r="AH80" s="61">
        <v>0.12</v>
      </c>
      <c r="AI80" s="61" t="s">
        <v>287</v>
      </c>
      <c r="AJ80" s="61">
        <v>-0.66</v>
      </c>
      <c r="AK80" s="61">
        <v>0.1429</v>
      </c>
      <c r="AL80" s="61">
        <v>2.5625</v>
      </c>
      <c r="AM80" s="61">
        <v>600</v>
      </c>
      <c r="AN80" s="61">
        <v>10.64</v>
      </c>
      <c r="AO80" s="61" t="s">
        <v>293</v>
      </c>
      <c r="AP80" s="61">
        <v>57.72</v>
      </c>
      <c r="AQ80" s="61" t="s">
        <v>293</v>
      </c>
      <c r="AR80" s="61">
        <v>0.28037000000000001</v>
      </c>
      <c r="AS80" s="61">
        <v>0.29661999999999999</v>
      </c>
      <c r="AT80" s="61">
        <v>0.27816999999999997</v>
      </c>
      <c r="AU80" s="61">
        <v>0.74207000000000001</v>
      </c>
      <c r="AV80" s="61">
        <v>0.89846999999999999</v>
      </c>
      <c r="AW80" s="61">
        <v>0.45374999999999999</v>
      </c>
      <c r="AX80" s="61">
        <v>0.28000000000000003</v>
      </c>
      <c r="AY80" s="61">
        <v>0.29627999999999999</v>
      </c>
      <c r="AZ80" s="61">
        <v>0.27811999999999998</v>
      </c>
      <c r="BA80" s="61">
        <v>0.73455000000000004</v>
      </c>
      <c r="BB80" s="61">
        <v>0.89429999999999998</v>
      </c>
      <c r="BC80" s="61">
        <v>0.45693</v>
      </c>
      <c r="BD80" s="61" t="s">
        <v>288</v>
      </c>
      <c r="BE80" s="61" t="s">
        <v>288</v>
      </c>
      <c r="BF80" s="61" t="s">
        <v>288</v>
      </c>
      <c r="BG80" s="61" t="s">
        <v>288</v>
      </c>
      <c r="BH80" s="61" t="s">
        <v>288</v>
      </c>
      <c r="BI80" s="61" t="s">
        <v>288</v>
      </c>
      <c r="BJ80" s="61">
        <v>0.2777</v>
      </c>
      <c r="BK80" s="61">
        <v>0.29038000000000003</v>
      </c>
      <c r="BL80" s="61">
        <v>0.27675</v>
      </c>
      <c r="BM80" s="61">
        <v>0.72297</v>
      </c>
      <c r="BN80" s="61">
        <v>0.85036999999999996</v>
      </c>
      <c r="BO80" s="61">
        <v>0.44688</v>
      </c>
      <c r="BP80" s="61">
        <v>0.27942</v>
      </c>
      <c r="BQ80" s="61">
        <v>0.2923</v>
      </c>
      <c r="BR80" s="61">
        <v>0.27711999999999998</v>
      </c>
      <c r="BS80" s="61">
        <v>0.72257000000000005</v>
      </c>
      <c r="BT80" s="61">
        <v>0.86297999999999997</v>
      </c>
      <c r="BU80" s="61">
        <v>0.45022000000000001</v>
      </c>
      <c r="BV80" s="61">
        <v>0.28198000000000001</v>
      </c>
      <c r="BW80" s="61">
        <v>0.29837000000000002</v>
      </c>
      <c r="BX80" s="61">
        <v>0.28058</v>
      </c>
      <c r="BY80" s="61">
        <v>0.73960000000000004</v>
      </c>
      <c r="BZ80" s="61">
        <v>0.90439999999999998</v>
      </c>
      <c r="CA80" s="61">
        <v>0.45215</v>
      </c>
      <c r="CB80" s="61">
        <v>0.04</v>
      </c>
      <c r="CC80" s="61">
        <v>0.06</v>
      </c>
      <c r="CD80" s="61">
        <v>0.09</v>
      </c>
      <c r="CE80" s="61">
        <v>0.11</v>
      </c>
      <c r="CF80" s="61">
        <v>0.14000000000000001</v>
      </c>
      <c r="CG80" s="61">
        <v>0.22</v>
      </c>
      <c r="CH80" s="61">
        <v>0.03</v>
      </c>
      <c r="CI80" s="61">
        <v>0.03</v>
      </c>
      <c r="CJ80" s="61">
        <v>0.01</v>
      </c>
      <c r="CK80" s="61">
        <v>0.22</v>
      </c>
      <c r="CL80" s="61">
        <v>0.06</v>
      </c>
      <c r="CM80" s="61">
        <v>0.25</v>
      </c>
      <c r="CN80" s="61" t="s">
        <v>289</v>
      </c>
      <c r="CO80" s="61" t="s">
        <v>289</v>
      </c>
      <c r="CP80" s="61" t="s">
        <v>289</v>
      </c>
      <c r="CQ80" s="61" t="s">
        <v>289</v>
      </c>
      <c r="CR80" s="61" t="s">
        <v>289</v>
      </c>
      <c r="CS80" s="61" t="s">
        <v>289</v>
      </c>
      <c r="CT80" s="61">
        <v>0.05</v>
      </c>
      <c r="CU80" s="61">
        <v>0.06</v>
      </c>
      <c r="CV80" s="61">
        <v>0.06</v>
      </c>
      <c r="CW80" s="61">
        <v>0.61</v>
      </c>
      <c r="CX80" s="61">
        <v>0.15</v>
      </c>
      <c r="CY80" s="61">
        <v>0.35</v>
      </c>
      <c r="CZ80" s="61">
        <v>0.05</v>
      </c>
      <c r="DA80" s="61">
        <v>0.13</v>
      </c>
      <c r="DB80" s="61">
        <v>0.12</v>
      </c>
      <c r="DC80" s="61">
        <v>0.18</v>
      </c>
      <c r="DD80" s="61">
        <v>0.19</v>
      </c>
      <c r="DE80" s="61">
        <v>0.34</v>
      </c>
      <c r="DF80" s="61">
        <v>0.08</v>
      </c>
      <c r="DG80" s="61">
        <v>7.0000000000000007E-2</v>
      </c>
      <c r="DH80" s="61">
        <v>0.1</v>
      </c>
      <c r="DI80" s="61">
        <v>0.21</v>
      </c>
      <c r="DJ80" s="61">
        <v>0.35</v>
      </c>
      <c r="DK80" s="61">
        <v>0.16</v>
      </c>
      <c r="DL80" s="61" t="s">
        <v>290</v>
      </c>
    </row>
    <row r="81" spans="1:116" s="61" customFormat="1">
      <c r="A81" s="61">
        <v>70131</v>
      </c>
      <c r="B81" s="61" t="s">
        <v>16</v>
      </c>
      <c r="C81" s="61">
        <v>1</v>
      </c>
      <c r="D81" s="61">
        <v>20090318</v>
      </c>
      <c r="E81" s="61" t="s">
        <v>74</v>
      </c>
      <c r="F81" s="61">
        <v>20090421</v>
      </c>
      <c r="G81" s="61" t="s">
        <v>279</v>
      </c>
      <c r="H81" s="61">
        <v>10</v>
      </c>
      <c r="I81" s="61">
        <v>37</v>
      </c>
      <c r="J81" s="61">
        <v>1563</v>
      </c>
      <c r="K81" s="61" t="s">
        <v>281</v>
      </c>
      <c r="L81" s="61" t="s">
        <v>309</v>
      </c>
      <c r="M81" s="61" t="s">
        <v>304</v>
      </c>
      <c r="N81" s="61" t="s">
        <v>283</v>
      </c>
      <c r="O81" s="61" t="s">
        <v>163</v>
      </c>
      <c r="P81" s="61">
        <v>1.27</v>
      </c>
      <c r="Q81" s="61">
        <v>0.97</v>
      </c>
      <c r="R81" s="61">
        <v>2.2400000000000002</v>
      </c>
      <c r="S81" s="61" t="s">
        <v>284</v>
      </c>
      <c r="T81" s="61">
        <v>1.9547969999999999</v>
      </c>
      <c r="U81" s="61">
        <v>1.9521219999999999</v>
      </c>
      <c r="V81" s="61" t="s">
        <v>285</v>
      </c>
      <c r="W81" s="61">
        <v>1.927592</v>
      </c>
      <c r="X81" s="61">
        <v>1.934928</v>
      </c>
      <c r="Y81" s="61">
        <v>1.954313</v>
      </c>
      <c r="Z81" s="61">
        <v>1</v>
      </c>
      <c r="AA81" s="61">
        <v>10.483905</v>
      </c>
      <c r="AB81" s="61">
        <v>10.470478</v>
      </c>
      <c r="AC81" s="61" t="s">
        <v>285</v>
      </c>
      <c r="AD81" s="61">
        <v>10.301132000000001</v>
      </c>
      <c r="AE81" s="61" t="s">
        <v>292</v>
      </c>
      <c r="AF81" s="61">
        <v>10.3466</v>
      </c>
      <c r="AG81" s="61">
        <v>10.483651</v>
      </c>
      <c r="AH81" s="61">
        <v>0.13</v>
      </c>
      <c r="AI81" s="61" t="s">
        <v>287</v>
      </c>
      <c r="AJ81" s="61">
        <v>-0.13</v>
      </c>
      <c r="AK81" s="61">
        <v>2.8571</v>
      </c>
      <c r="AL81" s="61">
        <v>1.625</v>
      </c>
      <c r="AM81" s="61">
        <v>500</v>
      </c>
      <c r="AN81" s="61">
        <v>10.82</v>
      </c>
      <c r="AO81" s="61">
        <v>10.5</v>
      </c>
      <c r="AP81" s="61">
        <v>70.03</v>
      </c>
      <c r="AQ81" s="61">
        <v>70.150000000000006</v>
      </c>
      <c r="AR81" s="61">
        <v>0.28065000000000001</v>
      </c>
      <c r="AS81" s="61">
        <v>0.29557</v>
      </c>
      <c r="AT81" s="61">
        <v>0.27817999999999998</v>
      </c>
      <c r="AU81" s="61">
        <v>0.73480000000000001</v>
      </c>
      <c r="AV81" s="61">
        <v>0.90212999999999999</v>
      </c>
      <c r="AW81" s="61">
        <v>0.45347999999999999</v>
      </c>
      <c r="AX81" s="61">
        <v>0.28042</v>
      </c>
      <c r="AY81" s="61">
        <v>0.29568</v>
      </c>
      <c r="AZ81" s="61">
        <v>0.27779999999999999</v>
      </c>
      <c r="BA81" s="61">
        <v>0.73134999999999994</v>
      </c>
      <c r="BB81" s="61">
        <v>0.89732999999999996</v>
      </c>
      <c r="BC81" s="61">
        <v>0.45145000000000002</v>
      </c>
      <c r="BD81" s="61" t="s">
        <v>288</v>
      </c>
      <c r="BE81" s="61" t="s">
        <v>288</v>
      </c>
      <c r="BF81" s="61" t="s">
        <v>288</v>
      </c>
      <c r="BG81" s="61" t="s">
        <v>288</v>
      </c>
      <c r="BH81" s="61" t="s">
        <v>288</v>
      </c>
      <c r="BI81" s="61" t="s">
        <v>288</v>
      </c>
      <c r="BJ81" s="61">
        <v>0.27667999999999998</v>
      </c>
      <c r="BK81" s="61">
        <v>0.29015000000000002</v>
      </c>
      <c r="BL81" s="61">
        <v>0.27512999999999999</v>
      </c>
      <c r="BM81" s="61">
        <v>0.71755000000000002</v>
      </c>
      <c r="BN81" s="61">
        <v>0.85982999999999998</v>
      </c>
      <c r="BO81" s="61">
        <v>0.44597999999999999</v>
      </c>
      <c r="BP81" s="61">
        <v>0.27772000000000002</v>
      </c>
      <c r="BQ81" s="61">
        <v>0.29085</v>
      </c>
      <c r="BR81" s="61">
        <v>0.27600000000000002</v>
      </c>
      <c r="BS81" s="61">
        <v>0.72318000000000005</v>
      </c>
      <c r="BT81" s="61">
        <v>0.87573000000000001</v>
      </c>
      <c r="BU81" s="61">
        <v>0.44835000000000003</v>
      </c>
      <c r="BV81" s="61">
        <v>0.28017999999999998</v>
      </c>
      <c r="BW81" s="61">
        <v>0.29609999999999997</v>
      </c>
      <c r="BX81" s="61">
        <v>0.27894999999999998</v>
      </c>
      <c r="BY81" s="61">
        <v>0.73499999999999999</v>
      </c>
      <c r="BZ81" s="61">
        <v>0.90076999999999996</v>
      </c>
      <c r="CA81" s="61">
        <v>0.44907000000000002</v>
      </c>
      <c r="CB81" s="61">
        <v>0.04</v>
      </c>
      <c r="CC81" s="61">
        <v>0.03</v>
      </c>
      <c r="CD81" s="61">
        <v>0.08</v>
      </c>
      <c r="CE81" s="61">
        <v>0.31</v>
      </c>
      <c r="CF81" s="61">
        <v>0.16</v>
      </c>
      <c r="CG81" s="61">
        <v>0.26</v>
      </c>
      <c r="CH81" s="61">
        <v>0.13</v>
      </c>
      <c r="CI81" s="61">
        <v>7.0000000000000007E-2</v>
      </c>
      <c r="CJ81" s="61">
        <v>7.0000000000000007E-2</v>
      </c>
      <c r="CK81" s="61">
        <v>0.1</v>
      </c>
      <c r="CL81" s="61">
        <v>0.33</v>
      </c>
      <c r="CM81" s="61">
        <v>0.15</v>
      </c>
      <c r="CN81" s="61" t="s">
        <v>289</v>
      </c>
      <c r="CO81" s="61" t="s">
        <v>289</v>
      </c>
      <c r="CP81" s="61" t="s">
        <v>289</v>
      </c>
      <c r="CQ81" s="61" t="s">
        <v>289</v>
      </c>
      <c r="CR81" s="61" t="s">
        <v>289</v>
      </c>
      <c r="CS81" s="61" t="s">
        <v>289</v>
      </c>
      <c r="CT81" s="61">
        <v>0.06</v>
      </c>
      <c r="CU81" s="61">
        <v>0.04</v>
      </c>
      <c r="CV81" s="61">
        <v>0.03</v>
      </c>
      <c r="CW81" s="61">
        <v>0.34</v>
      </c>
      <c r="CX81" s="61">
        <v>0.26</v>
      </c>
      <c r="CY81" s="61">
        <v>0.16</v>
      </c>
      <c r="CZ81" s="61">
        <v>0.01</v>
      </c>
      <c r="DA81" s="61">
        <v>0.05</v>
      </c>
      <c r="DB81" s="61">
        <v>0.06</v>
      </c>
      <c r="DC81" s="61">
        <v>0.22</v>
      </c>
      <c r="DD81" s="61">
        <v>0.28999999999999998</v>
      </c>
      <c r="DE81" s="61">
        <v>0.42</v>
      </c>
      <c r="DF81" s="61">
        <v>0.05</v>
      </c>
      <c r="DG81" s="61">
        <v>0.1</v>
      </c>
      <c r="DH81" s="61">
        <v>0.06</v>
      </c>
      <c r="DI81" s="61">
        <v>0.3</v>
      </c>
      <c r="DJ81" s="61">
        <v>0.28999999999999998</v>
      </c>
      <c r="DK81" s="61">
        <v>0.26</v>
      </c>
      <c r="DL81" s="61" t="s">
        <v>290</v>
      </c>
    </row>
    <row r="82" spans="1:116" s="61" customFormat="1">
      <c r="A82" s="61">
        <v>70378</v>
      </c>
      <c r="B82" s="61" t="s">
        <v>16</v>
      </c>
      <c r="C82" s="61">
        <v>1</v>
      </c>
      <c r="D82" s="61">
        <v>20090325</v>
      </c>
      <c r="E82" s="61" t="s">
        <v>79</v>
      </c>
      <c r="F82" s="61">
        <v>20090421</v>
      </c>
      <c r="G82" s="61" t="s">
        <v>279</v>
      </c>
      <c r="H82" s="61">
        <v>11</v>
      </c>
      <c r="I82" s="61">
        <v>38</v>
      </c>
      <c r="J82" s="61">
        <v>1716</v>
      </c>
      <c r="K82" s="61" t="s">
        <v>281</v>
      </c>
      <c r="L82" s="61" t="s">
        <v>309</v>
      </c>
      <c r="M82" s="61" t="s">
        <v>308</v>
      </c>
      <c r="N82" s="61" t="s">
        <v>283</v>
      </c>
      <c r="O82" s="61" t="s">
        <v>164</v>
      </c>
      <c r="P82" s="61">
        <v>1.49</v>
      </c>
      <c r="Q82" s="61">
        <v>1.0900000000000001</v>
      </c>
      <c r="R82" s="61">
        <v>2.58</v>
      </c>
      <c r="S82" s="61" t="s">
        <v>284</v>
      </c>
      <c r="T82" s="61">
        <v>1.946955</v>
      </c>
      <c r="U82" s="61">
        <v>1.9452609999999999</v>
      </c>
      <c r="V82" s="61" t="s">
        <v>285</v>
      </c>
      <c r="W82" s="61">
        <v>1.919654</v>
      </c>
      <c r="X82" s="61">
        <v>1.9377800000000001</v>
      </c>
      <c r="Y82" s="61">
        <v>1.960188</v>
      </c>
      <c r="Z82" s="61">
        <v>0</v>
      </c>
      <c r="AA82" s="61">
        <v>10.46814</v>
      </c>
      <c r="AB82" s="61">
        <v>10.452442</v>
      </c>
      <c r="AC82" s="61" t="s">
        <v>285</v>
      </c>
      <c r="AD82" s="61">
        <v>10.264821</v>
      </c>
      <c r="AE82" s="61" t="s">
        <v>296</v>
      </c>
      <c r="AF82" s="61">
        <v>10.369049</v>
      </c>
      <c r="AG82" s="61">
        <v>10.518516999999999</v>
      </c>
      <c r="AH82" s="61">
        <v>0.15</v>
      </c>
      <c r="AI82" s="61" t="s">
        <v>287</v>
      </c>
      <c r="AJ82" s="61">
        <v>-0.63</v>
      </c>
      <c r="AK82" s="61">
        <v>1.2142999999999999</v>
      </c>
      <c r="AL82" s="61">
        <v>0.3125</v>
      </c>
      <c r="AM82" s="61">
        <v>700</v>
      </c>
      <c r="AN82" s="61">
        <v>8.73</v>
      </c>
      <c r="AO82" s="61" t="s">
        <v>293</v>
      </c>
      <c r="AP82" s="61">
        <v>49.49</v>
      </c>
      <c r="AQ82" s="61" t="s">
        <v>293</v>
      </c>
      <c r="AR82" s="61">
        <v>0.27907999999999999</v>
      </c>
      <c r="AS82" s="61">
        <v>0.29698000000000002</v>
      </c>
      <c r="AT82" s="61">
        <v>0.27722999999999998</v>
      </c>
      <c r="AU82" s="61">
        <v>0.73562000000000005</v>
      </c>
      <c r="AV82" s="61">
        <v>0.89932999999999996</v>
      </c>
      <c r="AW82" s="61">
        <v>0.45023000000000002</v>
      </c>
      <c r="AX82" s="61">
        <v>0.27917999999999998</v>
      </c>
      <c r="AY82" s="61">
        <v>0.29627999999999999</v>
      </c>
      <c r="AZ82" s="61">
        <v>0.27682000000000001</v>
      </c>
      <c r="BA82" s="61">
        <v>0.72814999999999996</v>
      </c>
      <c r="BB82" s="61">
        <v>0.89707000000000003</v>
      </c>
      <c r="BC82" s="61">
        <v>0.45118000000000003</v>
      </c>
      <c r="BD82" s="61" t="s">
        <v>288</v>
      </c>
      <c r="BE82" s="61" t="s">
        <v>288</v>
      </c>
      <c r="BF82" s="61" t="s">
        <v>288</v>
      </c>
      <c r="BG82" s="61" t="s">
        <v>288</v>
      </c>
      <c r="BH82" s="61" t="s">
        <v>288</v>
      </c>
      <c r="BI82" s="61" t="s">
        <v>288</v>
      </c>
      <c r="BJ82" s="61">
        <v>0.27583000000000002</v>
      </c>
      <c r="BK82" s="61">
        <v>0.28982999999999998</v>
      </c>
      <c r="BL82" s="61">
        <v>0.27365</v>
      </c>
      <c r="BM82" s="61">
        <v>0.71614999999999995</v>
      </c>
      <c r="BN82" s="61">
        <v>0.85389999999999999</v>
      </c>
      <c r="BO82" s="61">
        <v>0.44192999999999999</v>
      </c>
      <c r="BP82" s="61">
        <v>0.27862999999999999</v>
      </c>
      <c r="BQ82" s="61">
        <v>0.29244999999999999</v>
      </c>
      <c r="BR82" s="61">
        <v>0.27579999999999999</v>
      </c>
      <c r="BS82" s="61">
        <v>0.72282000000000002</v>
      </c>
      <c r="BT82" s="61">
        <v>0.87233000000000005</v>
      </c>
      <c r="BU82" s="61">
        <v>0.44783000000000001</v>
      </c>
      <c r="BV82" s="61">
        <v>0.28139999999999998</v>
      </c>
      <c r="BW82" s="61">
        <v>0.29703000000000002</v>
      </c>
      <c r="BX82" s="61">
        <v>0.27906999999999998</v>
      </c>
      <c r="BY82" s="61">
        <v>0.73702999999999996</v>
      </c>
      <c r="BZ82" s="61">
        <v>0.90542999999999996</v>
      </c>
      <c r="CA82" s="61">
        <v>0.45274999999999999</v>
      </c>
      <c r="CB82" s="61">
        <v>7.0000000000000007E-2</v>
      </c>
      <c r="CC82" s="61">
        <v>0.04</v>
      </c>
      <c r="CD82" s="61">
        <v>0.05</v>
      </c>
      <c r="CE82" s="61">
        <v>0.09</v>
      </c>
      <c r="CF82" s="61">
        <v>0.34</v>
      </c>
      <c r="CG82" s="61">
        <v>0.16</v>
      </c>
      <c r="CH82" s="61">
        <v>0.04</v>
      </c>
      <c r="CI82" s="61">
        <v>0.03</v>
      </c>
      <c r="CJ82" s="61">
        <v>0.12</v>
      </c>
      <c r="CK82" s="61">
        <v>0.28999999999999998</v>
      </c>
      <c r="CL82" s="61">
        <v>0.13</v>
      </c>
      <c r="CM82" s="61">
        <v>0.12</v>
      </c>
      <c r="CN82" s="61" t="s">
        <v>289</v>
      </c>
      <c r="CO82" s="61" t="s">
        <v>289</v>
      </c>
      <c r="CP82" s="61" t="s">
        <v>289</v>
      </c>
      <c r="CQ82" s="61" t="s">
        <v>289</v>
      </c>
      <c r="CR82" s="61" t="s">
        <v>289</v>
      </c>
      <c r="CS82" s="61" t="s">
        <v>289</v>
      </c>
      <c r="CT82" s="61">
        <v>0.03</v>
      </c>
      <c r="CU82" s="61">
        <v>0.06</v>
      </c>
      <c r="CV82" s="61">
        <v>0.14000000000000001</v>
      </c>
      <c r="CW82" s="61">
        <v>0.28999999999999998</v>
      </c>
      <c r="CX82" s="61">
        <v>0.16</v>
      </c>
      <c r="CY82" s="61">
        <v>0.21</v>
      </c>
      <c r="CZ82" s="61">
        <v>0.03</v>
      </c>
      <c r="DA82" s="61">
        <v>0.11</v>
      </c>
      <c r="DB82" s="61">
        <v>0.04</v>
      </c>
      <c r="DC82" s="61">
        <v>0.19</v>
      </c>
      <c r="DD82" s="61">
        <v>0.36</v>
      </c>
      <c r="DE82" s="61">
        <v>0.38</v>
      </c>
      <c r="DF82" s="61">
        <v>0.06</v>
      </c>
      <c r="DG82" s="61">
        <v>0.3</v>
      </c>
      <c r="DH82" s="61">
        <v>0.06</v>
      </c>
      <c r="DI82" s="61">
        <v>0.11</v>
      </c>
      <c r="DJ82" s="61">
        <v>0.24</v>
      </c>
      <c r="DK82" s="61">
        <v>0.22</v>
      </c>
      <c r="DL82" s="61" t="s">
        <v>294</v>
      </c>
    </row>
    <row r="83" spans="1:116" s="61" customFormat="1">
      <c r="A83" s="61">
        <v>70132</v>
      </c>
      <c r="B83" s="61" t="s">
        <v>16</v>
      </c>
      <c r="C83" s="61">
        <v>1</v>
      </c>
      <c r="D83" s="61">
        <v>20090401</v>
      </c>
      <c r="E83" s="61" t="s">
        <v>85</v>
      </c>
      <c r="F83" s="61">
        <v>20090401</v>
      </c>
      <c r="G83" s="61" t="s">
        <v>279</v>
      </c>
      <c r="H83" s="61">
        <v>12</v>
      </c>
      <c r="I83" s="61">
        <v>39</v>
      </c>
      <c r="J83" s="61">
        <v>1869</v>
      </c>
      <c r="K83" s="61" t="s">
        <v>281</v>
      </c>
      <c r="L83" s="61" t="s">
        <v>309</v>
      </c>
      <c r="M83" s="61" t="s">
        <v>302</v>
      </c>
      <c r="N83" s="61" t="s">
        <v>303</v>
      </c>
      <c r="O83" s="61" t="s">
        <v>162</v>
      </c>
      <c r="P83" s="61">
        <v>1.79</v>
      </c>
      <c r="Q83" s="61">
        <v>1.27</v>
      </c>
      <c r="R83" s="61">
        <v>3.06</v>
      </c>
      <c r="S83" s="61" t="s">
        <v>284</v>
      </c>
      <c r="T83" s="61">
        <v>1.9654499999999999</v>
      </c>
      <c r="U83" s="61">
        <v>1.9614050000000001</v>
      </c>
      <c r="V83" s="61" t="s">
        <v>285</v>
      </c>
      <c r="W83" s="61">
        <v>1.927994</v>
      </c>
      <c r="X83" s="61">
        <v>1.9404140000000001</v>
      </c>
      <c r="Y83" s="61">
        <v>1.9648540000000001</v>
      </c>
      <c r="Z83" s="61">
        <v>0</v>
      </c>
      <c r="AA83" s="61">
        <v>10.546619</v>
      </c>
      <c r="AB83" s="61">
        <v>10.526918999999999</v>
      </c>
      <c r="AC83" s="61" t="s">
        <v>285</v>
      </c>
      <c r="AD83" s="61">
        <v>10.289821999999999</v>
      </c>
      <c r="AE83" s="61" t="s">
        <v>286</v>
      </c>
      <c r="AF83" s="61">
        <v>10.359088</v>
      </c>
      <c r="AG83" s="61">
        <v>10.544949000000001</v>
      </c>
      <c r="AH83" s="61">
        <v>0.19</v>
      </c>
      <c r="AI83" s="61" t="s">
        <v>287</v>
      </c>
      <c r="AJ83" s="61">
        <v>-0.17</v>
      </c>
      <c r="AK83" s="61">
        <v>2.1429</v>
      </c>
      <c r="AL83" s="61">
        <v>2.9375</v>
      </c>
      <c r="AM83" s="61">
        <v>800</v>
      </c>
      <c r="AN83" s="61">
        <v>8.83</v>
      </c>
      <c r="AO83" s="61" t="s">
        <v>293</v>
      </c>
      <c r="AP83" s="61">
        <v>48.06</v>
      </c>
      <c r="AQ83" s="61" t="s">
        <v>293</v>
      </c>
      <c r="AR83" s="61">
        <v>0.28177000000000002</v>
      </c>
      <c r="AS83" s="61">
        <v>0.29815000000000003</v>
      </c>
      <c r="AT83" s="61">
        <v>0.28017999999999998</v>
      </c>
      <c r="AU83" s="61">
        <v>0.74282999999999999</v>
      </c>
      <c r="AV83" s="61">
        <v>0.90234999999999999</v>
      </c>
      <c r="AW83" s="61">
        <v>0.45315</v>
      </c>
      <c r="AX83" s="61">
        <v>0.28100000000000003</v>
      </c>
      <c r="AY83" s="61">
        <v>0.29781999999999997</v>
      </c>
      <c r="AZ83" s="61">
        <v>0.28001999999999999</v>
      </c>
      <c r="BA83" s="61">
        <v>0.73750000000000004</v>
      </c>
      <c r="BB83" s="61">
        <v>0.90142</v>
      </c>
      <c r="BC83" s="61">
        <v>0.45196999999999998</v>
      </c>
      <c r="BD83" s="61" t="s">
        <v>288</v>
      </c>
      <c r="BE83" s="61" t="s">
        <v>288</v>
      </c>
      <c r="BF83" s="61" t="s">
        <v>288</v>
      </c>
      <c r="BG83" s="61" t="s">
        <v>288</v>
      </c>
      <c r="BH83" s="61" t="s">
        <v>288</v>
      </c>
      <c r="BI83" s="61" t="s">
        <v>288</v>
      </c>
      <c r="BJ83" s="61">
        <v>0.2767</v>
      </c>
      <c r="BK83" s="61">
        <v>0.28971999999999998</v>
      </c>
      <c r="BL83" s="61">
        <v>0.27572999999999998</v>
      </c>
      <c r="BM83" s="61">
        <v>0.71787000000000001</v>
      </c>
      <c r="BN83" s="61">
        <v>0.85155000000000003</v>
      </c>
      <c r="BO83" s="61">
        <v>0.44190000000000002</v>
      </c>
      <c r="BP83" s="61">
        <v>0.27800000000000002</v>
      </c>
      <c r="BQ83" s="61">
        <v>0.29110000000000003</v>
      </c>
      <c r="BR83" s="61">
        <v>0.27755000000000002</v>
      </c>
      <c r="BS83" s="61">
        <v>0.72721999999999998</v>
      </c>
      <c r="BT83" s="61">
        <v>0.86246999999999996</v>
      </c>
      <c r="BU83" s="61">
        <v>0.44877</v>
      </c>
      <c r="BV83" s="61">
        <v>0.28129999999999999</v>
      </c>
      <c r="BW83" s="61">
        <v>0.2984</v>
      </c>
      <c r="BX83" s="61">
        <v>0.28100000000000003</v>
      </c>
      <c r="BY83" s="61">
        <v>0.73697999999999997</v>
      </c>
      <c r="BZ83" s="61">
        <v>0.90395000000000003</v>
      </c>
      <c r="CA83" s="61">
        <v>0.45115</v>
      </c>
      <c r="CB83" s="61">
        <v>0.05</v>
      </c>
      <c r="CC83" s="61">
        <v>0.05</v>
      </c>
      <c r="CD83" s="61">
        <v>0.05</v>
      </c>
      <c r="CE83" s="61">
        <v>0.21</v>
      </c>
      <c r="CF83" s="61">
        <v>0.32</v>
      </c>
      <c r="CG83" s="61">
        <v>0.23</v>
      </c>
      <c r="CH83" s="61">
        <v>0.05</v>
      </c>
      <c r="CI83" s="61">
        <v>7.0000000000000007E-2</v>
      </c>
      <c r="CJ83" s="61">
        <v>0.08</v>
      </c>
      <c r="CK83" s="61">
        <v>0.48</v>
      </c>
      <c r="CL83" s="61">
        <v>0.11</v>
      </c>
      <c r="CM83" s="61">
        <v>0.26</v>
      </c>
      <c r="CN83" s="61" t="s">
        <v>289</v>
      </c>
      <c r="CO83" s="61" t="s">
        <v>289</v>
      </c>
      <c r="CP83" s="61" t="s">
        <v>289</v>
      </c>
      <c r="CQ83" s="61" t="s">
        <v>289</v>
      </c>
      <c r="CR83" s="61" t="s">
        <v>289</v>
      </c>
      <c r="CS83" s="61" t="s">
        <v>289</v>
      </c>
      <c r="CT83" s="61">
        <v>0.03</v>
      </c>
      <c r="CU83" s="61">
        <v>0.05</v>
      </c>
      <c r="CV83" s="61">
        <v>0.04</v>
      </c>
      <c r="CW83" s="61">
        <v>0.18</v>
      </c>
      <c r="CX83" s="61">
        <v>0.24</v>
      </c>
      <c r="CY83" s="61">
        <v>0.22</v>
      </c>
      <c r="CZ83" s="61">
        <v>0.09</v>
      </c>
      <c r="DA83" s="61">
        <v>0.06</v>
      </c>
      <c r="DB83" s="61">
        <v>7.0000000000000007E-2</v>
      </c>
      <c r="DC83" s="61">
        <v>0.22</v>
      </c>
      <c r="DD83" s="61">
        <v>0.27</v>
      </c>
      <c r="DE83" s="61">
        <v>0.16</v>
      </c>
      <c r="DF83" s="61">
        <v>0.13</v>
      </c>
      <c r="DG83" s="61">
        <v>0.09</v>
      </c>
      <c r="DH83" s="61">
        <v>0.02</v>
      </c>
      <c r="DI83" s="61">
        <v>0.49</v>
      </c>
      <c r="DJ83" s="61">
        <v>0.17</v>
      </c>
      <c r="DK83" s="61">
        <v>0.23</v>
      </c>
      <c r="DL83" s="61" t="s">
        <v>290</v>
      </c>
    </row>
    <row r="84" spans="1:116" s="61" customFormat="1">
      <c r="A84" s="61">
        <v>71173</v>
      </c>
      <c r="B84" s="61" t="s">
        <v>16</v>
      </c>
      <c r="C84" s="61">
        <v>1</v>
      </c>
      <c r="D84" s="61">
        <v>20090525</v>
      </c>
      <c r="E84" s="61" t="s">
        <v>94</v>
      </c>
      <c r="F84" s="61">
        <v>20090529</v>
      </c>
      <c r="G84" s="61" t="s">
        <v>279</v>
      </c>
      <c r="H84" s="61">
        <v>18</v>
      </c>
      <c r="I84" s="61">
        <v>45</v>
      </c>
      <c r="J84" s="61">
        <v>2790</v>
      </c>
      <c r="K84" s="61" t="s">
        <v>321</v>
      </c>
      <c r="L84" s="61" t="s">
        <v>322</v>
      </c>
      <c r="M84" s="61" t="s">
        <v>323</v>
      </c>
      <c r="N84" s="61" t="s">
        <v>324</v>
      </c>
      <c r="O84" s="61">
        <v>542</v>
      </c>
      <c r="P84" s="61">
        <v>1.64</v>
      </c>
      <c r="Q84" s="61">
        <v>0.88</v>
      </c>
      <c r="R84" s="61">
        <v>2.52</v>
      </c>
      <c r="S84" s="61" t="s">
        <v>284</v>
      </c>
      <c r="T84" s="61">
        <v>1.9528160000000001</v>
      </c>
      <c r="U84" s="61">
        <v>1.951373</v>
      </c>
      <c r="V84" s="61" t="s">
        <v>285</v>
      </c>
      <c r="W84" s="61">
        <v>1.922998</v>
      </c>
      <c r="X84" s="61">
        <v>1.9389940000000001</v>
      </c>
      <c r="Y84" s="61">
        <v>1.9534689999999999</v>
      </c>
      <c r="Z84" s="61">
        <v>0</v>
      </c>
      <c r="AA84" s="61">
        <v>10.454921000000001</v>
      </c>
      <c r="AB84" s="61">
        <v>10.452467</v>
      </c>
      <c r="AC84" s="61" t="s">
        <v>285</v>
      </c>
      <c r="AD84" s="61">
        <v>10.237396</v>
      </c>
      <c r="AE84" s="61" t="s">
        <v>286</v>
      </c>
      <c r="AF84" s="61">
        <v>10.326715999999999</v>
      </c>
      <c r="AG84" s="61">
        <v>10.471427</v>
      </c>
      <c r="AH84" s="61">
        <v>0.02</v>
      </c>
      <c r="AI84" s="61" t="s">
        <v>287</v>
      </c>
      <c r="AJ84" s="61">
        <v>-0.18</v>
      </c>
      <c r="AK84" s="61">
        <v>1.0713999999999999</v>
      </c>
      <c r="AL84" s="61">
        <v>0.5</v>
      </c>
      <c r="AM84" s="61">
        <v>800</v>
      </c>
      <c r="AN84" s="61">
        <v>8.8000000000000007</v>
      </c>
      <c r="AO84" s="61">
        <v>9.2799999999999994</v>
      </c>
      <c r="AP84" s="61">
        <v>47.18</v>
      </c>
      <c r="AQ84" s="61">
        <v>51.88</v>
      </c>
      <c r="AR84" s="61">
        <v>0.27994999999999998</v>
      </c>
      <c r="AS84" s="61">
        <v>0.29332000000000003</v>
      </c>
      <c r="AT84" s="61">
        <v>0.27877000000000002</v>
      </c>
      <c r="AU84" s="61">
        <v>0.73836999999999997</v>
      </c>
      <c r="AV84" s="61">
        <v>0.90342</v>
      </c>
      <c r="AW84" s="61">
        <v>0.45007000000000003</v>
      </c>
      <c r="AX84" s="61">
        <v>0.27961999999999998</v>
      </c>
      <c r="AY84" s="61">
        <v>0.29343000000000002</v>
      </c>
      <c r="AZ84" s="61">
        <v>0.27865000000000001</v>
      </c>
      <c r="BA84" s="61">
        <v>0.73687999999999998</v>
      </c>
      <c r="BB84" s="61">
        <v>0.90551999999999999</v>
      </c>
      <c r="BC84" s="61">
        <v>0.45041999999999999</v>
      </c>
      <c r="BD84" s="61" t="s">
        <v>288</v>
      </c>
      <c r="BE84" s="61" t="s">
        <v>288</v>
      </c>
      <c r="BF84" s="61" t="s">
        <v>288</v>
      </c>
      <c r="BG84" s="61" t="s">
        <v>288</v>
      </c>
      <c r="BH84" s="61" t="s">
        <v>288</v>
      </c>
      <c r="BI84" s="61" t="s">
        <v>288</v>
      </c>
      <c r="BJ84" s="61">
        <v>0.27605000000000002</v>
      </c>
      <c r="BK84" s="61">
        <v>0.28547</v>
      </c>
      <c r="BL84" s="61">
        <v>0.27503</v>
      </c>
      <c r="BM84" s="61">
        <v>0.72113000000000005</v>
      </c>
      <c r="BN84" s="61">
        <v>0.85848000000000002</v>
      </c>
      <c r="BO84" s="61">
        <v>0.44174999999999998</v>
      </c>
      <c r="BP84" s="61">
        <v>0.27722000000000002</v>
      </c>
      <c r="BQ84" s="61">
        <v>0.28744999999999998</v>
      </c>
      <c r="BR84" s="61">
        <v>0.27822000000000002</v>
      </c>
      <c r="BS84" s="61">
        <v>0.73211999999999999</v>
      </c>
      <c r="BT84" s="61">
        <v>0.87217999999999996</v>
      </c>
      <c r="BU84" s="61">
        <v>0.44886999999999999</v>
      </c>
      <c r="BV84" s="61">
        <v>0.27943000000000001</v>
      </c>
      <c r="BW84" s="61">
        <v>0.29515000000000002</v>
      </c>
      <c r="BX84" s="61">
        <v>0.27997</v>
      </c>
      <c r="BY84" s="61">
        <v>0.73287000000000002</v>
      </c>
      <c r="BZ84" s="61">
        <v>0.90337000000000001</v>
      </c>
      <c r="CA84" s="61">
        <v>0.44750000000000001</v>
      </c>
      <c r="CB84" s="61">
        <v>0.05</v>
      </c>
      <c r="CC84" s="61">
        <v>0.04</v>
      </c>
      <c r="CD84" s="61">
        <v>0.05</v>
      </c>
      <c r="CE84" s="61">
        <v>0.14000000000000001</v>
      </c>
      <c r="CF84" s="61">
        <v>0.28999999999999998</v>
      </c>
      <c r="CG84" s="61">
        <v>0.12</v>
      </c>
      <c r="CH84" s="61">
        <v>0.04</v>
      </c>
      <c r="CI84" s="61">
        <v>0.06</v>
      </c>
      <c r="CJ84" s="61">
        <v>7.0000000000000007E-2</v>
      </c>
      <c r="CK84" s="61">
        <v>0.32</v>
      </c>
      <c r="CL84" s="61">
        <v>0.25</v>
      </c>
      <c r="CM84" s="61">
        <v>0.21</v>
      </c>
      <c r="CN84" s="61" t="s">
        <v>289</v>
      </c>
      <c r="CO84" s="61" t="s">
        <v>289</v>
      </c>
      <c r="CP84" s="61" t="s">
        <v>289</v>
      </c>
      <c r="CQ84" s="61" t="s">
        <v>289</v>
      </c>
      <c r="CR84" s="61" t="s">
        <v>289</v>
      </c>
      <c r="CS84" s="61" t="s">
        <v>289</v>
      </c>
      <c r="CT84" s="61">
        <v>7.0000000000000007E-2</v>
      </c>
      <c r="CU84" s="61">
        <v>0.08</v>
      </c>
      <c r="CV84" s="61">
        <v>0.18</v>
      </c>
      <c r="CW84" s="61">
        <v>0.36</v>
      </c>
      <c r="CX84" s="61">
        <v>0.35</v>
      </c>
      <c r="CY84" s="61">
        <v>0.28000000000000003</v>
      </c>
      <c r="CZ84" s="61">
        <v>0.05</v>
      </c>
      <c r="DA84" s="61">
        <v>0.05</v>
      </c>
      <c r="DB84" s="61">
        <v>0.05</v>
      </c>
      <c r="DC84" s="61">
        <v>0.15</v>
      </c>
      <c r="DD84" s="61">
        <v>0.37</v>
      </c>
      <c r="DE84" s="61">
        <v>0.17</v>
      </c>
      <c r="DF84" s="61">
        <v>0.04</v>
      </c>
      <c r="DG84" s="61">
        <v>0.06</v>
      </c>
      <c r="DH84" s="61">
        <v>7.0000000000000007E-2</v>
      </c>
      <c r="DI84" s="61">
        <v>0.27</v>
      </c>
      <c r="DJ84" s="61">
        <v>0.17</v>
      </c>
      <c r="DK84" s="61">
        <v>0.21</v>
      </c>
      <c r="DL84" s="61" t="s">
        <v>325</v>
      </c>
    </row>
    <row r="85" spans="1:116" s="61" customFormat="1">
      <c r="A85" s="61">
        <v>71175</v>
      </c>
      <c r="B85" s="61" t="s">
        <v>16</v>
      </c>
      <c r="C85" s="61">
        <v>1</v>
      </c>
      <c r="D85" s="61">
        <v>20090602</v>
      </c>
      <c r="E85" s="61" t="s">
        <v>98</v>
      </c>
      <c r="F85" s="61">
        <v>20090611</v>
      </c>
      <c r="G85" s="61" t="s">
        <v>279</v>
      </c>
      <c r="H85" s="61">
        <v>19</v>
      </c>
      <c r="I85" s="61">
        <v>46</v>
      </c>
      <c r="J85" s="61">
        <v>2945</v>
      </c>
      <c r="K85" s="61" t="s">
        <v>326</v>
      </c>
      <c r="L85" s="61" t="s">
        <v>283</v>
      </c>
      <c r="M85" s="61" t="s">
        <v>283</v>
      </c>
      <c r="N85" s="61" t="s">
        <v>283</v>
      </c>
      <c r="O85" s="61">
        <v>542</v>
      </c>
      <c r="P85" s="61">
        <v>1.57</v>
      </c>
      <c r="Q85" s="61">
        <v>1</v>
      </c>
      <c r="R85" s="61">
        <v>2.57</v>
      </c>
      <c r="S85" s="61" t="s">
        <v>284</v>
      </c>
      <c r="T85" s="61">
        <v>1.946278</v>
      </c>
      <c r="U85" s="61">
        <v>1.948108</v>
      </c>
      <c r="V85" s="61" t="s">
        <v>285</v>
      </c>
      <c r="W85" s="61">
        <v>1.9228510000000001</v>
      </c>
      <c r="X85" s="61">
        <v>1.940342</v>
      </c>
      <c r="Y85" s="61">
        <v>1.957495</v>
      </c>
      <c r="Z85" s="61">
        <v>0</v>
      </c>
      <c r="AA85" s="61">
        <v>10.425998</v>
      </c>
      <c r="AB85" s="61">
        <v>10.425223000000001</v>
      </c>
      <c r="AC85" s="61" t="s">
        <v>285</v>
      </c>
      <c r="AD85" s="61">
        <v>10.232901</v>
      </c>
      <c r="AE85" s="61" t="s">
        <v>286</v>
      </c>
      <c r="AF85" s="61">
        <v>10.325507</v>
      </c>
      <c r="AG85" s="61">
        <v>10.494120000000001</v>
      </c>
      <c r="AH85" s="61">
        <v>0.01</v>
      </c>
      <c r="AI85" s="61" t="s">
        <v>287</v>
      </c>
      <c r="AJ85" s="61">
        <v>-0.66</v>
      </c>
      <c r="AK85" s="61">
        <v>0.57140000000000002</v>
      </c>
      <c r="AL85" s="61">
        <v>1.25</v>
      </c>
      <c r="AM85" s="61">
        <v>1000</v>
      </c>
      <c r="AN85" s="61">
        <v>8.83</v>
      </c>
      <c r="AO85" s="61">
        <v>9.39</v>
      </c>
      <c r="AP85" s="61">
        <v>48.09</v>
      </c>
      <c r="AQ85" s="61">
        <v>52.69</v>
      </c>
      <c r="AR85" s="61">
        <v>0.27887000000000001</v>
      </c>
      <c r="AS85" s="61">
        <v>0.29287999999999997</v>
      </c>
      <c r="AT85" s="61">
        <v>0.27812999999999999</v>
      </c>
      <c r="AU85" s="61">
        <v>0.73258000000000001</v>
      </c>
      <c r="AV85" s="61">
        <v>0.90327999999999997</v>
      </c>
      <c r="AW85" s="61">
        <v>0.44828000000000001</v>
      </c>
      <c r="AX85" s="61">
        <v>0.27975</v>
      </c>
      <c r="AY85" s="61">
        <v>0.29268</v>
      </c>
      <c r="AZ85" s="61">
        <v>0.27796999999999999</v>
      </c>
      <c r="BA85" s="61">
        <v>0.72872999999999999</v>
      </c>
      <c r="BB85" s="61">
        <v>0.89812999999999998</v>
      </c>
      <c r="BC85" s="61">
        <v>0.44802999999999998</v>
      </c>
      <c r="BD85" s="61" t="s">
        <v>288</v>
      </c>
      <c r="BE85" s="61" t="s">
        <v>288</v>
      </c>
      <c r="BF85" s="61" t="s">
        <v>288</v>
      </c>
      <c r="BG85" s="61" t="s">
        <v>288</v>
      </c>
      <c r="BH85" s="61" t="s">
        <v>288</v>
      </c>
      <c r="BI85" s="61" t="s">
        <v>288</v>
      </c>
      <c r="BJ85" s="61">
        <v>0.27617999999999998</v>
      </c>
      <c r="BK85" s="61">
        <v>0.28558</v>
      </c>
      <c r="BL85" s="61">
        <v>0.27539999999999998</v>
      </c>
      <c r="BM85" s="61">
        <v>0.71716999999999997</v>
      </c>
      <c r="BN85" s="61">
        <v>0.85680000000000001</v>
      </c>
      <c r="BO85" s="61">
        <v>0.43758000000000002</v>
      </c>
      <c r="BP85" s="61">
        <v>0.27893000000000001</v>
      </c>
      <c r="BQ85" s="61">
        <v>0.28810000000000002</v>
      </c>
      <c r="BR85" s="61">
        <v>0.27728000000000003</v>
      </c>
      <c r="BS85" s="61">
        <v>0.72343000000000002</v>
      </c>
      <c r="BT85" s="61">
        <v>0.86170000000000002</v>
      </c>
      <c r="BU85" s="61">
        <v>0.44514999999999999</v>
      </c>
      <c r="BV85" s="61">
        <v>0.28133000000000002</v>
      </c>
      <c r="BW85" s="61">
        <v>0.29572999999999999</v>
      </c>
      <c r="BX85" s="61">
        <v>0.27882000000000001</v>
      </c>
      <c r="BY85" s="61">
        <v>0.73463000000000001</v>
      </c>
      <c r="BZ85" s="61">
        <v>0.90637999999999996</v>
      </c>
      <c r="CA85" s="61">
        <v>0.44847999999999999</v>
      </c>
      <c r="CB85" s="61">
        <v>0.06</v>
      </c>
      <c r="CC85" s="61">
        <v>7.0000000000000007E-2</v>
      </c>
      <c r="CD85" s="61">
        <v>0.06</v>
      </c>
      <c r="CE85" s="61">
        <v>0.24</v>
      </c>
      <c r="CF85" s="61">
        <v>0.2</v>
      </c>
      <c r="CG85" s="61">
        <v>0.24</v>
      </c>
      <c r="CH85" s="61">
        <v>0.06</v>
      </c>
      <c r="CI85" s="61">
        <v>0.17</v>
      </c>
      <c r="CJ85" s="61">
        <v>0.03</v>
      </c>
      <c r="CK85" s="61">
        <v>0.22</v>
      </c>
      <c r="CL85" s="61">
        <v>0.15</v>
      </c>
      <c r="CM85" s="61">
        <v>0.16</v>
      </c>
      <c r="CN85" s="61" t="s">
        <v>289</v>
      </c>
      <c r="CO85" s="61" t="s">
        <v>289</v>
      </c>
      <c r="CP85" s="61" t="s">
        <v>289</v>
      </c>
      <c r="CQ85" s="61" t="s">
        <v>289</v>
      </c>
      <c r="CR85" s="61" t="s">
        <v>289</v>
      </c>
      <c r="CS85" s="61" t="s">
        <v>289</v>
      </c>
      <c r="CT85" s="61">
        <v>0.03</v>
      </c>
      <c r="CU85" s="61">
        <v>0.06</v>
      </c>
      <c r="CV85" s="61">
        <v>0.06</v>
      </c>
      <c r="CW85" s="61">
        <v>0.18</v>
      </c>
      <c r="CX85" s="61">
        <v>0.18</v>
      </c>
      <c r="CY85" s="61">
        <v>0.23</v>
      </c>
      <c r="CZ85" s="61">
        <v>0.04</v>
      </c>
      <c r="DA85" s="61">
        <v>0.05</v>
      </c>
      <c r="DB85" s="61">
        <v>0.13</v>
      </c>
      <c r="DC85" s="61">
        <v>0.24</v>
      </c>
      <c r="DD85" s="61">
        <v>0.22</v>
      </c>
      <c r="DE85" s="61">
        <v>0.12</v>
      </c>
      <c r="DF85" s="61">
        <v>0.05</v>
      </c>
      <c r="DG85" s="61">
        <v>0.04</v>
      </c>
      <c r="DH85" s="61">
        <v>0.03</v>
      </c>
      <c r="DI85" s="61">
        <v>0.11</v>
      </c>
      <c r="DJ85" s="61">
        <v>0.28000000000000003</v>
      </c>
      <c r="DK85" s="61">
        <v>0.15</v>
      </c>
      <c r="DL85" s="61" t="s">
        <v>325</v>
      </c>
    </row>
    <row r="86" spans="1:116" s="61" customFormat="1">
      <c r="A86" s="61">
        <v>71163</v>
      </c>
      <c r="B86" s="61" t="s">
        <v>16</v>
      </c>
      <c r="C86" s="61">
        <v>1</v>
      </c>
      <c r="D86" s="61">
        <v>20090825</v>
      </c>
      <c r="E86" s="61" t="s">
        <v>117</v>
      </c>
      <c r="F86" s="61">
        <v>20090825</v>
      </c>
      <c r="G86" s="61" t="s">
        <v>279</v>
      </c>
      <c r="H86" s="61">
        <v>24</v>
      </c>
      <c r="I86" s="61">
        <v>51</v>
      </c>
      <c r="J86" s="61">
        <v>3709</v>
      </c>
      <c r="K86" s="61" t="s">
        <v>283</v>
      </c>
      <c r="L86" s="61" t="s">
        <v>283</v>
      </c>
      <c r="M86" s="61" t="s">
        <v>283</v>
      </c>
      <c r="N86" s="61" t="s">
        <v>283</v>
      </c>
      <c r="O86" s="61">
        <v>540</v>
      </c>
      <c r="P86" s="61">
        <v>1.29</v>
      </c>
      <c r="Q86" s="61">
        <v>1.03</v>
      </c>
      <c r="R86" s="61">
        <v>2.3199999999999998</v>
      </c>
      <c r="S86" s="61" t="s">
        <v>284</v>
      </c>
      <c r="T86" s="61">
        <v>1.9446559999999999</v>
      </c>
      <c r="U86" s="61">
        <v>1.943165</v>
      </c>
      <c r="V86" s="61" t="s">
        <v>285</v>
      </c>
      <c r="W86" s="61">
        <v>1.923743</v>
      </c>
      <c r="X86" s="61">
        <v>1.9320550000000001</v>
      </c>
      <c r="Y86" s="61">
        <v>1.9481200000000001</v>
      </c>
      <c r="Z86" s="61">
        <v>0</v>
      </c>
      <c r="AA86" s="61">
        <v>10.407449</v>
      </c>
      <c r="AB86" s="61">
        <v>10.404553</v>
      </c>
      <c r="AC86" s="61" t="s">
        <v>285</v>
      </c>
      <c r="AD86" s="61">
        <v>10.228232</v>
      </c>
      <c r="AE86" s="61" t="s">
        <v>296</v>
      </c>
      <c r="AF86" s="61">
        <v>10.287701</v>
      </c>
      <c r="AG86" s="61">
        <v>10.424849</v>
      </c>
      <c r="AH86" s="61">
        <v>0.03</v>
      </c>
      <c r="AI86" s="61" t="s">
        <v>287</v>
      </c>
      <c r="AJ86" s="61">
        <v>-0.2</v>
      </c>
      <c r="AK86" s="61">
        <v>-0.21429999999999999</v>
      </c>
      <c r="AL86" s="61">
        <v>-6.25E-2</v>
      </c>
      <c r="AM86" s="61">
        <v>1200</v>
      </c>
      <c r="AN86" s="61">
        <v>8.6199999999999992</v>
      </c>
      <c r="AO86" s="61">
        <v>10.64</v>
      </c>
      <c r="AP86" s="61">
        <v>49.13</v>
      </c>
      <c r="AQ86" s="61">
        <v>65.52</v>
      </c>
      <c r="AR86" s="61">
        <v>0.27722999999999998</v>
      </c>
      <c r="AS86" s="61">
        <v>0.29097000000000001</v>
      </c>
      <c r="AT86" s="61">
        <v>0.27898000000000001</v>
      </c>
      <c r="AU86" s="61">
        <v>0.74726999999999999</v>
      </c>
      <c r="AV86" s="61">
        <v>0.90371999999999997</v>
      </c>
      <c r="AW86" s="61">
        <v>0.44995000000000002</v>
      </c>
      <c r="AX86" s="61">
        <v>0.2772</v>
      </c>
      <c r="AY86" s="61">
        <v>0.29148000000000002</v>
      </c>
      <c r="AZ86" s="61">
        <v>0.27851999999999999</v>
      </c>
      <c r="BA86" s="61">
        <v>0.74129999999999996</v>
      </c>
      <c r="BB86" s="61">
        <v>0.90059999999999996</v>
      </c>
      <c r="BC86" s="61">
        <v>0.45150000000000001</v>
      </c>
      <c r="BD86" s="61" t="s">
        <v>288</v>
      </c>
      <c r="BE86" s="61" t="s">
        <v>288</v>
      </c>
      <c r="BF86" s="61" t="s">
        <v>288</v>
      </c>
      <c r="BG86" s="61" t="s">
        <v>288</v>
      </c>
      <c r="BH86" s="61" t="s">
        <v>288</v>
      </c>
      <c r="BI86" s="61" t="s">
        <v>288</v>
      </c>
      <c r="BJ86" s="61">
        <v>0.27503</v>
      </c>
      <c r="BK86" s="61">
        <v>0.28317999999999999</v>
      </c>
      <c r="BL86" s="61">
        <v>0.27617999999999998</v>
      </c>
      <c r="BM86" s="61">
        <v>0.72792999999999997</v>
      </c>
      <c r="BN86" s="61">
        <v>0.86772000000000005</v>
      </c>
      <c r="BO86" s="61">
        <v>0.44590000000000002</v>
      </c>
      <c r="BP86" s="61">
        <v>0.27617999999999998</v>
      </c>
      <c r="BQ86" s="61">
        <v>0.28563</v>
      </c>
      <c r="BR86" s="61">
        <v>0.27661999999999998</v>
      </c>
      <c r="BS86" s="61">
        <v>0.73967000000000005</v>
      </c>
      <c r="BT86" s="61">
        <v>0.87012</v>
      </c>
      <c r="BU86" s="61">
        <v>0.44997999999999999</v>
      </c>
      <c r="BV86" s="61">
        <v>0.27847</v>
      </c>
      <c r="BW86" s="61">
        <v>0.29161999999999999</v>
      </c>
      <c r="BX86" s="61">
        <v>0.27887000000000001</v>
      </c>
      <c r="BY86" s="61">
        <v>0.74624999999999997</v>
      </c>
      <c r="BZ86" s="61">
        <v>0.90498000000000001</v>
      </c>
      <c r="CA86" s="61">
        <v>0.44812999999999997</v>
      </c>
      <c r="CB86" s="61">
        <v>0.03</v>
      </c>
      <c r="CC86" s="61">
        <v>0.05</v>
      </c>
      <c r="CD86" s="61">
        <v>0.01</v>
      </c>
      <c r="CE86" s="61">
        <v>0.51</v>
      </c>
      <c r="CF86" s="61">
        <v>0.22</v>
      </c>
      <c r="CG86" s="61">
        <v>0.28000000000000003</v>
      </c>
      <c r="CH86" s="61">
        <v>0.05</v>
      </c>
      <c r="CI86" s="61">
        <v>0.05</v>
      </c>
      <c r="CJ86" s="61">
        <v>0.04</v>
      </c>
      <c r="CK86" s="61">
        <v>0.17</v>
      </c>
      <c r="CL86" s="61">
        <v>0.13</v>
      </c>
      <c r="CM86" s="61">
        <v>0.08</v>
      </c>
      <c r="CN86" s="61" t="s">
        <v>289</v>
      </c>
      <c r="CO86" s="61" t="s">
        <v>289</v>
      </c>
      <c r="CP86" s="61" t="s">
        <v>289</v>
      </c>
      <c r="CQ86" s="61" t="s">
        <v>289</v>
      </c>
      <c r="CR86" s="61" t="s">
        <v>289</v>
      </c>
      <c r="CS86" s="61" t="s">
        <v>289</v>
      </c>
      <c r="CT86" s="61">
        <v>0.03</v>
      </c>
      <c r="CU86" s="61">
        <v>0.06</v>
      </c>
      <c r="CV86" s="61">
        <v>0.11</v>
      </c>
      <c r="CW86" s="61">
        <v>0.17</v>
      </c>
      <c r="CX86" s="61">
        <v>0.18</v>
      </c>
      <c r="CY86" s="61">
        <v>0.16</v>
      </c>
      <c r="CZ86" s="61">
        <v>0.04</v>
      </c>
      <c r="DA86" s="61">
        <v>0.08</v>
      </c>
      <c r="DB86" s="61">
        <v>0.09</v>
      </c>
      <c r="DC86" s="61">
        <v>0.1</v>
      </c>
      <c r="DD86" s="61">
        <v>0.26</v>
      </c>
      <c r="DE86" s="61">
        <v>7.0000000000000007E-2</v>
      </c>
      <c r="DF86" s="61">
        <v>7.0000000000000007E-2</v>
      </c>
      <c r="DG86" s="61">
        <v>0.1</v>
      </c>
      <c r="DH86" s="61">
        <v>0.12</v>
      </c>
      <c r="DI86" s="61">
        <v>0.23</v>
      </c>
      <c r="DJ86" s="61">
        <v>0.24</v>
      </c>
      <c r="DK86" s="61">
        <v>0.32</v>
      </c>
      <c r="DL86" s="61" t="s">
        <v>325</v>
      </c>
    </row>
    <row r="87" spans="1:116" s="61" customFormat="1">
      <c r="A87" s="61">
        <v>71169</v>
      </c>
      <c r="B87" s="61" t="s">
        <v>16</v>
      </c>
      <c r="C87" s="61">
        <v>1</v>
      </c>
      <c r="D87" s="61">
        <v>20091110</v>
      </c>
      <c r="E87" s="61" t="s">
        <v>138</v>
      </c>
      <c r="F87" s="61">
        <v>20091110</v>
      </c>
      <c r="G87" s="61" t="s">
        <v>357</v>
      </c>
      <c r="H87" s="61">
        <v>1</v>
      </c>
      <c r="I87" s="61">
        <v>58</v>
      </c>
      <c r="J87" s="61">
        <v>308</v>
      </c>
      <c r="K87" s="61" t="s">
        <v>308</v>
      </c>
      <c r="L87" s="61" t="s">
        <v>283</v>
      </c>
      <c r="M87" s="61" t="s">
        <v>283</v>
      </c>
      <c r="N87" s="61" t="s">
        <v>283</v>
      </c>
      <c r="O87" s="61">
        <v>541</v>
      </c>
      <c r="P87" s="61">
        <v>0.93</v>
      </c>
      <c r="Q87" s="61">
        <v>0.47</v>
      </c>
      <c r="R87" s="61">
        <v>1.4</v>
      </c>
      <c r="S87" s="61" t="s">
        <v>284</v>
      </c>
      <c r="T87" s="61">
        <v>2.0094249999999998</v>
      </c>
      <c r="U87" s="61">
        <v>2.00115</v>
      </c>
      <c r="V87" s="61" t="s">
        <v>285</v>
      </c>
      <c r="W87" s="61">
        <v>1.970931</v>
      </c>
      <c r="X87" s="61">
        <v>1.9739249999999999</v>
      </c>
      <c r="Y87" s="61">
        <v>1.991268</v>
      </c>
      <c r="Z87" s="61">
        <v>0</v>
      </c>
      <c r="AA87" s="61">
        <v>10.674992</v>
      </c>
      <c r="AB87" s="61">
        <v>10.650205</v>
      </c>
      <c r="AC87" s="61" t="s">
        <v>285</v>
      </c>
      <c r="AD87" s="61">
        <v>10.482293</v>
      </c>
      <c r="AE87" s="61" t="s">
        <v>292</v>
      </c>
      <c r="AF87" s="61">
        <v>10.495785</v>
      </c>
      <c r="AG87" s="61">
        <v>10.611651999999999</v>
      </c>
      <c r="AH87" s="61">
        <v>0.23</v>
      </c>
      <c r="AI87" s="61" t="s">
        <v>287</v>
      </c>
      <c r="AJ87" s="61">
        <v>0.36</v>
      </c>
      <c r="AK87" s="61">
        <v>0.42859999999999998</v>
      </c>
      <c r="AL87" s="61">
        <v>-1.5</v>
      </c>
      <c r="AM87" s="61">
        <v>600</v>
      </c>
      <c r="AN87" s="61">
        <v>10.76</v>
      </c>
      <c r="AO87" s="61">
        <v>10.89</v>
      </c>
      <c r="AP87" s="61">
        <v>70.099999999999994</v>
      </c>
      <c r="AQ87" s="61">
        <v>72.540000000000006</v>
      </c>
      <c r="AR87" s="61">
        <v>0.28763</v>
      </c>
      <c r="AS87" s="61">
        <v>0.29557</v>
      </c>
      <c r="AT87" s="61">
        <v>0.28766999999999998</v>
      </c>
      <c r="AU87" s="61">
        <v>0.75807000000000002</v>
      </c>
      <c r="AV87" s="61">
        <v>0.89273000000000002</v>
      </c>
      <c r="AW87" s="61">
        <v>0.47133000000000003</v>
      </c>
      <c r="AX87" s="61">
        <v>0.28577999999999998</v>
      </c>
      <c r="AY87" s="61">
        <v>0.29615000000000002</v>
      </c>
      <c r="AZ87" s="61">
        <v>0.28734999999999999</v>
      </c>
      <c r="BA87" s="61">
        <v>0.74819999999999998</v>
      </c>
      <c r="BB87" s="61">
        <v>0.89388000000000001</v>
      </c>
      <c r="BC87" s="61">
        <v>0.47008</v>
      </c>
      <c r="BD87" s="61" t="s">
        <v>288</v>
      </c>
      <c r="BE87" s="61" t="s">
        <v>288</v>
      </c>
      <c r="BF87" s="61" t="s">
        <v>288</v>
      </c>
      <c r="BG87" s="61" t="s">
        <v>288</v>
      </c>
      <c r="BH87" s="61" t="s">
        <v>288</v>
      </c>
      <c r="BI87" s="61" t="s">
        <v>288</v>
      </c>
      <c r="BJ87" s="61">
        <v>0.28144999999999998</v>
      </c>
      <c r="BK87" s="61">
        <v>0.29189999999999999</v>
      </c>
      <c r="BL87" s="61">
        <v>0.28284999999999999</v>
      </c>
      <c r="BM87" s="61">
        <v>0.74065000000000003</v>
      </c>
      <c r="BN87" s="61">
        <v>0.86541999999999997</v>
      </c>
      <c r="BO87" s="61">
        <v>0.46307999999999999</v>
      </c>
      <c r="BP87" s="61">
        <v>0.28165000000000001</v>
      </c>
      <c r="BQ87" s="61">
        <v>0.29187999999999997</v>
      </c>
      <c r="BR87" s="61">
        <v>0.28387000000000001</v>
      </c>
      <c r="BS87" s="61">
        <v>0.74087999999999998</v>
      </c>
      <c r="BT87" s="61">
        <v>0.87224999999999997</v>
      </c>
      <c r="BU87" s="61">
        <v>0.46167000000000002</v>
      </c>
      <c r="BV87" s="61">
        <v>0.2848</v>
      </c>
      <c r="BW87" s="61">
        <v>0.29587999999999998</v>
      </c>
      <c r="BX87" s="61">
        <v>0.28558</v>
      </c>
      <c r="BY87" s="61">
        <v>0.74473</v>
      </c>
      <c r="BZ87" s="61">
        <v>0.89617000000000002</v>
      </c>
      <c r="CA87" s="61">
        <v>0.46365000000000001</v>
      </c>
      <c r="CB87" s="61">
        <v>0.09</v>
      </c>
      <c r="CC87" s="61">
        <v>0.08</v>
      </c>
      <c r="CD87" s="61">
        <v>7.0000000000000007E-2</v>
      </c>
      <c r="CE87" s="61">
        <v>0.48</v>
      </c>
      <c r="CF87" s="61">
        <v>0.13</v>
      </c>
      <c r="CG87" s="61">
        <v>0.22</v>
      </c>
      <c r="CH87" s="61">
        <v>0.03</v>
      </c>
      <c r="CI87" s="61">
        <v>0.1</v>
      </c>
      <c r="CJ87" s="61">
        <v>0.12</v>
      </c>
      <c r="CK87" s="61">
        <v>0.65</v>
      </c>
      <c r="CL87" s="61">
        <v>0.52</v>
      </c>
      <c r="CM87" s="61">
        <v>0.77</v>
      </c>
      <c r="CN87" s="61" t="s">
        <v>289</v>
      </c>
      <c r="CO87" s="61" t="s">
        <v>289</v>
      </c>
      <c r="CP87" s="61" t="s">
        <v>289</v>
      </c>
      <c r="CQ87" s="61" t="s">
        <v>289</v>
      </c>
      <c r="CR87" s="61" t="s">
        <v>289</v>
      </c>
      <c r="CS87" s="61" t="s">
        <v>289</v>
      </c>
      <c r="CT87" s="61">
        <v>0.02</v>
      </c>
      <c r="CU87" s="61">
        <v>7.0000000000000007E-2</v>
      </c>
      <c r="CV87" s="61">
        <v>0.04</v>
      </c>
      <c r="CW87" s="61">
        <v>0.13</v>
      </c>
      <c r="CX87" s="61">
        <v>7.0000000000000007E-2</v>
      </c>
      <c r="CY87" s="61">
        <v>0.36</v>
      </c>
      <c r="CZ87" s="61">
        <v>0.17</v>
      </c>
      <c r="DA87" s="61">
        <v>0.12</v>
      </c>
      <c r="DB87" s="61">
        <v>0.13</v>
      </c>
      <c r="DC87" s="61">
        <v>0.37</v>
      </c>
      <c r="DD87" s="61">
        <v>0.23</v>
      </c>
      <c r="DE87" s="61">
        <v>0.45</v>
      </c>
      <c r="DF87" s="61">
        <v>0.05</v>
      </c>
      <c r="DG87" s="61">
        <v>0.04</v>
      </c>
      <c r="DH87" s="61">
        <v>0.18</v>
      </c>
      <c r="DI87" s="61">
        <v>0.48</v>
      </c>
      <c r="DJ87" s="61">
        <v>0.5</v>
      </c>
      <c r="DK87" s="61">
        <v>0.42</v>
      </c>
      <c r="DL87" s="61" t="s">
        <v>325</v>
      </c>
    </row>
    <row r="88" spans="1:116" s="61" customFormat="1">
      <c r="A88" s="61">
        <v>72209</v>
      </c>
      <c r="B88" s="61" t="s">
        <v>16</v>
      </c>
      <c r="C88" s="61">
        <v>1</v>
      </c>
      <c r="D88" s="61">
        <v>20091117</v>
      </c>
      <c r="E88" s="61" t="s">
        <v>11</v>
      </c>
      <c r="F88" s="61">
        <v>20091117</v>
      </c>
      <c r="G88" s="61" t="s">
        <v>357</v>
      </c>
      <c r="H88" s="61">
        <v>2</v>
      </c>
      <c r="I88" s="61">
        <v>59</v>
      </c>
      <c r="J88" s="61">
        <v>463</v>
      </c>
      <c r="K88" s="61" t="s">
        <v>313</v>
      </c>
      <c r="L88" s="61" t="s">
        <v>283</v>
      </c>
      <c r="M88" s="61" t="s">
        <v>283</v>
      </c>
      <c r="N88" s="61" t="s">
        <v>283</v>
      </c>
      <c r="O88" s="61">
        <v>542</v>
      </c>
      <c r="P88" s="61">
        <v>1.54</v>
      </c>
      <c r="Q88" s="61">
        <v>0.75</v>
      </c>
      <c r="R88" s="61">
        <v>2.29</v>
      </c>
      <c r="S88" s="61" t="s">
        <v>284</v>
      </c>
      <c r="T88" s="61">
        <v>1.9684969999999999</v>
      </c>
      <c r="U88" s="61">
        <v>1.967954</v>
      </c>
      <c r="V88" s="61" t="s">
        <v>285</v>
      </c>
      <c r="W88" s="61">
        <v>1.9302010000000001</v>
      </c>
      <c r="X88" s="61">
        <v>1.9449799999999999</v>
      </c>
      <c r="Y88" s="61">
        <v>1.9663409999999999</v>
      </c>
      <c r="Z88" s="61">
        <v>1</v>
      </c>
      <c r="AA88" s="61">
        <v>10.489922999999999</v>
      </c>
      <c r="AB88" s="61">
        <v>10.481045999999999</v>
      </c>
      <c r="AC88" s="61" t="s">
        <v>285</v>
      </c>
      <c r="AD88" s="61">
        <v>10.250738999999999</v>
      </c>
      <c r="AE88" s="61" t="s">
        <v>286</v>
      </c>
      <c r="AF88" s="61">
        <v>10.347341999999999</v>
      </c>
      <c r="AG88" s="61">
        <v>10.484621000000001</v>
      </c>
      <c r="AH88" s="61">
        <v>0.08</v>
      </c>
      <c r="AI88" s="61" t="s">
        <v>287</v>
      </c>
      <c r="AJ88" s="61">
        <v>-0.03</v>
      </c>
      <c r="AK88" s="61">
        <v>0.35709999999999997</v>
      </c>
      <c r="AL88" s="61">
        <v>-0.3125</v>
      </c>
      <c r="AM88" s="61">
        <v>600</v>
      </c>
      <c r="AN88" s="61">
        <v>8.89</v>
      </c>
      <c r="AO88" s="61">
        <v>9.43</v>
      </c>
      <c r="AP88" s="61">
        <v>48.37</v>
      </c>
      <c r="AQ88" s="61">
        <v>52.92</v>
      </c>
      <c r="AR88" s="61">
        <v>0.28210000000000002</v>
      </c>
      <c r="AS88" s="61">
        <v>0.29204999999999998</v>
      </c>
      <c r="AT88" s="61">
        <v>0.28167999999999999</v>
      </c>
      <c r="AU88" s="61">
        <v>0.73873</v>
      </c>
      <c r="AV88" s="61">
        <v>0.89176999999999995</v>
      </c>
      <c r="AW88" s="61">
        <v>0.45665</v>
      </c>
      <c r="AX88" s="61">
        <v>0.28127999999999997</v>
      </c>
      <c r="AY88" s="61">
        <v>0.29132999999999998</v>
      </c>
      <c r="AZ88" s="61">
        <v>0.28249999999999997</v>
      </c>
      <c r="BA88" s="61">
        <v>0.74019999999999997</v>
      </c>
      <c r="BB88" s="61">
        <v>0.89097999999999999</v>
      </c>
      <c r="BC88" s="61">
        <v>0.4572</v>
      </c>
      <c r="BD88" s="61" t="s">
        <v>288</v>
      </c>
      <c r="BE88" s="61" t="s">
        <v>288</v>
      </c>
      <c r="BF88" s="61" t="s">
        <v>288</v>
      </c>
      <c r="BG88" s="61" t="s">
        <v>288</v>
      </c>
      <c r="BH88" s="61" t="s">
        <v>288</v>
      </c>
      <c r="BI88" s="61" t="s">
        <v>288</v>
      </c>
      <c r="BJ88" s="61">
        <v>0.27592</v>
      </c>
      <c r="BK88" s="61">
        <v>0.28475</v>
      </c>
      <c r="BL88" s="61">
        <v>0.27757999999999999</v>
      </c>
      <c r="BM88" s="61">
        <v>0.72072000000000003</v>
      </c>
      <c r="BN88" s="61">
        <v>0.84926999999999997</v>
      </c>
      <c r="BO88" s="61">
        <v>0.44772000000000001</v>
      </c>
      <c r="BP88" s="61">
        <v>0.27762999999999999</v>
      </c>
      <c r="BQ88" s="61">
        <v>0.28832000000000002</v>
      </c>
      <c r="BR88" s="61">
        <v>0.27906999999999998</v>
      </c>
      <c r="BS88" s="61">
        <v>0.73238000000000003</v>
      </c>
      <c r="BT88" s="61">
        <v>0.85319999999999996</v>
      </c>
      <c r="BU88" s="61">
        <v>0.45795000000000002</v>
      </c>
      <c r="BV88" s="61">
        <v>0.28120000000000001</v>
      </c>
      <c r="BW88" s="61">
        <v>0.29202</v>
      </c>
      <c r="BX88" s="61">
        <v>0.28189999999999998</v>
      </c>
      <c r="BY88" s="61">
        <v>0.74097000000000002</v>
      </c>
      <c r="BZ88" s="61">
        <v>0.89412999999999998</v>
      </c>
      <c r="CA88" s="61">
        <v>0.45648</v>
      </c>
      <c r="CB88" s="61">
        <v>0.06</v>
      </c>
      <c r="CC88" s="61">
        <v>0.06</v>
      </c>
      <c r="CD88" s="61">
        <v>0.14000000000000001</v>
      </c>
      <c r="CE88" s="61">
        <v>0.32</v>
      </c>
      <c r="CF88" s="61">
        <v>0.25</v>
      </c>
      <c r="CG88" s="61">
        <v>0.09</v>
      </c>
      <c r="CH88" s="61">
        <v>0.05</v>
      </c>
      <c r="CI88" s="61">
        <v>0.41</v>
      </c>
      <c r="CJ88" s="61">
        <v>0.09</v>
      </c>
      <c r="CK88" s="61">
        <v>0.34</v>
      </c>
      <c r="CL88" s="61">
        <v>0.28999999999999998</v>
      </c>
      <c r="CM88" s="61">
        <v>0.08</v>
      </c>
      <c r="CN88" s="61" t="s">
        <v>289</v>
      </c>
      <c r="CO88" s="61" t="s">
        <v>289</v>
      </c>
      <c r="CP88" s="61" t="s">
        <v>289</v>
      </c>
      <c r="CQ88" s="61" t="s">
        <v>289</v>
      </c>
      <c r="CR88" s="61" t="s">
        <v>289</v>
      </c>
      <c r="CS88" s="61" t="s">
        <v>289</v>
      </c>
      <c r="CT88" s="61">
        <v>0.13</v>
      </c>
      <c r="CU88" s="61">
        <v>0.04</v>
      </c>
      <c r="CV88" s="61">
        <v>0.05</v>
      </c>
      <c r="CW88" s="61">
        <v>0.28000000000000003</v>
      </c>
      <c r="CX88" s="61">
        <v>0.21</v>
      </c>
      <c r="CY88" s="61">
        <v>0.28999999999999998</v>
      </c>
      <c r="CZ88" s="61">
        <v>0.02</v>
      </c>
      <c r="DA88" s="61">
        <v>0.12</v>
      </c>
      <c r="DB88" s="61">
        <v>0.15</v>
      </c>
      <c r="DC88" s="61">
        <v>0.21</v>
      </c>
      <c r="DD88" s="61">
        <v>0.26</v>
      </c>
      <c r="DE88" s="61">
        <v>0.3</v>
      </c>
      <c r="DF88" s="61">
        <v>0.04</v>
      </c>
      <c r="DG88" s="61">
        <v>0.01</v>
      </c>
      <c r="DH88" s="61">
        <v>0.05</v>
      </c>
      <c r="DI88" s="61">
        <v>0.17</v>
      </c>
      <c r="DJ88" s="61">
        <v>0.2</v>
      </c>
      <c r="DK88" s="61">
        <v>0.13</v>
      </c>
      <c r="DL88" s="61" t="s">
        <v>325</v>
      </c>
    </row>
    <row r="89" spans="1:116" s="61" customFormat="1">
      <c r="A89" s="61">
        <v>73209</v>
      </c>
      <c r="B89" s="61" t="s">
        <v>16</v>
      </c>
      <c r="C89" s="61">
        <v>1</v>
      </c>
      <c r="D89" s="61">
        <v>20091124</v>
      </c>
      <c r="E89" s="61" t="s">
        <v>147</v>
      </c>
      <c r="F89" s="61">
        <v>20091124</v>
      </c>
      <c r="G89" s="61" t="s">
        <v>357</v>
      </c>
      <c r="H89" s="61">
        <v>3</v>
      </c>
      <c r="I89" s="61">
        <v>60</v>
      </c>
      <c r="J89" s="61">
        <v>616</v>
      </c>
      <c r="K89" s="61" t="s">
        <v>326</v>
      </c>
      <c r="L89" s="61" t="s">
        <v>283</v>
      </c>
      <c r="M89" s="61" t="s">
        <v>283</v>
      </c>
      <c r="N89" s="61" t="s">
        <v>283</v>
      </c>
      <c r="O89" s="61">
        <v>540</v>
      </c>
      <c r="P89" s="61">
        <v>1.3</v>
      </c>
      <c r="Q89" s="61">
        <v>0.98</v>
      </c>
      <c r="R89" s="61">
        <v>2.2799999999999998</v>
      </c>
      <c r="S89" s="61" t="s">
        <v>284</v>
      </c>
      <c r="T89" s="61">
        <v>1.969592</v>
      </c>
      <c r="U89" s="61">
        <v>1.9649639999999999</v>
      </c>
      <c r="V89" s="61" t="s">
        <v>285</v>
      </c>
      <c r="W89" s="61">
        <v>1.9341109999999999</v>
      </c>
      <c r="X89" s="61">
        <v>1.9416929999999999</v>
      </c>
      <c r="Y89" s="61">
        <v>1.966267</v>
      </c>
      <c r="Z89" s="61">
        <v>0</v>
      </c>
      <c r="AA89" s="61">
        <v>10.489169</v>
      </c>
      <c r="AB89" s="61">
        <v>10.484895</v>
      </c>
      <c r="AC89" s="61" t="s">
        <v>285</v>
      </c>
      <c r="AD89" s="61">
        <v>10.276745999999999</v>
      </c>
      <c r="AE89" s="61" t="s">
        <v>296</v>
      </c>
      <c r="AF89" s="61">
        <v>10.325144999999999</v>
      </c>
      <c r="AG89" s="61">
        <v>10.498452</v>
      </c>
      <c r="AH89" s="61">
        <v>0.04</v>
      </c>
      <c r="AI89" s="61" t="s">
        <v>287</v>
      </c>
      <c r="AJ89" s="61">
        <v>-0.13</v>
      </c>
      <c r="AK89" s="61">
        <v>-0.1429</v>
      </c>
      <c r="AL89" s="61">
        <v>-0.375</v>
      </c>
      <c r="AM89" s="61">
        <v>800</v>
      </c>
      <c r="AN89" s="61">
        <v>8.65</v>
      </c>
      <c r="AO89" s="61">
        <v>9.5299999999999994</v>
      </c>
      <c r="AP89" s="61">
        <v>50.03</v>
      </c>
      <c r="AQ89" s="61">
        <v>56.79</v>
      </c>
      <c r="AR89" s="61">
        <v>0.28258</v>
      </c>
      <c r="AS89" s="61">
        <v>0.29198000000000002</v>
      </c>
      <c r="AT89" s="61">
        <v>0.28151999999999999</v>
      </c>
      <c r="AU89" s="61">
        <v>0.73926999999999998</v>
      </c>
      <c r="AV89" s="61">
        <v>0.88646999999999998</v>
      </c>
      <c r="AW89" s="61">
        <v>0.45633000000000001</v>
      </c>
      <c r="AX89" s="61">
        <v>0.28122000000000003</v>
      </c>
      <c r="AY89" s="61">
        <v>0.29321999999999998</v>
      </c>
      <c r="AZ89" s="61">
        <v>0.28156999999999999</v>
      </c>
      <c r="BA89" s="61">
        <v>0.73241999999999996</v>
      </c>
      <c r="BB89" s="61">
        <v>0.88746999999999998</v>
      </c>
      <c r="BC89" s="61">
        <v>0.45695000000000002</v>
      </c>
      <c r="BD89" s="61" t="s">
        <v>288</v>
      </c>
      <c r="BE89" s="61" t="s">
        <v>288</v>
      </c>
      <c r="BF89" s="61" t="s">
        <v>288</v>
      </c>
      <c r="BG89" s="61" t="s">
        <v>288</v>
      </c>
      <c r="BH89" s="61" t="s">
        <v>288</v>
      </c>
      <c r="BI89" s="61" t="s">
        <v>288</v>
      </c>
      <c r="BJ89" s="61">
        <v>0.2767</v>
      </c>
      <c r="BK89" s="61">
        <v>0.28575</v>
      </c>
      <c r="BL89" s="61">
        <v>0.27766999999999997</v>
      </c>
      <c r="BM89" s="61">
        <v>0.72102999999999995</v>
      </c>
      <c r="BN89" s="61">
        <v>0.85118000000000005</v>
      </c>
      <c r="BO89" s="61">
        <v>0.45051999999999998</v>
      </c>
      <c r="BP89" s="61">
        <v>0.27787000000000001</v>
      </c>
      <c r="BQ89" s="61">
        <v>0.28732000000000002</v>
      </c>
      <c r="BR89" s="61">
        <v>0.27816999999999997</v>
      </c>
      <c r="BS89" s="61">
        <v>0.72797999999999996</v>
      </c>
      <c r="BT89" s="61">
        <v>0.85587999999999997</v>
      </c>
      <c r="BU89" s="61">
        <v>0.45440000000000003</v>
      </c>
      <c r="BV89" s="61">
        <v>0.28155000000000002</v>
      </c>
      <c r="BW89" s="61">
        <v>0.29376999999999998</v>
      </c>
      <c r="BX89" s="61">
        <v>0.28161999999999998</v>
      </c>
      <c r="BY89" s="61">
        <v>0.73507</v>
      </c>
      <c r="BZ89" s="61">
        <v>0.89349999999999996</v>
      </c>
      <c r="CA89" s="61">
        <v>0.45498</v>
      </c>
      <c r="CB89" s="61">
        <v>0.09</v>
      </c>
      <c r="CC89" s="61">
        <v>0.05</v>
      </c>
      <c r="CD89" s="61">
        <v>0.03</v>
      </c>
      <c r="CE89" s="61">
        <v>0.22</v>
      </c>
      <c r="CF89" s="61">
        <v>0.21</v>
      </c>
      <c r="CG89" s="61">
        <v>0.17</v>
      </c>
      <c r="CH89" s="61">
        <v>0.03</v>
      </c>
      <c r="CI89" s="61">
        <v>0.04</v>
      </c>
      <c r="CJ89" s="61">
        <v>7.0000000000000007E-2</v>
      </c>
      <c r="CK89" s="61">
        <v>0.13</v>
      </c>
      <c r="CL89" s="61">
        <v>0.64</v>
      </c>
      <c r="CM89" s="61">
        <v>0.36</v>
      </c>
      <c r="CN89" s="61" t="s">
        <v>289</v>
      </c>
      <c r="CO89" s="61" t="s">
        <v>289</v>
      </c>
      <c r="CP89" s="61" t="s">
        <v>289</v>
      </c>
      <c r="CQ89" s="61" t="s">
        <v>289</v>
      </c>
      <c r="CR89" s="61" t="s">
        <v>289</v>
      </c>
      <c r="CS89" s="61" t="s">
        <v>289</v>
      </c>
      <c r="CT89" s="61">
        <v>0.02</v>
      </c>
      <c r="CU89" s="61">
        <v>0.04</v>
      </c>
      <c r="CV89" s="61">
        <v>0.05</v>
      </c>
      <c r="CW89" s="61">
        <v>0.55000000000000004</v>
      </c>
      <c r="CX89" s="61">
        <v>0.48</v>
      </c>
      <c r="CY89" s="61">
        <v>0.34</v>
      </c>
      <c r="CZ89" s="61">
        <v>0.12</v>
      </c>
      <c r="DA89" s="61">
        <v>0.08</v>
      </c>
      <c r="DB89" s="61">
        <v>0.11</v>
      </c>
      <c r="DC89" s="61">
        <v>0.48</v>
      </c>
      <c r="DD89" s="61">
        <v>0.42</v>
      </c>
      <c r="DE89" s="61">
        <v>0.21</v>
      </c>
      <c r="DF89" s="61">
        <v>0.05</v>
      </c>
      <c r="DG89" s="61">
        <v>0.06</v>
      </c>
      <c r="DH89" s="61">
        <v>7.0000000000000007E-2</v>
      </c>
      <c r="DI89" s="61">
        <v>0.66</v>
      </c>
      <c r="DJ89" s="61">
        <v>0.63</v>
      </c>
      <c r="DK89" s="61">
        <v>0.41</v>
      </c>
      <c r="DL89" s="61" t="s">
        <v>325</v>
      </c>
    </row>
    <row r="90" spans="1:116" s="61" customFormat="1">
      <c r="A90" s="61">
        <v>74221</v>
      </c>
      <c r="B90" s="61" t="s">
        <v>16</v>
      </c>
      <c r="C90" s="61">
        <v>1</v>
      </c>
      <c r="D90" s="61">
        <v>20100224</v>
      </c>
      <c r="E90" s="61" t="s">
        <v>374</v>
      </c>
      <c r="F90" s="61">
        <v>20100224</v>
      </c>
      <c r="G90" s="61" t="s">
        <v>357</v>
      </c>
      <c r="H90" s="61">
        <v>15</v>
      </c>
      <c r="I90" s="61">
        <v>72</v>
      </c>
      <c r="J90" s="61">
        <v>2471</v>
      </c>
      <c r="K90" s="61" t="s">
        <v>283</v>
      </c>
      <c r="L90" s="61" t="s">
        <v>283</v>
      </c>
      <c r="M90" s="61" t="s">
        <v>283</v>
      </c>
      <c r="N90" s="61" t="s">
        <v>283</v>
      </c>
      <c r="O90" s="61">
        <v>542</v>
      </c>
      <c r="P90" s="61">
        <v>1.49</v>
      </c>
      <c r="Q90" s="61">
        <v>0.84</v>
      </c>
      <c r="R90" s="61">
        <v>2.33</v>
      </c>
      <c r="S90" s="61" t="s">
        <v>284</v>
      </c>
      <c r="T90" s="61">
        <v>1.959889</v>
      </c>
      <c r="U90" s="61">
        <v>1.955322</v>
      </c>
      <c r="V90" s="61" t="s">
        <v>285</v>
      </c>
      <c r="W90" s="61">
        <v>1.928374</v>
      </c>
      <c r="X90" s="61">
        <v>1.9394210000000001</v>
      </c>
      <c r="Y90" s="61">
        <v>1.9532959999999999</v>
      </c>
      <c r="Z90" s="61">
        <v>0</v>
      </c>
      <c r="AA90" s="61">
        <v>10.499273000000001</v>
      </c>
      <c r="AB90" s="61">
        <v>10.486052000000001</v>
      </c>
      <c r="AC90" s="61" t="s">
        <v>285</v>
      </c>
      <c r="AD90" s="61">
        <v>10.268610000000001</v>
      </c>
      <c r="AE90" s="61" t="s">
        <v>330</v>
      </c>
      <c r="AF90" s="61">
        <v>10.317596</v>
      </c>
      <c r="AG90" s="61">
        <v>10.455049000000001</v>
      </c>
      <c r="AH90" s="61">
        <v>0.13</v>
      </c>
      <c r="AI90" s="61" t="s">
        <v>287</v>
      </c>
      <c r="AJ90" s="61">
        <v>0.3</v>
      </c>
      <c r="AK90" s="61">
        <v>0</v>
      </c>
      <c r="AL90" s="61">
        <v>0.28570000000000001</v>
      </c>
      <c r="AM90" s="61">
        <v>1000</v>
      </c>
      <c r="AN90" s="61">
        <v>8.86</v>
      </c>
      <c r="AO90" s="61">
        <v>8.91</v>
      </c>
      <c r="AP90" s="61">
        <v>48.67</v>
      </c>
      <c r="AQ90" s="61">
        <v>50.42</v>
      </c>
      <c r="AR90" s="61">
        <v>0.28129999999999999</v>
      </c>
      <c r="AS90" s="61">
        <v>0.29458000000000001</v>
      </c>
      <c r="AT90" s="61">
        <v>0.27929999999999999</v>
      </c>
      <c r="AU90" s="61">
        <v>0.74126999999999998</v>
      </c>
      <c r="AV90" s="61">
        <v>0.91296999999999995</v>
      </c>
      <c r="AW90" s="61">
        <v>0.45157999999999998</v>
      </c>
      <c r="AX90" s="61">
        <v>0.28056999999999999</v>
      </c>
      <c r="AY90" s="61">
        <v>0.29494999999999999</v>
      </c>
      <c r="AZ90" s="61">
        <v>0.27866999999999997</v>
      </c>
      <c r="BA90" s="61">
        <v>0.73773</v>
      </c>
      <c r="BB90" s="61">
        <v>0.91274999999999995</v>
      </c>
      <c r="BC90" s="61">
        <v>0.45067000000000002</v>
      </c>
      <c r="BD90" s="61" t="s">
        <v>288</v>
      </c>
      <c r="BE90" s="61" t="s">
        <v>288</v>
      </c>
      <c r="BF90" s="61" t="s">
        <v>288</v>
      </c>
      <c r="BG90" s="61" t="s">
        <v>288</v>
      </c>
      <c r="BH90" s="61" t="s">
        <v>288</v>
      </c>
      <c r="BI90" s="61" t="s">
        <v>288</v>
      </c>
      <c r="BJ90" s="61">
        <v>0.27682000000000001</v>
      </c>
      <c r="BK90" s="61">
        <v>0.28653000000000001</v>
      </c>
      <c r="BL90" s="61">
        <v>0.27548</v>
      </c>
      <c r="BM90" s="61">
        <v>0.7268</v>
      </c>
      <c r="BN90" s="61">
        <v>0.85818000000000005</v>
      </c>
      <c r="BO90" s="61">
        <v>0.44413000000000002</v>
      </c>
      <c r="BP90" s="61">
        <v>0.27784999999999999</v>
      </c>
      <c r="BQ90" s="61">
        <v>0.28663</v>
      </c>
      <c r="BR90" s="61">
        <v>0.27727000000000002</v>
      </c>
      <c r="BS90" s="61">
        <v>0.73497999999999997</v>
      </c>
      <c r="BT90" s="61">
        <v>0.86431999999999998</v>
      </c>
      <c r="BU90" s="61">
        <v>0.45193</v>
      </c>
      <c r="BV90" s="61">
        <v>0.28015000000000001</v>
      </c>
      <c r="BW90" s="61">
        <v>0.29289999999999999</v>
      </c>
      <c r="BX90" s="61">
        <v>0.27872999999999998</v>
      </c>
      <c r="BY90" s="61">
        <v>0.73582000000000003</v>
      </c>
      <c r="BZ90" s="61">
        <v>0.90700000000000003</v>
      </c>
      <c r="CA90" s="61">
        <v>0.45152999999999999</v>
      </c>
      <c r="CB90" s="61">
        <v>0.03</v>
      </c>
      <c r="CC90" s="61">
        <v>0.03</v>
      </c>
      <c r="CD90" s="61">
        <v>0.06</v>
      </c>
      <c r="CE90" s="61">
        <v>0.17</v>
      </c>
      <c r="CF90" s="61">
        <v>0.19</v>
      </c>
      <c r="CG90" s="61">
        <v>0.25</v>
      </c>
      <c r="CH90" s="61">
        <v>0.05</v>
      </c>
      <c r="CI90" s="61">
        <v>0.05</v>
      </c>
      <c r="CJ90" s="61">
        <v>7.0000000000000007E-2</v>
      </c>
      <c r="CK90" s="61">
        <v>0.24</v>
      </c>
      <c r="CL90" s="61">
        <v>0.21</v>
      </c>
      <c r="CM90" s="61">
        <v>0.12</v>
      </c>
      <c r="CN90" s="61" t="s">
        <v>289</v>
      </c>
      <c r="CO90" s="61" t="s">
        <v>289</v>
      </c>
      <c r="CP90" s="61" t="s">
        <v>289</v>
      </c>
      <c r="CQ90" s="61" t="s">
        <v>289</v>
      </c>
      <c r="CR90" s="61" t="s">
        <v>289</v>
      </c>
      <c r="CS90" s="61" t="s">
        <v>289</v>
      </c>
      <c r="CT90" s="61">
        <v>7.0000000000000007E-2</v>
      </c>
      <c r="CU90" s="61">
        <v>7.0000000000000007E-2</v>
      </c>
      <c r="CV90" s="61">
        <v>0.05</v>
      </c>
      <c r="CW90" s="61">
        <v>0.43</v>
      </c>
      <c r="CX90" s="61">
        <v>0.35</v>
      </c>
      <c r="CY90" s="61">
        <v>0.25</v>
      </c>
      <c r="CZ90" s="61">
        <v>0.02</v>
      </c>
      <c r="DA90" s="61">
        <v>0.02</v>
      </c>
      <c r="DB90" s="61">
        <v>0.02</v>
      </c>
      <c r="DC90" s="61">
        <v>0.11</v>
      </c>
      <c r="DD90" s="61">
        <v>0.6</v>
      </c>
      <c r="DE90" s="61">
        <v>0.14000000000000001</v>
      </c>
      <c r="DF90" s="61">
        <v>0.02</v>
      </c>
      <c r="DG90" s="61">
        <v>0</v>
      </c>
      <c r="DH90" s="61">
        <v>0.02</v>
      </c>
      <c r="DI90" s="61">
        <v>0.12</v>
      </c>
      <c r="DJ90" s="61">
        <v>0.3</v>
      </c>
      <c r="DK90" s="61">
        <v>0.1</v>
      </c>
      <c r="DL90" s="61" t="s">
        <v>325</v>
      </c>
    </row>
    <row r="91" spans="1:116" s="61" customFormat="1">
      <c r="A91" s="61">
        <v>69447</v>
      </c>
      <c r="B91" s="61" t="s">
        <v>16</v>
      </c>
      <c r="C91" s="61">
        <v>2</v>
      </c>
      <c r="D91" s="61">
        <v>20090119</v>
      </c>
      <c r="E91" s="61" t="s">
        <v>60</v>
      </c>
      <c r="F91" s="61">
        <v>20090121</v>
      </c>
      <c r="G91" s="61" t="s">
        <v>291</v>
      </c>
      <c r="H91" s="61">
        <v>9</v>
      </c>
      <c r="I91" s="61">
        <v>28</v>
      </c>
      <c r="J91" s="61">
        <v>1315</v>
      </c>
      <c r="K91" s="61" t="s">
        <v>280</v>
      </c>
      <c r="L91" s="61" t="s">
        <v>281</v>
      </c>
      <c r="M91" s="61" t="s">
        <v>283</v>
      </c>
      <c r="N91" s="61" t="s">
        <v>283</v>
      </c>
      <c r="O91" s="61" t="s">
        <v>163</v>
      </c>
      <c r="P91" s="61">
        <v>1.07</v>
      </c>
      <c r="Q91" s="61">
        <v>0.96</v>
      </c>
      <c r="R91" s="61">
        <v>2.0299999999999998</v>
      </c>
      <c r="S91" s="61" t="s">
        <v>284</v>
      </c>
      <c r="T91" s="61">
        <v>1.950418</v>
      </c>
      <c r="U91" s="61">
        <v>1.9449860000000001</v>
      </c>
      <c r="V91" s="61" t="s">
        <v>285</v>
      </c>
      <c r="W91" s="61">
        <v>1.924199</v>
      </c>
      <c r="X91" s="61">
        <v>1.930669</v>
      </c>
      <c r="Y91" s="61">
        <v>1.9509650000000001</v>
      </c>
      <c r="Z91" s="61">
        <v>1</v>
      </c>
      <c r="AA91" s="61" t="s">
        <v>285</v>
      </c>
      <c r="AB91" s="61" t="s">
        <v>285</v>
      </c>
      <c r="AC91" s="61" t="s">
        <v>285</v>
      </c>
      <c r="AD91" s="61" t="s">
        <v>285</v>
      </c>
      <c r="AE91" s="61" t="s">
        <v>292</v>
      </c>
      <c r="AF91" s="61" t="s">
        <v>285</v>
      </c>
      <c r="AG91" s="61" t="s">
        <v>285</v>
      </c>
      <c r="AH91" s="61">
        <v>0.26</v>
      </c>
      <c r="AI91" s="61" t="s">
        <v>287</v>
      </c>
      <c r="AJ91" s="61">
        <v>-0.17</v>
      </c>
      <c r="AK91" s="61">
        <v>1.4286000000000001</v>
      </c>
      <c r="AL91" s="61">
        <v>1.5625</v>
      </c>
      <c r="AM91" s="61">
        <v>800</v>
      </c>
      <c r="AN91" s="61" t="s">
        <v>293</v>
      </c>
      <c r="AO91" s="61" t="s">
        <v>293</v>
      </c>
      <c r="AP91" s="61" t="s">
        <v>293</v>
      </c>
      <c r="AQ91" s="61" t="s">
        <v>293</v>
      </c>
      <c r="AR91" s="61">
        <v>0.27832000000000001</v>
      </c>
      <c r="AS91" s="61">
        <v>0.29253000000000001</v>
      </c>
      <c r="AT91" s="61">
        <v>0.27829999999999999</v>
      </c>
      <c r="AU91" s="61">
        <v>0.75543000000000005</v>
      </c>
      <c r="AV91" s="61">
        <v>0.91402000000000005</v>
      </c>
      <c r="AW91" s="61">
        <v>0.45888000000000001</v>
      </c>
      <c r="AX91" s="61">
        <v>0.27767999999999998</v>
      </c>
      <c r="AY91" s="61">
        <v>0.29247000000000001</v>
      </c>
      <c r="AZ91" s="61">
        <v>0.27784999999999999</v>
      </c>
      <c r="BA91" s="61">
        <v>0.74204999999999999</v>
      </c>
      <c r="BB91" s="61">
        <v>0.90964999999999996</v>
      </c>
      <c r="BC91" s="61">
        <v>0.45723000000000003</v>
      </c>
      <c r="BD91" s="61" t="s">
        <v>288</v>
      </c>
      <c r="BE91" s="61" t="s">
        <v>288</v>
      </c>
      <c r="BF91" s="61" t="s">
        <v>288</v>
      </c>
      <c r="BG91" s="61" t="s">
        <v>288</v>
      </c>
      <c r="BH91" s="61" t="s">
        <v>288</v>
      </c>
      <c r="BI91" s="61" t="s">
        <v>288</v>
      </c>
      <c r="BJ91" s="61">
        <v>0.27467999999999998</v>
      </c>
      <c r="BK91" s="61">
        <v>0.28644999999999998</v>
      </c>
      <c r="BL91" s="61">
        <v>0.27567999999999998</v>
      </c>
      <c r="BM91" s="61">
        <v>0.73292999999999997</v>
      </c>
      <c r="BN91" s="61">
        <v>0.88031999999999999</v>
      </c>
      <c r="BO91" s="61">
        <v>0.44990000000000002</v>
      </c>
      <c r="BP91" s="61">
        <v>0.27561999999999998</v>
      </c>
      <c r="BQ91" s="61">
        <v>0.28802</v>
      </c>
      <c r="BR91" s="61">
        <v>0.27584999999999998</v>
      </c>
      <c r="BS91" s="61">
        <v>0.74526999999999999</v>
      </c>
      <c r="BT91" s="61">
        <v>0.88987000000000005</v>
      </c>
      <c r="BU91" s="61">
        <v>0.45284999999999997</v>
      </c>
      <c r="BV91" s="61">
        <v>0.27860000000000001</v>
      </c>
      <c r="BW91" s="61">
        <v>0.2923</v>
      </c>
      <c r="BX91" s="61">
        <v>0.27906999999999998</v>
      </c>
      <c r="BY91" s="61">
        <v>0.74875000000000003</v>
      </c>
      <c r="BZ91" s="61">
        <v>0.90932000000000002</v>
      </c>
      <c r="CA91" s="61">
        <v>0.45338000000000001</v>
      </c>
      <c r="CB91" s="61">
        <v>0.04</v>
      </c>
      <c r="CC91" s="61">
        <v>0.05</v>
      </c>
      <c r="CD91" s="61">
        <v>0.1</v>
      </c>
      <c r="CE91" s="61">
        <v>0.26</v>
      </c>
      <c r="CF91" s="61">
        <v>0.16</v>
      </c>
      <c r="CG91" s="61">
        <v>0.23</v>
      </c>
      <c r="CH91" s="61">
        <v>0.05</v>
      </c>
      <c r="CI91" s="61">
        <v>0.06</v>
      </c>
      <c r="CJ91" s="61">
        <v>7.0000000000000007E-2</v>
      </c>
      <c r="CK91" s="61">
        <v>0.18</v>
      </c>
      <c r="CL91" s="61">
        <v>0.28000000000000003</v>
      </c>
      <c r="CM91" s="61">
        <v>0.26</v>
      </c>
      <c r="CN91" s="61" t="s">
        <v>289</v>
      </c>
      <c r="CO91" s="61" t="s">
        <v>289</v>
      </c>
      <c r="CP91" s="61" t="s">
        <v>289</v>
      </c>
      <c r="CQ91" s="61" t="s">
        <v>289</v>
      </c>
      <c r="CR91" s="61" t="s">
        <v>289</v>
      </c>
      <c r="CS91" s="61" t="s">
        <v>289</v>
      </c>
      <c r="CT91" s="61">
        <v>0.04</v>
      </c>
      <c r="CU91" s="61">
        <v>0.06</v>
      </c>
      <c r="CV91" s="61">
        <v>0.06</v>
      </c>
      <c r="CW91" s="61">
        <v>0.18</v>
      </c>
      <c r="CX91" s="61">
        <v>0.3</v>
      </c>
      <c r="CY91" s="61">
        <v>0.34</v>
      </c>
      <c r="CZ91" s="61">
        <v>0.03</v>
      </c>
      <c r="DA91" s="61">
        <v>0.06</v>
      </c>
      <c r="DB91" s="61">
        <v>0.04</v>
      </c>
      <c r="DC91" s="61">
        <v>0.15</v>
      </c>
      <c r="DD91" s="61">
        <v>0.35</v>
      </c>
      <c r="DE91" s="61">
        <v>0.14000000000000001</v>
      </c>
      <c r="DF91" s="61">
        <v>0.06</v>
      </c>
      <c r="DG91" s="61">
        <v>0.02</v>
      </c>
      <c r="DH91" s="61">
        <v>0.05</v>
      </c>
      <c r="DI91" s="61">
        <v>0.2</v>
      </c>
      <c r="DJ91" s="61">
        <v>0.27</v>
      </c>
      <c r="DK91" s="61">
        <v>0.24</v>
      </c>
      <c r="DL91" s="61" t="s">
        <v>294</v>
      </c>
    </row>
    <row r="92" spans="1:116" s="61" customFormat="1">
      <c r="A92" s="61">
        <v>69732</v>
      </c>
      <c r="B92" s="61" t="s">
        <v>16</v>
      </c>
      <c r="C92" s="61">
        <v>2</v>
      </c>
      <c r="D92" s="61">
        <v>20090224</v>
      </c>
      <c r="E92" s="61" t="s">
        <v>64</v>
      </c>
      <c r="F92" s="61">
        <v>20090421</v>
      </c>
      <c r="G92" s="61" t="s">
        <v>291</v>
      </c>
      <c r="H92" s="61">
        <v>14</v>
      </c>
      <c r="I92" s="61">
        <v>33</v>
      </c>
      <c r="J92" s="61">
        <v>2102</v>
      </c>
      <c r="K92" s="61" t="s">
        <v>301</v>
      </c>
      <c r="L92" s="61" t="s">
        <v>281</v>
      </c>
      <c r="M92" s="61" t="s">
        <v>304</v>
      </c>
      <c r="N92" s="61" t="s">
        <v>283</v>
      </c>
      <c r="O92" s="61" t="s">
        <v>166</v>
      </c>
      <c r="P92" s="61">
        <v>1.59</v>
      </c>
      <c r="Q92" s="61">
        <v>0.85</v>
      </c>
      <c r="R92" s="61">
        <v>2.44</v>
      </c>
      <c r="S92" s="61" t="s">
        <v>284</v>
      </c>
      <c r="T92" s="61">
        <v>1.9457180000000001</v>
      </c>
      <c r="U92" s="61">
        <v>1.9439789999999999</v>
      </c>
      <c r="V92" s="61" t="s">
        <v>285</v>
      </c>
      <c r="W92" s="61">
        <v>1.9162950000000001</v>
      </c>
      <c r="X92" s="61">
        <v>1.935908</v>
      </c>
      <c r="Y92" s="61">
        <v>1.95198</v>
      </c>
      <c r="Z92" s="61">
        <v>0</v>
      </c>
      <c r="AA92" s="61" t="s">
        <v>285</v>
      </c>
      <c r="AB92" s="61" t="s">
        <v>285</v>
      </c>
      <c r="AC92" s="61" t="s">
        <v>285</v>
      </c>
      <c r="AD92" s="61" t="s">
        <v>285</v>
      </c>
      <c r="AE92" s="61" t="s">
        <v>300</v>
      </c>
      <c r="AF92" s="61" t="s">
        <v>285</v>
      </c>
      <c r="AG92" s="61" t="s">
        <v>285</v>
      </c>
      <c r="AH92" s="61">
        <v>0.28000000000000003</v>
      </c>
      <c r="AI92" s="61" t="s">
        <v>287</v>
      </c>
      <c r="AJ92" s="61">
        <v>-0.46</v>
      </c>
      <c r="AK92" s="61">
        <v>2.5</v>
      </c>
      <c r="AL92" s="61">
        <v>1.625</v>
      </c>
      <c r="AM92" s="61">
        <v>1000</v>
      </c>
      <c r="AN92" s="61">
        <v>10.62</v>
      </c>
      <c r="AO92" s="61">
        <v>10.98</v>
      </c>
      <c r="AP92" s="61">
        <v>65.430000000000007</v>
      </c>
      <c r="AQ92" s="61">
        <v>67.540000000000006</v>
      </c>
      <c r="AR92" s="61">
        <v>0.27867999999999998</v>
      </c>
      <c r="AS92" s="61">
        <v>0.29443000000000003</v>
      </c>
      <c r="AT92" s="61">
        <v>0.27737000000000001</v>
      </c>
      <c r="AU92" s="61">
        <v>0.73348000000000002</v>
      </c>
      <c r="AV92" s="61">
        <v>0.89837999999999996</v>
      </c>
      <c r="AW92" s="61">
        <v>0.45383000000000001</v>
      </c>
      <c r="AX92" s="61">
        <v>0.27922000000000002</v>
      </c>
      <c r="AY92" s="61">
        <v>0.29325000000000001</v>
      </c>
      <c r="AZ92" s="61">
        <v>0.27689999999999998</v>
      </c>
      <c r="BA92" s="61">
        <v>0.72729999999999995</v>
      </c>
      <c r="BB92" s="61">
        <v>0.88765000000000005</v>
      </c>
      <c r="BC92" s="61">
        <v>0.44969999999999999</v>
      </c>
      <c r="BD92" s="61" t="s">
        <v>288</v>
      </c>
      <c r="BE92" s="61" t="s">
        <v>288</v>
      </c>
      <c r="BF92" s="61" t="s">
        <v>288</v>
      </c>
      <c r="BG92" s="61" t="s">
        <v>288</v>
      </c>
      <c r="BH92" s="61" t="s">
        <v>288</v>
      </c>
      <c r="BI92" s="61" t="s">
        <v>288</v>
      </c>
      <c r="BJ92" s="61">
        <v>0.27537</v>
      </c>
      <c r="BK92" s="61">
        <v>0.28715000000000002</v>
      </c>
      <c r="BL92" s="61">
        <v>0.27327000000000001</v>
      </c>
      <c r="BM92" s="61">
        <v>0.71797</v>
      </c>
      <c r="BN92" s="61">
        <v>0.86087999999999998</v>
      </c>
      <c r="BO92" s="61">
        <v>0.44107000000000002</v>
      </c>
      <c r="BP92" s="61">
        <v>0.27698</v>
      </c>
      <c r="BQ92" s="61">
        <v>0.28953000000000001</v>
      </c>
      <c r="BR92" s="61">
        <v>0.27729999999999999</v>
      </c>
      <c r="BS92" s="61">
        <v>0.72272999999999998</v>
      </c>
      <c r="BT92" s="61">
        <v>0.87026999999999999</v>
      </c>
      <c r="BU92" s="61">
        <v>0.45100000000000001</v>
      </c>
      <c r="BV92" s="61">
        <v>0.2802</v>
      </c>
      <c r="BW92" s="61">
        <v>0.29480000000000001</v>
      </c>
      <c r="BX92" s="61">
        <v>0.27828000000000003</v>
      </c>
      <c r="BY92" s="61">
        <v>0.73199999999999998</v>
      </c>
      <c r="BZ92" s="61">
        <v>0.89378000000000002</v>
      </c>
      <c r="CA92" s="61">
        <v>0.44990000000000002</v>
      </c>
      <c r="CB92" s="61">
        <v>0.04</v>
      </c>
      <c r="CC92" s="61">
        <v>0.03</v>
      </c>
      <c r="CD92" s="61">
        <v>0.1</v>
      </c>
      <c r="CE92" s="61">
        <v>0.23</v>
      </c>
      <c r="CF92" s="61">
        <v>0.31</v>
      </c>
      <c r="CG92" s="61">
        <v>0.27</v>
      </c>
      <c r="CH92" s="61">
        <v>0.12</v>
      </c>
      <c r="CI92" s="61">
        <v>0.06</v>
      </c>
      <c r="CJ92" s="61">
        <v>0.11</v>
      </c>
      <c r="CK92" s="61">
        <v>0.41</v>
      </c>
      <c r="CL92" s="61">
        <v>0.45</v>
      </c>
      <c r="CM92" s="61">
        <v>0.17</v>
      </c>
      <c r="CN92" s="61" t="s">
        <v>289</v>
      </c>
      <c r="CO92" s="61" t="s">
        <v>289</v>
      </c>
      <c r="CP92" s="61" t="s">
        <v>289</v>
      </c>
      <c r="CQ92" s="61" t="s">
        <v>289</v>
      </c>
      <c r="CR92" s="61" t="s">
        <v>289</v>
      </c>
      <c r="CS92" s="61" t="s">
        <v>289</v>
      </c>
      <c r="CT92" s="61">
        <v>0.04</v>
      </c>
      <c r="CU92" s="61">
        <v>0.04</v>
      </c>
      <c r="CV92" s="61">
        <v>0.1</v>
      </c>
      <c r="CW92" s="61">
        <v>0.26</v>
      </c>
      <c r="CX92" s="61">
        <v>0.26</v>
      </c>
      <c r="CY92" s="61">
        <v>0.26</v>
      </c>
      <c r="CZ92" s="61">
        <v>0.05</v>
      </c>
      <c r="DA92" s="61">
        <v>7.0000000000000007E-2</v>
      </c>
      <c r="DB92" s="61">
        <v>0.08</v>
      </c>
      <c r="DC92" s="61">
        <v>0.27</v>
      </c>
      <c r="DD92" s="61">
        <v>0.35</v>
      </c>
      <c r="DE92" s="61">
        <v>0.16</v>
      </c>
      <c r="DF92" s="61">
        <v>7.0000000000000007E-2</v>
      </c>
      <c r="DG92" s="61">
        <v>0.03</v>
      </c>
      <c r="DH92" s="61">
        <v>0.04</v>
      </c>
      <c r="DI92" s="61">
        <v>0.18</v>
      </c>
      <c r="DJ92" s="61">
        <v>0.23</v>
      </c>
      <c r="DK92" s="61">
        <v>0.1</v>
      </c>
      <c r="DL92" s="61" t="s">
        <v>290</v>
      </c>
    </row>
    <row r="93" spans="1:116" s="61" customFormat="1">
      <c r="A93" s="61">
        <v>69452</v>
      </c>
      <c r="B93" s="61" t="s">
        <v>16</v>
      </c>
      <c r="C93" s="61">
        <v>2</v>
      </c>
      <c r="D93" s="61">
        <v>20090303</v>
      </c>
      <c r="E93" s="61" t="s">
        <v>68</v>
      </c>
      <c r="F93" s="61">
        <v>20090303</v>
      </c>
      <c r="G93" s="61" t="s">
        <v>291</v>
      </c>
      <c r="H93" s="61">
        <v>15</v>
      </c>
      <c r="I93" s="61">
        <v>34</v>
      </c>
      <c r="J93" s="61">
        <v>2256</v>
      </c>
      <c r="K93" s="61" t="s">
        <v>301</v>
      </c>
      <c r="L93" s="61" t="s">
        <v>281</v>
      </c>
      <c r="M93" s="61" t="s">
        <v>304</v>
      </c>
      <c r="N93" s="61" t="s">
        <v>283</v>
      </c>
      <c r="O93" s="61" t="s">
        <v>162</v>
      </c>
      <c r="P93" s="61">
        <v>1.82</v>
      </c>
      <c r="Q93" s="61">
        <v>0.92</v>
      </c>
      <c r="R93" s="61">
        <v>2.74</v>
      </c>
      <c r="S93" s="61" t="s">
        <v>284</v>
      </c>
      <c r="T93" s="61">
        <v>1.9354979999999999</v>
      </c>
      <c r="U93" s="61">
        <v>1.934507</v>
      </c>
      <c r="V93" s="61" t="s">
        <v>285</v>
      </c>
      <c r="W93" s="61">
        <v>1.902212</v>
      </c>
      <c r="X93" s="61">
        <v>1.922525</v>
      </c>
      <c r="Y93" s="61">
        <v>1.939039</v>
      </c>
      <c r="Z93" s="61">
        <v>0</v>
      </c>
      <c r="AA93" s="61" t="s">
        <v>285</v>
      </c>
      <c r="AB93" s="61" t="s">
        <v>285</v>
      </c>
      <c r="AC93" s="61" t="s">
        <v>285</v>
      </c>
      <c r="AD93" s="61" t="s">
        <v>285</v>
      </c>
      <c r="AE93" s="61" t="s">
        <v>286</v>
      </c>
      <c r="AF93" s="61" t="s">
        <v>285</v>
      </c>
      <c r="AG93" s="61" t="s">
        <v>285</v>
      </c>
      <c r="AH93" s="61">
        <v>0.14000000000000001</v>
      </c>
      <c r="AI93" s="61" t="s">
        <v>287</v>
      </c>
      <c r="AJ93" s="61">
        <v>-0.28999999999999998</v>
      </c>
      <c r="AK93" s="61">
        <v>2.3571</v>
      </c>
      <c r="AL93" s="61">
        <v>0.75</v>
      </c>
      <c r="AM93" s="61">
        <v>800</v>
      </c>
      <c r="AN93" s="61">
        <v>8.83</v>
      </c>
      <c r="AO93" s="61" t="s">
        <v>293</v>
      </c>
      <c r="AP93" s="61">
        <v>48.15</v>
      </c>
      <c r="AQ93" s="61" t="s">
        <v>293</v>
      </c>
      <c r="AR93" s="61">
        <v>0.2772</v>
      </c>
      <c r="AS93" s="61">
        <v>0.29254999999999998</v>
      </c>
      <c r="AT93" s="61">
        <v>0.27651999999999999</v>
      </c>
      <c r="AU93" s="61">
        <v>0.72767000000000004</v>
      </c>
      <c r="AV93" s="61">
        <v>0.89063000000000003</v>
      </c>
      <c r="AW93" s="61">
        <v>0.44701999999999997</v>
      </c>
      <c r="AX93" s="61">
        <v>0.27692</v>
      </c>
      <c r="AY93" s="61">
        <v>0.29187000000000002</v>
      </c>
      <c r="AZ93" s="61">
        <v>0.27655000000000002</v>
      </c>
      <c r="BA93" s="61">
        <v>0.72404999999999997</v>
      </c>
      <c r="BB93" s="61">
        <v>0.88336999999999999</v>
      </c>
      <c r="BC93" s="61">
        <v>0.44946999999999998</v>
      </c>
      <c r="BD93" s="61" t="s">
        <v>288</v>
      </c>
      <c r="BE93" s="61" t="s">
        <v>288</v>
      </c>
      <c r="BF93" s="61" t="s">
        <v>288</v>
      </c>
      <c r="BG93" s="61" t="s">
        <v>288</v>
      </c>
      <c r="BH93" s="61" t="s">
        <v>288</v>
      </c>
      <c r="BI93" s="61" t="s">
        <v>288</v>
      </c>
      <c r="BJ93" s="61">
        <v>0.27265</v>
      </c>
      <c r="BK93" s="61">
        <v>0.28452</v>
      </c>
      <c r="BL93" s="61">
        <v>0.27272999999999997</v>
      </c>
      <c r="BM93" s="61">
        <v>0.71162000000000003</v>
      </c>
      <c r="BN93" s="61">
        <v>0.83157999999999999</v>
      </c>
      <c r="BO93" s="61">
        <v>0.43402000000000002</v>
      </c>
      <c r="BP93" s="61">
        <v>0.27575</v>
      </c>
      <c r="BQ93" s="61">
        <v>0.28758</v>
      </c>
      <c r="BR93" s="61">
        <v>0.27478000000000002</v>
      </c>
      <c r="BS93" s="61">
        <v>0.72202</v>
      </c>
      <c r="BT93" s="61">
        <v>0.85136999999999996</v>
      </c>
      <c r="BU93" s="61">
        <v>0.44318000000000002</v>
      </c>
      <c r="BV93" s="61">
        <v>0.27811999999999998</v>
      </c>
      <c r="BW93" s="61">
        <v>0.29287000000000002</v>
      </c>
      <c r="BX93" s="61">
        <v>0.27655000000000002</v>
      </c>
      <c r="BY93" s="61">
        <v>0.73280000000000001</v>
      </c>
      <c r="BZ93" s="61">
        <v>0.89017000000000002</v>
      </c>
      <c r="CA93" s="61">
        <v>0.44569999999999999</v>
      </c>
      <c r="CB93" s="61">
        <v>0.03</v>
      </c>
      <c r="CC93" s="61">
        <v>0.06</v>
      </c>
      <c r="CD93" s="61">
        <v>0.04</v>
      </c>
      <c r="CE93" s="61">
        <v>0.27</v>
      </c>
      <c r="CF93" s="61">
        <v>0.31</v>
      </c>
      <c r="CG93" s="61">
        <v>0.22</v>
      </c>
      <c r="CH93" s="61">
        <v>0.04</v>
      </c>
      <c r="CI93" s="61">
        <v>0.04</v>
      </c>
      <c r="CJ93" s="61">
        <v>0.02</v>
      </c>
      <c r="CK93" s="61">
        <v>0.15</v>
      </c>
      <c r="CL93" s="61">
        <v>0.17</v>
      </c>
      <c r="CM93" s="61">
        <v>0.35</v>
      </c>
      <c r="CN93" s="61" t="s">
        <v>289</v>
      </c>
      <c r="CO93" s="61" t="s">
        <v>289</v>
      </c>
      <c r="CP93" s="61" t="s">
        <v>289</v>
      </c>
      <c r="CQ93" s="61" t="s">
        <v>289</v>
      </c>
      <c r="CR93" s="61" t="s">
        <v>289</v>
      </c>
      <c r="CS93" s="61" t="s">
        <v>289</v>
      </c>
      <c r="CT93" s="61">
        <v>0.04</v>
      </c>
      <c r="CU93" s="61">
        <v>7.0000000000000007E-2</v>
      </c>
      <c r="CV93" s="61">
        <v>0.1</v>
      </c>
      <c r="CW93" s="61">
        <v>0.26</v>
      </c>
      <c r="CX93" s="61">
        <v>0.47</v>
      </c>
      <c r="CY93" s="61">
        <v>0.2</v>
      </c>
      <c r="CZ93" s="61">
        <v>7.0000000000000007E-2</v>
      </c>
      <c r="DA93" s="61">
        <v>0.06</v>
      </c>
      <c r="DB93" s="61">
        <v>0.08</v>
      </c>
      <c r="DC93" s="61">
        <v>0.25</v>
      </c>
      <c r="DD93" s="61">
        <v>0.33</v>
      </c>
      <c r="DE93" s="61">
        <v>0.17</v>
      </c>
      <c r="DF93" s="61">
        <v>0.06</v>
      </c>
      <c r="DG93" s="61">
        <v>0.05</v>
      </c>
      <c r="DH93" s="61">
        <v>7.0000000000000007E-2</v>
      </c>
      <c r="DI93" s="61">
        <v>0.23</v>
      </c>
      <c r="DJ93" s="61">
        <v>7.0000000000000007E-2</v>
      </c>
      <c r="DK93" s="61">
        <v>0.12</v>
      </c>
      <c r="DL93" s="61" t="s">
        <v>290</v>
      </c>
    </row>
    <row r="94" spans="1:116" s="61" customFormat="1">
      <c r="A94" s="61">
        <v>70140</v>
      </c>
      <c r="B94" s="61" t="s">
        <v>16</v>
      </c>
      <c r="C94" s="61">
        <v>2</v>
      </c>
      <c r="D94" s="61">
        <v>20090318</v>
      </c>
      <c r="E94" s="61" t="s">
        <v>75</v>
      </c>
      <c r="F94" s="61">
        <v>20090318</v>
      </c>
      <c r="G94" s="61" t="s">
        <v>291</v>
      </c>
      <c r="H94" s="61">
        <v>17</v>
      </c>
      <c r="I94" s="61">
        <v>36</v>
      </c>
      <c r="J94" s="61">
        <v>2567</v>
      </c>
      <c r="K94" s="61" t="s">
        <v>301</v>
      </c>
      <c r="L94" s="61" t="s">
        <v>281</v>
      </c>
      <c r="M94" s="61" t="s">
        <v>310</v>
      </c>
      <c r="N94" s="61" t="s">
        <v>283</v>
      </c>
      <c r="O94" s="61" t="s">
        <v>163</v>
      </c>
      <c r="P94" s="61">
        <v>1.1100000000000001</v>
      </c>
      <c r="Q94" s="61">
        <v>0.9</v>
      </c>
      <c r="R94" s="61">
        <v>2.0099999999999998</v>
      </c>
      <c r="S94" s="61" t="s">
        <v>284</v>
      </c>
      <c r="T94" s="61">
        <v>1.930701</v>
      </c>
      <c r="U94" s="61">
        <v>1.9271499999999999</v>
      </c>
      <c r="V94" s="61" t="s">
        <v>285</v>
      </c>
      <c r="W94" s="61">
        <v>1.9104380000000001</v>
      </c>
      <c r="X94" s="61">
        <v>1.9217310000000001</v>
      </c>
      <c r="Y94" s="61">
        <v>1.9376119999999999</v>
      </c>
      <c r="Z94" s="61">
        <v>3</v>
      </c>
      <c r="AA94" s="61">
        <v>10.374008999999999</v>
      </c>
      <c r="AB94" s="61">
        <v>10.349389</v>
      </c>
      <c r="AC94" s="61" t="s">
        <v>285</v>
      </c>
      <c r="AD94" s="61">
        <v>10.215469000000001</v>
      </c>
      <c r="AE94" s="61" t="s">
        <v>292</v>
      </c>
      <c r="AF94" s="61">
        <v>10.292916</v>
      </c>
      <c r="AG94" s="61">
        <v>10.403415000000001</v>
      </c>
      <c r="AH94" s="61">
        <v>0.24</v>
      </c>
      <c r="AI94" s="61" t="s">
        <v>287</v>
      </c>
      <c r="AJ94" s="61">
        <v>-0.52</v>
      </c>
      <c r="AK94" s="61">
        <v>1.7142999999999999</v>
      </c>
      <c r="AL94" s="61">
        <v>1.1875</v>
      </c>
      <c r="AM94" s="61">
        <v>800</v>
      </c>
      <c r="AN94" s="61">
        <v>10.65</v>
      </c>
      <c r="AO94" s="61">
        <v>10.79</v>
      </c>
      <c r="AP94" s="61">
        <v>69.260000000000005</v>
      </c>
      <c r="AQ94" s="61">
        <v>72.34</v>
      </c>
      <c r="AR94" s="61">
        <v>0.27646999999999999</v>
      </c>
      <c r="AS94" s="61">
        <v>0.29371999999999998</v>
      </c>
      <c r="AT94" s="61">
        <v>0.27542</v>
      </c>
      <c r="AU94" s="61">
        <v>0.72967000000000004</v>
      </c>
      <c r="AV94" s="61">
        <v>0.89371999999999996</v>
      </c>
      <c r="AW94" s="61">
        <v>0.44595000000000001</v>
      </c>
      <c r="AX94" s="61">
        <v>0.27579999999999999</v>
      </c>
      <c r="AY94" s="61">
        <v>0.29298000000000002</v>
      </c>
      <c r="AZ94" s="61">
        <v>0.27527000000000001</v>
      </c>
      <c r="BA94" s="61">
        <v>0.72618000000000005</v>
      </c>
      <c r="BB94" s="61">
        <v>0.88807000000000003</v>
      </c>
      <c r="BC94" s="61">
        <v>0.44512000000000002</v>
      </c>
      <c r="BD94" s="61" t="s">
        <v>288</v>
      </c>
      <c r="BE94" s="61" t="s">
        <v>288</v>
      </c>
      <c r="BF94" s="61" t="s">
        <v>288</v>
      </c>
      <c r="BG94" s="61" t="s">
        <v>288</v>
      </c>
      <c r="BH94" s="61" t="s">
        <v>288</v>
      </c>
      <c r="BI94" s="61" t="s">
        <v>288</v>
      </c>
      <c r="BJ94" s="61">
        <v>0.27367999999999998</v>
      </c>
      <c r="BK94" s="61">
        <v>0.28808</v>
      </c>
      <c r="BL94" s="61">
        <v>0.27333000000000002</v>
      </c>
      <c r="BM94" s="61">
        <v>0.71308000000000005</v>
      </c>
      <c r="BN94" s="61">
        <v>0.85412999999999994</v>
      </c>
      <c r="BO94" s="61">
        <v>0.44072</v>
      </c>
      <c r="BP94" s="61">
        <v>0.27482000000000001</v>
      </c>
      <c r="BQ94" s="61">
        <v>0.29127999999999998</v>
      </c>
      <c r="BR94" s="61">
        <v>0.27517000000000003</v>
      </c>
      <c r="BS94" s="61">
        <v>0.71792</v>
      </c>
      <c r="BT94" s="61">
        <v>0.86099999999999999</v>
      </c>
      <c r="BU94" s="61">
        <v>0.44485000000000002</v>
      </c>
      <c r="BV94" s="61">
        <v>0.2777</v>
      </c>
      <c r="BW94" s="61">
        <v>0.29493000000000003</v>
      </c>
      <c r="BX94" s="61">
        <v>0.27672999999999998</v>
      </c>
      <c r="BY94" s="61">
        <v>0.72457000000000005</v>
      </c>
      <c r="BZ94" s="61">
        <v>0.88944999999999996</v>
      </c>
      <c r="CA94" s="61">
        <v>0.44500000000000001</v>
      </c>
      <c r="CB94" s="61">
        <v>0.04</v>
      </c>
      <c r="CC94" s="61">
        <v>0.04</v>
      </c>
      <c r="CD94" s="61">
        <v>0.11</v>
      </c>
      <c r="CE94" s="61">
        <v>0.28000000000000003</v>
      </c>
      <c r="CF94" s="61">
        <v>0.17</v>
      </c>
      <c r="CG94" s="61">
        <v>0.19</v>
      </c>
      <c r="CH94" s="61">
        <v>0.03</v>
      </c>
      <c r="CI94" s="61">
        <v>0.04</v>
      </c>
      <c r="CJ94" s="61">
        <v>0.04</v>
      </c>
      <c r="CK94" s="61">
        <v>0.28000000000000003</v>
      </c>
      <c r="CL94" s="61">
        <v>0.23</v>
      </c>
      <c r="CM94" s="61">
        <v>0.22</v>
      </c>
      <c r="CN94" s="61" t="s">
        <v>289</v>
      </c>
      <c r="CO94" s="61" t="s">
        <v>289</v>
      </c>
      <c r="CP94" s="61" t="s">
        <v>289</v>
      </c>
      <c r="CQ94" s="61" t="s">
        <v>289</v>
      </c>
      <c r="CR94" s="61" t="s">
        <v>289</v>
      </c>
      <c r="CS94" s="61" t="s">
        <v>289</v>
      </c>
      <c r="CT94" s="61">
        <v>0.04</v>
      </c>
      <c r="CU94" s="61">
        <v>7.0000000000000007E-2</v>
      </c>
      <c r="CV94" s="61">
        <v>7.0000000000000007E-2</v>
      </c>
      <c r="CW94" s="61">
        <v>0.13</v>
      </c>
      <c r="CX94" s="61">
        <v>0.4</v>
      </c>
      <c r="CY94" s="61">
        <v>0.19</v>
      </c>
      <c r="CZ94" s="61">
        <v>0.05</v>
      </c>
      <c r="DA94" s="61">
        <v>0.04</v>
      </c>
      <c r="DB94" s="61">
        <v>0.14000000000000001</v>
      </c>
      <c r="DC94" s="61">
        <v>0.43</v>
      </c>
      <c r="DD94" s="61">
        <v>0.8</v>
      </c>
      <c r="DE94" s="61">
        <v>0.54</v>
      </c>
      <c r="DF94" s="61">
        <v>0.09</v>
      </c>
      <c r="DG94" s="61">
        <v>0.1</v>
      </c>
      <c r="DH94" s="61">
        <v>0.1</v>
      </c>
      <c r="DI94" s="61">
        <v>0.44</v>
      </c>
      <c r="DJ94" s="61">
        <v>0.33</v>
      </c>
      <c r="DK94" s="61">
        <v>0.35</v>
      </c>
      <c r="DL94" s="61" t="s">
        <v>294</v>
      </c>
    </row>
    <row r="95" spans="1:116" s="61" customFormat="1">
      <c r="A95" s="61">
        <v>70141</v>
      </c>
      <c r="B95" s="61" t="s">
        <v>16</v>
      </c>
      <c r="C95" s="61">
        <v>2</v>
      </c>
      <c r="D95" s="61">
        <v>20090325</v>
      </c>
      <c r="E95" s="61" t="s">
        <v>80</v>
      </c>
      <c r="F95" s="61">
        <v>20090325</v>
      </c>
      <c r="G95" s="61" t="s">
        <v>291</v>
      </c>
      <c r="H95" s="61">
        <v>18</v>
      </c>
      <c r="I95" s="61">
        <v>37</v>
      </c>
      <c r="J95" s="61">
        <v>2722</v>
      </c>
      <c r="K95" s="61" t="s">
        <v>281</v>
      </c>
      <c r="L95" s="61" t="s">
        <v>309</v>
      </c>
      <c r="M95" s="61" t="s">
        <v>304</v>
      </c>
      <c r="N95" s="61" t="s">
        <v>283</v>
      </c>
      <c r="O95" s="61" t="s">
        <v>163</v>
      </c>
      <c r="P95" s="61">
        <v>1.23</v>
      </c>
      <c r="Q95" s="61">
        <v>0.8</v>
      </c>
      <c r="R95" s="61">
        <v>2.0299999999999998</v>
      </c>
      <c r="S95" s="61" t="s">
        <v>284</v>
      </c>
      <c r="T95" s="61">
        <v>1.927737</v>
      </c>
      <c r="U95" s="61">
        <v>1.924674</v>
      </c>
      <c r="V95" s="61" t="s">
        <v>285</v>
      </c>
      <c r="W95" s="61">
        <v>1.904463</v>
      </c>
      <c r="X95" s="61">
        <v>1.914393</v>
      </c>
      <c r="Y95" s="61">
        <v>1.9273279999999999</v>
      </c>
      <c r="Z95" s="61">
        <v>1</v>
      </c>
      <c r="AA95" s="61">
        <v>10.340002999999999</v>
      </c>
      <c r="AB95" s="61">
        <v>10.323601</v>
      </c>
      <c r="AC95" s="61" t="s">
        <v>285</v>
      </c>
      <c r="AD95" s="61">
        <v>10.170906</v>
      </c>
      <c r="AE95" s="61" t="s">
        <v>292</v>
      </c>
      <c r="AF95" s="61">
        <v>10.227004000000001</v>
      </c>
      <c r="AG95" s="61">
        <v>10.337788</v>
      </c>
      <c r="AH95" s="61">
        <v>0.16</v>
      </c>
      <c r="AI95" s="61" t="s">
        <v>287</v>
      </c>
      <c r="AJ95" s="61">
        <v>-0.14000000000000001</v>
      </c>
      <c r="AK95" s="61">
        <v>2.5714000000000001</v>
      </c>
      <c r="AL95" s="61">
        <v>0.5625</v>
      </c>
      <c r="AM95" s="61">
        <v>1000</v>
      </c>
      <c r="AN95" s="61">
        <v>10.75</v>
      </c>
      <c r="AO95" s="61" t="s">
        <v>293</v>
      </c>
      <c r="AP95" s="61">
        <v>70.06</v>
      </c>
      <c r="AQ95" s="61" t="s">
        <v>293</v>
      </c>
      <c r="AR95" s="61">
        <v>0.27637</v>
      </c>
      <c r="AS95" s="61">
        <v>0.29210000000000003</v>
      </c>
      <c r="AT95" s="61">
        <v>0.27522999999999997</v>
      </c>
      <c r="AU95" s="61">
        <v>0.71987000000000001</v>
      </c>
      <c r="AV95" s="61">
        <v>0.88722000000000001</v>
      </c>
      <c r="AW95" s="61">
        <v>0.44483</v>
      </c>
      <c r="AX95" s="61">
        <v>0.27567999999999998</v>
      </c>
      <c r="AY95" s="61">
        <v>0.29185</v>
      </c>
      <c r="AZ95" s="61">
        <v>0.27483000000000002</v>
      </c>
      <c r="BA95" s="61">
        <v>0.71938000000000002</v>
      </c>
      <c r="BB95" s="61">
        <v>0.88043000000000005</v>
      </c>
      <c r="BC95" s="61">
        <v>0.44657999999999998</v>
      </c>
      <c r="BD95" s="61" t="s">
        <v>288</v>
      </c>
      <c r="BE95" s="61" t="s">
        <v>288</v>
      </c>
      <c r="BF95" s="61" t="s">
        <v>288</v>
      </c>
      <c r="BG95" s="61" t="s">
        <v>288</v>
      </c>
      <c r="BH95" s="61" t="s">
        <v>288</v>
      </c>
      <c r="BI95" s="61" t="s">
        <v>288</v>
      </c>
      <c r="BJ95" s="61">
        <v>0.27322999999999997</v>
      </c>
      <c r="BK95" s="61">
        <v>0.28638000000000002</v>
      </c>
      <c r="BL95" s="61">
        <v>0.2722</v>
      </c>
      <c r="BM95" s="61">
        <v>0.70894999999999997</v>
      </c>
      <c r="BN95" s="61">
        <v>0.84565000000000001</v>
      </c>
      <c r="BO95" s="61">
        <v>0.43907000000000002</v>
      </c>
      <c r="BP95" s="61">
        <v>0.27455000000000002</v>
      </c>
      <c r="BQ95" s="61">
        <v>0.28720000000000001</v>
      </c>
      <c r="BR95" s="61">
        <v>0.27365</v>
      </c>
      <c r="BS95" s="61">
        <v>0.71728000000000003</v>
      </c>
      <c r="BT95" s="61">
        <v>0.86245000000000005</v>
      </c>
      <c r="BU95" s="61">
        <v>0.44063000000000002</v>
      </c>
      <c r="BV95" s="61">
        <v>0.27622999999999998</v>
      </c>
      <c r="BW95" s="61">
        <v>0.29210000000000003</v>
      </c>
      <c r="BX95" s="61">
        <v>0.27533000000000002</v>
      </c>
      <c r="BY95" s="61">
        <v>0.72241999999999995</v>
      </c>
      <c r="BZ95" s="61">
        <v>0.88680000000000003</v>
      </c>
      <c r="CA95" s="61">
        <v>0.44273000000000001</v>
      </c>
      <c r="CB95" s="61">
        <v>0.05</v>
      </c>
      <c r="CC95" s="61">
        <v>0.09</v>
      </c>
      <c r="CD95" s="61">
        <v>0.03</v>
      </c>
      <c r="CE95" s="61">
        <v>0.31</v>
      </c>
      <c r="CF95" s="61">
        <v>0.39</v>
      </c>
      <c r="CG95" s="61">
        <v>0.28999999999999998</v>
      </c>
      <c r="CH95" s="61">
        <v>0.09</v>
      </c>
      <c r="CI95" s="61">
        <v>0.09</v>
      </c>
      <c r="CJ95" s="61">
        <v>0.16</v>
      </c>
      <c r="CK95" s="61">
        <v>0.54</v>
      </c>
      <c r="CL95" s="61">
        <v>0.6</v>
      </c>
      <c r="CM95" s="61">
        <v>0.34</v>
      </c>
      <c r="CN95" s="61" t="s">
        <v>289</v>
      </c>
      <c r="CO95" s="61" t="s">
        <v>289</v>
      </c>
      <c r="CP95" s="61" t="s">
        <v>289</v>
      </c>
      <c r="CQ95" s="61" t="s">
        <v>289</v>
      </c>
      <c r="CR95" s="61" t="s">
        <v>289</v>
      </c>
      <c r="CS95" s="61" t="s">
        <v>289</v>
      </c>
      <c r="CT95" s="61">
        <v>0.02</v>
      </c>
      <c r="CU95" s="61">
        <v>0.1</v>
      </c>
      <c r="CV95" s="61">
        <v>0.1</v>
      </c>
      <c r="CW95" s="61">
        <v>0.67</v>
      </c>
      <c r="CX95" s="61">
        <v>0.98</v>
      </c>
      <c r="CY95" s="61">
        <v>0.66</v>
      </c>
      <c r="CZ95" s="61">
        <v>0.04</v>
      </c>
      <c r="DA95" s="61">
        <v>0.05</v>
      </c>
      <c r="DB95" s="61">
        <v>0.04</v>
      </c>
      <c r="DC95" s="61">
        <v>0.27</v>
      </c>
      <c r="DD95" s="61">
        <v>0.22</v>
      </c>
      <c r="DE95" s="61">
        <v>0.23</v>
      </c>
      <c r="DF95" s="61">
        <v>0.06</v>
      </c>
      <c r="DG95" s="61">
        <v>0.05</v>
      </c>
      <c r="DH95" s="61">
        <v>0.06</v>
      </c>
      <c r="DI95" s="61">
        <v>0.34</v>
      </c>
      <c r="DJ95" s="61">
        <v>0.42</v>
      </c>
      <c r="DK95" s="61">
        <v>0.34</v>
      </c>
      <c r="DL95" s="61" t="s">
        <v>290</v>
      </c>
    </row>
    <row r="96" spans="1:116" s="61" customFormat="1">
      <c r="A96" s="61">
        <v>70382</v>
      </c>
      <c r="B96" s="61" t="s">
        <v>16</v>
      </c>
      <c r="C96" s="61">
        <v>2</v>
      </c>
      <c r="D96" s="61">
        <v>20090401</v>
      </c>
      <c r="E96" s="61" t="s">
        <v>86</v>
      </c>
      <c r="F96" s="61">
        <v>20090401</v>
      </c>
      <c r="G96" s="61" t="s">
        <v>291</v>
      </c>
      <c r="H96" s="61">
        <v>19</v>
      </c>
      <c r="I96" s="61">
        <v>38</v>
      </c>
      <c r="J96" s="61">
        <v>2875</v>
      </c>
      <c r="K96" s="61" t="s">
        <v>281</v>
      </c>
      <c r="L96" s="61" t="s">
        <v>309</v>
      </c>
      <c r="M96" s="61" t="s">
        <v>283</v>
      </c>
      <c r="N96" s="61" t="s">
        <v>283</v>
      </c>
      <c r="O96" s="61" t="s">
        <v>162</v>
      </c>
      <c r="P96" s="61">
        <v>1.76</v>
      </c>
      <c r="Q96" s="61">
        <v>0.99</v>
      </c>
      <c r="R96" s="61">
        <v>2.75</v>
      </c>
      <c r="S96" s="61" t="s">
        <v>284</v>
      </c>
      <c r="T96" s="61">
        <v>1.932633</v>
      </c>
      <c r="U96" s="61">
        <v>1.9321269999999999</v>
      </c>
      <c r="V96" s="61" t="s">
        <v>285</v>
      </c>
      <c r="W96" s="61">
        <v>1.902517</v>
      </c>
      <c r="X96" s="61">
        <v>1.921254</v>
      </c>
      <c r="Y96" s="61">
        <v>1.937827</v>
      </c>
      <c r="Z96" s="61">
        <v>0</v>
      </c>
      <c r="AA96" s="61">
        <v>10.345253</v>
      </c>
      <c r="AB96" s="61">
        <v>10.351627000000001</v>
      </c>
      <c r="AC96" s="61" t="s">
        <v>285</v>
      </c>
      <c r="AD96" s="61">
        <v>10.117447</v>
      </c>
      <c r="AE96" s="61" t="s">
        <v>286</v>
      </c>
      <c r="AF96" s="61">
        <v>10.221908000000001</v>
      </c>
      <c r="AG96" s="61">
        <v>10.372998000000001</v>
      </c>
      <c r="AH96" s="61">
        <v>-0.06</v>
      </c>
      <c r="AI96" s="61" t="s">
        <v>287</v>
      </c>
      <c r="AJ96" s="61">
        <v>-0.21</v>
      </c>
      <c r="AK96" s="61">
        <v>1.9286000000000001</v>
      </c>
      <c r="AL96" s="61">
        <v>1.1875</v>
      </c>
      <c r="AM96" s="61">
        <v>800</v>
      </c>
      <c r="AN96" s="61">
        <v>8.83</v>
      </c>
      <c r="AO96" s="61" t="s">
        <v>293</v>
      </c>
      <c r="AP96" s="61">
        <v>48.75</v>
      </c>
      <c r="AQ96" s="61" t="s">
        <v>293</v>
      </c>
      <c r="AR96" s="61">
        <v>0.2772</v>
      </c>
      <c r="AS96" s="61">
        <v>0.29110000000000003</v>
      </c>
      <c r="AT96" s="61">
        <v>0.27610000000000001</v>
      </c>
      <c r="AU96" s="61">
        <v>0.72455000000000003</v>
      </c>
      <c r="AV96" s="61">
        <v>0.88478000000000001</v>
      </c>
      <c r="AW96" s="61">
        <v>0.44367000000000001</v>
      </c>
      <c r="AX96" s="61">
        <v>0.27678000000000003</v>
      </c>
      <c r="AY96" s="61">
        <v>0.29160000000000003</v>
      </c>
      <c r="AZ96" s="61">
        <v>0.27637</v>
      </c>
      <c r="BA96" s="61">
        <v>0.72292000000000001</v>
      </c>
      <c r="BB96" s="61">
        <v>0.88943000000000005</v>
      </c>
      <c r="BC96" s="61">
        <v>0.44440000000000002</v>
      </c>
      <c r="BD96" s="61" t="s">
        <v>288</v>
      </c>
      <c r="BE96" s="61" t="s">
        <v>288</v>
      </c>
      <c r="BF96" s="61" t="s">
        <v>288</v>
      </c>
      <c r="BG96" s="61" t="s">
        <v>288</v>
      </c>
      <c r="BH96" s="61" t="s">
        <v>288</v>
      </c>
      <c r="BI96" s="61" t="s">
        <v>288</v>
      </c>
      <c r="BJ96" s="61">
        <v>0.27305000000000001</v>
      </c>
      <c r="BK96" s="61">
        <v>0.2828</v>
      </c>
      <c r="BL96" s="61">
        <v>0.27255000000000001</v>
      </c>
      <c r="BM96" s="61">
        <v>0.70701999999999998</v>
      </c>
      <c r="BN96" s="61">
        <v>0.83204999999999996</v>
      </c>
      <c r="BO96" s="61">
        <v>0.43654999999999999</v>
      </c>
      <c r="BP96" s="61">
        <v>0.27484999999999998</v>
      </c>
      <c r="BQ96" s="61">
        <v>0.28538000000000002</v>
      </c>
      <c r="BR96" s="61">
        <v>0.27577000000000002</v>
      </c>
      <c r="BS96" s="61">
        <v>0.72021999999999997</v>
      </c>
      <c r="BT96" s="61">
        <v>0.84460000000000002</v>
      </c>
      <c r="BU96" s="61">
        <v>0.44407999999999997</v>
      </c>
      <c r="BV96" s="61">
        <v>0.27789999999999998</v>
      </c>
      <c r="BW96" s="61">
        <v>0.29207</v>
      </c>
      <c r="BX96" s="61">
        <v>0.27694999999999997</v>
      </c>
      <c r="BY96" s="61">
        <v>0.72526999999999997</v>
      </c>
      <c r="BZ96" s="61">
        <v>0.8851</v>
      </c>
      <c r="CA96" s="61">
        <v>0.44478000000000001</v>
      </c>
      <c r="CB96" s="61">
        <v>0.05</v>
      </c>
      <c r="CC96" s="61">
        <v>0.05</v>
      </c>
      <c r="CD96" s="61">
        <v>0.15</v>
      </c>
      <c r="CE96" s="61">
        <v>0.66</v>
      </c>
      <c r="CF96" s="61">
        <v>0.51</v>
      </c>
      <c r="CG96" s="61">
        <v>0.38</v>
      </c>
      <c r="CH96" s="61">
        <v>0.11</v>
      </c>
      <c r="CI96" s="61">
        <v>0.08</v>
      </c>
      <c r="CJ96" s="61">
        <v>0.06</v>
      </c>
      <c r="CK96" s="61">
        <v>0.37</v>
      </c>
      <c r="CL96" s="61">
        <v>0.28999999999999998</v>
      </c>
      <c r="CM96" s="61">
        <v>0.2</v>
      </c>
      <c r="CN96" s="61" t="s">
        <v>289</v>
      </c>
      <c r="CO96" s="61" t="s">
        <v>289</v>
      </c>
      <c r="CP96" s="61" t="s">
        <v>289</v>
      </c>
      <c r="CQ96" s="61" t="s">
        <v>289</v>
      </c>
      <c r="CR96" s="61" t="s">
        <v>289</v>
      </c>
      <c r="CS96" s="61" t="s">
        <v>289</v>
      </c>
      <c r="CT96" s="61">
        <v>0.06</v>
      </c>
      <c r="CU96" s="61">
        <v>0.02</v>
      </c>
      <c r="CV96" s="61">
        <v>0.04</v>
      </c>
      <c r="CW96" s="61">
        <v>0.31</v>
      </c>
      <c r="CX96" s="61">
        <v>0.19</v>
      </c>
      <c r="CY96" s="61">
        <v>0.25</v>
      </c>
      <c r="CZ96" s="61">
        <v>0.08</v>
      </c>
      <c r="DA96" s="61">
        <v>0.1</v>
      </c>
      <c r="DB96" s="61">
        <v>0.03</v>
      </c>
      <c r="DC96" s="61">
        <v>0.32</v>
      </c>
      <c r="DD96" s="61">
        <v>0.3</v>
      </c>
      <c r="DE96" s="61">
        <v>0.27</v>
      </c>
      <c r="DF96" s="61">
        <v>7.0000000000000007E-2</v>
      </c>
      <c r="DG96" s="61">
        <v>0.1</v>
      </c>
      <c r="DH96" s="61">
        <v>0.1</v>
      </c>
      <c r="DI96" s="61">
        <v>0.63</v>
      </c>
      <c r="DJ96" s="61">
        <v>0.33</v>
      </c>
      <c r="DK96" s="61">
        <v>0.28999999999999998</v>
      </c>
      <c r="DL96" s="61" t="s">
        <v>294</v>
      </c>
    </row>
    <row r="97" spans="1:116" s="61" customFormat="1">
      <c r="A97" s="61">
        <v>70379</v>
      </c>
      <c r="B97" s="61" t="s">
        <v>16</v>
      </c>
      <c r="C97" s="61">
        <v>2</v>
      </c>
      <c r="D97" s="61">
        <v>20090408</v>
      </c>
      <c r="E97" s="61" t="s">
        <v>90</v>
      </c>
      <c r="F97" s="61">
        <v>20090421</v>
      </c>
      <c r="G97" s="61" t="s">
        <v>291</v>
      </c>
      <c r="H97" s="61">
        <v>20</v>
      </c>
      <c r="I97" s="61">
        <v>39</v>
      </c>
      <c r="J97" s="61">
        <v>3029</v>
      </c>
      <c r="K97" s="61" t="s">
        <v>281</v>
      </c>
      <c r="L97" s="61" t="s">
        <v>309</v>
      </c>
      <c r="M97" s="61" t="s">
        <v>304</v>
      </c>
      <c r="N97" s="61" t="s">
        <v>283</v>
      </c>
      <c r="O97" s="61" t="s">
        <v>164</v>
      </c>
      <c r="P97" s="61">
        <v>1.64</v>
      </c>
      <c r="Q97" s="61">
        <v>0.99</v>
      </c>
      <c r="R97" s="61">
        <v>2.63</v>
      </c>
      <c r="S97" s="61" t="s">
        <v>284</v>
      </c>
      <c r="T97" s="61">
        <v>1.929135</v>
      </c>
      <c r="U97" s="61">
        <v>1.928428</v>
      </c>
      <c r="V97" s="61" t="s">
        <v>285</v>
      </c>
      <c r="W97" s="61">
        <v>1.899823</v>
      </c>
      <c r="X97" s="61">
        <v>1.9104350000000001</v>
      </c>
      <c r="Y97" s="61">
        <v>1.926085</v>
      </c>
      <c r="Z97" s="61">
        <v>0</v>
      </c>
      <c r="AA97" s="61">
        <v>10.358750000000001</v>
      </c>
      <c r="AB97" s="61">
        <v>10.343956</v>
      </c>
      <c r="AC97" s="61" t="s">
        <v>285</v>
      </c>
      <c r="AD97" s="61">
        <v>10.141901000000001</v>
      </c>
      <c r="AE97" s="61" t="s">
        <v>296</v>
      </c>
      <c r="AF97" s="61">
        <v>10.200789</v>
      </c>
      <c r="AG97" s="61">
        <v>10.345542999999999</v>
      </c>
      <c r="AH97" s="61">
        <v>0.14000000000000001</v>
      </c>
      <c r="AI97" s="61" t="s">
        <v>287</v>
      </c>
      <c r="AJ97" s="61">
        <v>-0.02</v>
      </c>
      <c r="AK97" s="61">
        <v>2.2856999999999998</v>
      </c>
      <c r="AL97" s="61">
        <v>-0.3125</v>
      </c>
      <c r="AM97" s="61">
        <v>800</v>
      </c>
      <c r="AN97" s="61">
        <v>8.66</v>
      </c>
      <c r="AO97" s="61" t="s">
        <v>293</v>
      </c>
      <c r="AP97" s="61">
        <v>49.42</v>
      </c>
      <c r="AQ97" s="61" t="s">
        <v>293</v>
      </c>
      <c r="AR97" s="61">
        <v>0.27583000000000002</v>
      </c>
      <c r="AS97" s="61">
        <v>0.29308000000000001</v>
      </c>
      <c r="AT97" s="61">
        <v>0.27579999999999999</v>
      </c>
      <c r="AU97" s="61">
        <v>0.72957000000000005</v>
      </c>
      <c r="AV97" s="61">
        <v>0.8891</v>
      </c>
      <c r="AW97" s="61">
        <v>0.44535000000000002</v>
      </c>
      <c r="AX97" s="61">
        <v>0.27560000000000001</v>
      </c>
      <c r="AY97" s="61">
        <v>0.29225000000000001</v>
      </c>
      <c r="AZ97" s="61">
        <v>0.27603</v>
      </c>
      <c r="BA97" s="61">
        <v>0.73204999999999998</v>
      </c>
      <c r="BB97" s="61">
        <v>0.88385000000000002</v>
      </c>
      <c r="BC97" s="61">
        <v>0.44328000000000001</v>
      </c>
      <c r="BD97" s="61" t="s">
        <v>288</v>
      </c>
      <c r="BE97" s="61" t="s">
        <v>288</v>
      </c>
      <c r="BF97" s="61" t="s">
        <v>288</v>
      </c>
      <c r="BG97" s="61" t="s">
        <v>288</v>
      </c>
      <c r="BH97" s="61" t="s">
        <v>288</v>
      </c>
      <c r="BI97" s="61" t="s">
        <v>288</v>
      </c>
      <c r="BJ97" s="61">
        <v>0.27196999999999999</v>
      </c>
      <c r="BK97" s="61">
        <v>0.28570000000000001</v>
      </c>
      <c r="BL97" s="61">
        <v>0.27237</v>
      </c>
      <c r="BM97" s="61">
        <v>0.70850000000000002</v>
      </c>
      <c r="BN97" s="61">
        <v>0.83813000000000004</v>
      </c>
      <c r="BO97" s="61">
        <v>0.43683</v>
      </c>
      <c r="BP97" s="61">
        <v>0.27367000000000002</v>
      </c>
      <c r="BQ97" s="61">
        <v>0.28694999999999998</v>
      </c>
      <c r="BR97" s="61">
        <v>0.27332000000000001</v>
      </c>
      <c r="BS97" s="61">
        <v>0.71313000000000004</v>
      </c>
      <c r="BT97" s="61">
        <v>0.84724999999999995</v>
      </c>
      <c r="BU97" s="61">
        <v>0.44273000000000001</v>
      </c>
      <c r="BV97" s="61">
        <v>0.27578000000000003</v>
      </c>
      <c r="BW97" s="61">
        <v>0.29318</v>
      </c>
      <c r="BX97" s="61">
        <v>0.27553</v>
      </c>
      <c r="BY97" s="61">
        <v>0.71892</v>
      </c>
      <c r="BZ97" s="61">
        <v>0.89107000000000003</v>
      </c>
      <c r="CA97" s="61">
        <v>0.44178000000000001</v>
      </c>
      <c r="CB97" s="61">
        <v>0.12</v>
      </c>
      <c r="CC97" s="61">
        <v>0.08</v>
      </c>
      <c r="CD97" s="61">
        <v>0.12</v>
      </c>
      <c r="CE97" s="61">
        <v>0.62</v>
      </c>
      <c r="CF97" s="61">
        <v>0.52</v>
      </c>
      <c r="CG97" s="61">
        <v>0.43</v>
      </c>
      <c r="CH97" s="61">
        <v>0.08</v>
      </c>
      <c r="CI97" s="61">
        <v>0.13</v>
      </c>
      <c r="CJ97" s="61">
        <v>0.04</v>
      </c>
      <c r="CK97" s="61">
        <v>0.16</v>
      </c>
      <c r="CL97" s="61">
        <v>0.54</v>
      </c>
      <c r="CM97" s="61">
        <v>0.48</v>
      </c>
      <c r="CN97" s="61" t="s">
        <v>289</v>
      </c>
      <c r="CO97" s="61" t="s">
        <v>289</v>
      </c>
      <c r="CP97" s="61" t="s">
        <v>289</v>
      </c>
      <c r="CQ97" s="61" t="s">
        <v>289</v>
      </c>
      <c r="CR97" s="61" t="s">
        <v>289</v>
      </c>
      <c r="CS97" s="61" t="s">
        <v>289</v>
      </c>
      <c r="CT97" s="61">
        <v>0.08</v>
      </c>
      <c r="CU97" s="61">
        <v>0.09</v>
      </c>
      <c r="CV97" s="61">
        <v>0.08</v>
      </c>
      <c r="CW97" s="61">
        <v>0.51</v>
      </c>
      <c r="CX97" s="61">
        <v>0.32</v>
      </c>
      <c r="CY97" s="61">
        <v>0.65</v>
      </c>
      <c r="CZ97" s="61">
        <v>0.03</v>
      </c>
      <c r="DA97" s="61">
        <v>0.06</v>
      </c>
      <c r="DB97" s="61">
        <v>0.09</v>
      </c>
      <c r="DC97" s="61">
        <v>0.23</v>
      </c>
      <c r="DD97" s="61">
        <v>0.31</v>
      </c>
      <c r="DE97" s="61">
        <v>0.2</v>
      </c>
      <c r="DF97" s="61">
        <v>0.09</v>
      </c>
      <c r="DG97" s="61">
        <v>0.1</v>
      </c>
      <c r="DH97" s="61">
        <v>7.0000000000000007E-2</v>
      </c>
      <c r="DI97" s="61">
        <v>0.27</v>
      </c>
      <c r="DJ97" s="61">
        <v>1.06</v>
      </c>
      <c r="DK97" s="61">
        <v>0.28000000000000003</v>
      </c>
      <c r="DL97" s="61" t="s">
        <v>290</v>
      </c>
    </row>
    <row r="98" spans="1:116" s="61" customFormat="1">
      <c r="A98" s="61">
        <v>71157</v>
      </c>
      <c r="B98" s="61" t="s">
        <v>16</v>
      </c>
      <c r="C98" s="61">
        <v>2</v>
      </c>
      <c r="D98" s="61">
        <v>20090525</v>
      </c>
      <c r="E98" s="61" t="s">
        <v>95</v>
      </c>
      <c r="F98" s="61">
        <v>20090601</v>
      </c>
      <c r="G98" s="61" t="s">
        <v>291</v>
      </c>
      <c r="H98" s="61">
        <v>25</v>
      </c>
      <c r="I98" s="61">
        <v>44</v>
      </c>
      <c r="J98" s="61">
        <v>3808</v>
      </c>
      <c r="K98" s="61" t="s">
        <v>326</v>
      </c>
      <c r="L98" s="61" t="s">
        <v>322</v>
      </c>
      <c r="M98" s="61" t="s">
        <v>323</v>
      </c>
      <c r="N98" s="61" t="s">
        <v>324</v>
      </c>
      <c r="O98" s="61">
        <v>540</v>
      </c>
      <c r="P98" s="61">
        <v>1.46</v>
      </c>
      <c r="Q98" s="61">
        <v>0.8</v>
      </c>
      <c r="R98" s="61">
        <v>2.2599999999999998</v>
      </c>
      <c r="S98" s="61" t="s">
        <v>284</v>
      </c>
      <c r="T98" s="61">
        <v>1.9386749999999999</v>
      </c>
      <c r="U98" s="61">
        <v>1.936134</v>
      </c>
      <c r="V98" s="61" t="s">
        <v>285</v>
      </c>
      <c r="W98" s="61">
        <v>1.9126510000000001</v>
      </c>
      <c r="X98" s="61">
        <v>1.92537</v>
      </c>
      <c r="Y98" s="61">
        <v>1.936188</v>
      </c>
      <c r="Z98" s="61">
        <v>1</v>
      </c>
      <c r="AA98" s="61">
        <v>10.356197</v>
      </c>
      <c r="AB98" s="61">
        <v>10.347382</v>
      </c>
      <c r="AC98" s="61" t="s">
        <v>285</v>
      </c>
      <c r="AD98" s="61">
        <v>10.155977</v>
      </c>
      <c r="AE98" s="61" t="s">
        <v>296</v>
      </c>
      <c r="AF98" s="61">
        <v>10.231755</v>
      </c>
      <c r="AG98" s="61">
        <v>10.352562000000001</v>
      </c>
      <c r="AH98" s="61">
        <v>0.09</v>
      </c>
      <c r="AI98" s="61" t="s">
        <v>287</v>
      </c>
      <c r="AJ98" s="61">
        <v>-0.05</v>
      </c>
      <c r="AK98" s="61">
        <v>1</v>
      </c>
      <c r="AL98" s="61">
        <v>-1.5</v>
      </c>
      <c r="AM98" s="61">
        <v>1000</v>
      </c>
      <c r="AN98" s="61">
        <v>8.66</v>
      </c>
      <c r="AO98" s="61">
        <v>9.59</v>
      </c>
      <c r="AP98" s="61">
        <v>49.36</v>
      </c>
      <c r="AQ98" s="61">
        <v>57.75</v>
      </c>
      <c r="AR98" s="61">
        <v>0.27693000000000001</v>
      </c>
      <c r="AS98" s="61">
        <v>0.28971999999999998</v>
      </c>
      <c r="AT98" s="61">
        <v>0.27861999999999998</v>
      </c>
      <c r="AU98" s="61">
        <v>0.72931999999999997</v>
      </c>
      <c r="AV98" s="61">
        <v>0.88868000000000003</v>
      </c>
      <c r="AW98" s="61">
        <v>0.44502999999999998</v>
      </c>
      <c r="AX98" s="61">
        <v>0.27657999999999999</v>
      </c>
      <c r="AY98" s="61">
        <v>0.28982000000000002</v>
      </c>
      <c r="AZ98" s="61">
        <v>0.27812999999999999</v>
      </c>
      <c r="BA98" s="61">
        <v>0.72636999999999996</v>
      </c>
      <c r="BB98" s="61">
        <v>0.88712000000000002</v>
      </c>
      <c r="BC98" s="61">
        <v>0.44590000000000002</v>
      </c>
      <c r="BD98" s="61" t="s">
        <v>288</v>
      </c>
      <c r="BE98" s="61" t="s">
        <v>288</v>
      </c>
      <c r="BF98" s="61" t="s">
        <v>288</v>
      </c>
      <c r="BG98" s="61" t="s">
        <v>288</v>
      </c>
      <c r="BH98" s="61" t="s">
        <v>288</v>
      </c>
      <c r="BI98" s="61" t="s">
        <v>288</v>
      </c>
      <c r="BJ98" s="61">
        <v>0.27329999999999999</v>
      </c>
      <c r="BK98" s="61">
        <v>0.28225</v>
      </c>
      <c r="BL98" s="61">
        <v>0.27548</v>
      </c>
      <c r="BM98" s="61">
        <v>0.71777000000000002</v>
      </c>
      <c r="BN98" s="61">
        <v>0.84092</v>
      </c>
      <c r="BO98" s="61">
        <v>0.43885000000000002</v>
      </c>
      <c r="BP98" s="61">
        <v>0.27472999999999997</v>
      </c>
      <c r="BQ98" s="61">
        <v>0.28461999999999998</v>
      </c>
      <c r="BR98" s="61">
        <v>0.27751999999999999</v>
      </c>
      <c r="BS98" s="61">
        <v>0.72211999999999998</v>
      </c>
      <c r="BT98" s="61">
        <v>0.84948000000000001</v>
      </c>
      <c r="BU98" s="61">
        <v>0.44418000000000002</v>
      </c>
      <c r="BV98" s="61">
        <v>0.2767</v>
      </c>
      <c r="BW98" s="61">
        <v>0.29087000000000002</v>
      </c>
      <c r="BX98" s="61">
        <v>0.27855000000000002</v>
      </c>
      <c r="BY98" s="61">
        <v>0.72077000000000002</v>
      </c>
      <c r="BZ98" s="61">
        <v>0.88592000000000004</v>
      </c>
      <c r="CA98" s="61">
        <v>0.44164999999999999</v>
      </c>
      <c r="CB98" s="61">
        <v>0.11</v>
      </c>
      <c r="CC98" s="61">
        <v>0.11</v>
      </c>
      <c r="CD98" s="61">
        <v>0.05</v>
      </c>
      <c r="CE98" s="61">
        <v>0.56000000000000005</v>
      </c>
      <c r="CF98" s="61">
        <v>0.28999999999999998</v>
      </c>
      <c r="CG98" s="61">
        <v>0.32</v>
      </c>
      <c r="CH98" s="61">
        <v>0.11</v>
      </c>
      <c r="CI98" s="61">
        <v>0.16</v>
      </c>
      <c r="CJ98" s="61">
        <v>0.14000000000000001</v>
      </c>
      <c r="CK98" s="61">
        <v>0.6</v>
      </c>
      <c r="CL98" s="61">
        <v>0.23</v>
      </c>
      <c r="CM98" s="61">
        <v>0.45</v>
      </c>
      <c r="CN98" s="61" t="s">
        <v>289</v>
      </c>
      <c r="CO98" s="61" t="s">
        <v>289</v>
      </c>
      <c r="CP98" s="61" t="s">
        <v>289</v>
      </c>
      <c r="CQ98" s="61" t="s">
        <v>289</v>
      </c>
      <c r="CR98" s="61" t="s">
        <v>289</v>
      </c>
      <c r="CS98" s="61" t="s">
        <v>289</v>
      </c>
      <c r="CT98" s="61">
        <v>7.0000000000000007E-2</v>
      </c>
      <c r="CU98" s="61">
        <v>0.1</v>
      </c>
      <c r="CV98" s="61">
        <v>0.15</v>
      </c>
      <c r="CW98" s="61">
        <v>0.91</v>
      </c>
      <c r="CX98" s="61">
        <v>0.5</v>
      </c>
      <c r="CY98" s="61">
        <v>0.45</v>
      </c>
      <c r="CZ98" s="61">
        <v>0.02</v>
      </c>
      <c r="DA98" s="61">
        <v>7.0000000000000007E-2</v>
      </c>
      <c r="DB98" s="61">
        <v>7.0000000000000007E-2</v>
      </c>
      <c r="DC98" s="61">
        <v>0.18</v>
      </c>
      <c r="DD98" s="61">
        <v>0.43</v>
      </c>
      <c r="DE98" s="61">
        <v>0.28000000000000003</v>
      </c>
      <c r="DF98" s="61">
        <v>0.03</v>
      </c>
      <c r="DG98" s="61">
        <v>0.08</v>
      </c>
      <c r="DH98" s="61">
        <v>0.05</v>
      </c>
      <c r="DI98" s="61">
        <v>0.32</v>
      </c>
      <c r="DJ98" s="61">
        <v>0.16</v>
      </c>
      <c r="DK98" s="61">
        <v>0.16</v>
      </c>
      <c r="DL98" s="61" t="s">
        <v>325</v>
      </c>
    </row>
    <row r="99" spans="1:116" s="61" customFormat="1">
      <c r="A99" s="61">
        <v>71164</v>
      </c>
      <c r="B99" s="61" t="s">
        <v>16</v>
      </c>
      <c r="C99" s="61">
        <v>2</v>
      </c>
      <c r="D99" s="61">
        <v>20090910</v>
      </c>
      <c r="E99" s="61" t="s">
        <v>125</v>
      </c>
      <c r="F99" s="61">
        <v>20090914</v>
      </c>
      <c r="G99" s="61" t="s">
        <v>351</v>
      </c>
      <c r="H99" s="61">
        <v>1</v>
      </c>
      <c r="I99" s="61">
        <v>51</v>
      </c>
      <c r="J99" s="61">
        <v>309</v>
      </c>
      <c r="K99" s="61" t="s">
        <v>308</v>
      </c>
      <c r="L99" s="61" t="s">
        <v>283</v>
      </c>
      <c r="M99" s="61" t="s">
        <v>283</v>
      </c>
      <c r="N99" s="61" t="s">
        <v>283</v>
      </c>
      <c r="O99" s="61">
        <v>540</v>
      </c>
      <c r="P99" s="61">
        <v>1.1299999999999999</v>
      </c>
      <c r="Q99" s="61">
        <v>1.04</v>
      </c>
      <c r="R99" s="61">
        <v>2.17</v>
      </c>
      <c r="S99" s="61" t="s">
        <v>284</v>
      </c>
      <c r="T99" s="61">
        <v>1.9910380000000001</v>
      </c>
      <c r="U99" s="61">
        <v>1.983781</v>
      </c>
      <c r="V99" s="61" t="s">
        <v>285</v>
      </c>
      <c r="W99" s="61">
        <v>1.950666</v>
      </c>
      <c r="X99" s="61">
        <v>1.9481599999999999</v>
      </c>
      <c r="Y99" s="61">
        <v>1.976974</v>
      </c>
      <c r="Z99" s="61">
        <v>2</v>
      </c>
      <c r="AA99" s="61">
        <v>10.600156</v>
      </c>
      <c r="AB99" s="61">
        <v>10.569801999999999</v>
      </c>
      <c r="AC99" s="61" t="s">
        <v>285</v>
      </c>
      <c r="AD99" s="61">
        <v>10.354832</v>
      </c>
      <c r="AE99" s="61" t="s">
        <v>330</v>
      </c>
      <c r="AF99" s="61">
        <v>10.348356000000001</v>
      </c>
      <c r="AG99" s="61">
        <v>10.544675</v>
      </c>
      <c r="AH99" s="61">
        <v>0.28999999999999998</v>
      </c>
      <c r="AI99" s="61" t="s">
        <v>287</v>
      </c>
      <c r="AJ99" s="61">
        <v>0.24</v>
      </c>
      <c r="AK99" s="61">
        <v>-1.3571</v>
      </c>
      <c r="AL99" s="61">
        <v>0</v>
      </c>
      <c r="AM99" s="61">
        <v>800</v>
      </c>
      <c r="AN99" s="61">
        <v>8.67</v>
      </c>
      <c r="AO99" s="61" t="s">
        <v>293</v>
      </c>
      <c r="AP99" s="61">
        <v>49.34</v>
      </c>
      <c r="AQ99" s="61" t="s">
        <v>293</v>
      </c>
      <c r="AR99" s="61">
        <v>0.28456999999999999</v>
      </c>
      <c r="AS99" s="61">
        <v>0.29602000000000001</v>
      </c>
      <c r="AT99" s="61">
        <v>0.28603000000000001</v>
      </c>
      <c r="AU99" s="61">
        <v>0.74253000000000002</v>
      </c>
      <c r="AV99" s="61">
        <v>0.88105</v>
      </c>
      <c r="AW99" s="61">
        <v>0.46256999999999998</v>
      </c>
      <c r="AX99" s="61">
        <v>0.28372000000000003</v>
      </c>
      <c r="AY99" s="61">
        <v>0.29643000000000003</v>
      </c>
      <c r="AZ99" s="61">
        <v>0.28502</v>
      </c>
      <c r="BA99" s="61">
        <v>0.73341999999999996</v>
      </c>
      <c r="BB99" s="61">
        <v>0.87292999999999998</v>
      </c>
      <c r="BC99" s="61">
        <v>0.45939999999999998</v>
      </c>
      <c r="BD99" s="61" t="s">
        <v>288</v>
      </c>
      <c r="BE99" s="61" t="s">
        <v>288</v>
      </c>
      <c r="BF99" s="61" t="s">
        <v>288</v>
      </c>
      <c r="BG99" s="61" t="s">
        <v>288</v>
      </c>
      <c r="BH99" s="61" t="s">
        <v>288</v>
      </c>
      <c r="BI99" s="61" t="s">
        <v>288</v>
      </c>
      <c r="BJ99" s="61">
        <v>0.27900000000000003</v>
      </c>
      <c r="BK99" s="61">
        <v>0.28877999999999998</v>
      </c>
      <c r="BL99" s="61">
        <v>0.28032000000000001</v>
      </c>
      <c r="BM99" s="61">
        <v>0.72438000000000002</v>
      </c>
      <c r="BN99" s="61">
        <v>0.83814999999999995</v>
      </c>
      <c r="BO99" s="61">
        <v>0.45374999999999999</v>
      </c>
      <c r="BP99" s="61">
        <v>0.27800000000000002</v>
      </c>
      <c r="BQ99" s="61">
        <v>0.28877000000000003</v>
      </c>
      <c r="BR99" s="61">
        <v>0.28070000000000001</v>
      </c>
      <c r="BS99" s="61">
        <v>0.72192000000000001</v>
      </c>
      <c r="BT99" s="61">
        <v>0.84179999999999999</v>
      </c>
      <c r="BU99" s="61">
        <v>0.45417999999999997</v>
      </c>
      <c r="BV99" s="61">
        <v>0.28287000000000001</v>
      </c>
      <c r="BW99" s="61">
        <v>0.29570000000000002</v>
      </c>
      <c r="BX99" s="61">
        <v>0.28401999999999999</v>
      </c>
      <c r="BY99" s="61">
        <v>0.72918000000000005</v>
      </c>
      <c r="BZ99" s="61">
        <v>0.88371999999999995</v>
      </c>
      <c r="CA99" s="61">
        <v>0.45645000000000002</v>
      </c>
      <c r="CB99" s="61">
        <v>0.04</v>
      </c>
      <c r="CC99" s="61">
        <v>7.0000000000000007E-2</v>
      </c>
      <c r="CD99" s="61">
        <v>0.08</v>
      </c>
      <c r="CE99" s="61">
        <v>0.36</v>
      </c>
      <c r="CF99" s="61">
        <v>0.23</v>
      </c>
      <c r="CG99" s="61">
        <v>0.2</v>
      </c>
      <c r="CH99" s="61">
        <v>7.0000000000000007E-2</v>
      </c>
      <c r="CI99" s="61">
        <v>7.0000000000000007E-2</v>
      </c>
      <c r="CJ99" s="61">
        <v>0.1</v>
      </c>
      <c r="CK99" s="61">
        <v>0.28999999999999998</v>
      </c>
      <c r="CL99" s="61">
        <v>0.26</v>
      </c>
      <c r="CM99" s="61">
        <v>0.19</v>
      </c>
      <c r="CN99" s="61" t="s">
        <v>289</v>
      </c>
      <c r="CO99" s="61" t="s">
        <v>289</v>
      </c>
      <c r="CP99" s="61" t="s">
        <v>289</v>
      </c>
      <c r="CQ99" s="61" t="s">
        <v>289</v>
      </c>
      <c r="CR99" s="61" t="s">
        <v>289</v>
      </c>
      <c r="CS99" s="61" t="s">
        <v>289</v>
      </c>
      <c r="CT99" s="61">
        <v>0.05</v>
      </c>
      <c r="CU99" s="61">
        <v>0.04</v>
      </c>
      <c r="CV99" s="61">
        <v>0.12</v>
      </c>
      <c r="CW99" s="61">
        <v>0.32</v>
      </c>
      <c r="CX99" s="61">
        <v>0.3</v>
      </c>
      <c r="CY99" s="61">
        <v>0.26</v>
      </c>
      <c r="CZ99" s="61">
        <v>0.04</v>
      </c>
      <c r="DA99" s="61">
        <v>7.0000000000000007E-2</v>
      </c>
      <c r="DB99" s="61">
        <v>0.06</v>
      </c>
      <c r="DC99" s="61">
        <v>0.32</v>
      </c>
      <c r="DD99" s="61">
        <v>0.22</v>
      </c>
      <c r="DE99" s="61">
        <v>0.1</v>
      </c>
      <c r="DF99" s="61">
        <v>0.05</v>
      </c>
      <c r="DG99" s="61">
        <v>0.04</v>
      </c>
      <c r="DH99" s="61">
        <v>0.06</v>
      </c>
      <c r="DI99" s="61">
        <v>0.35</v>
      </c>
      <c r="DJ99" s="61">
        <v>0.28999999999999998</v>
      </c>
      <c r="DK99" s="61">
        <v>0.21</v>
      </c>
      <c r="DL99" s="61" t="s">
        <v>325</v>
      </c>
    </row>
    <row r="100" spans="1:116" s="61" customFormat="1">
      <c r="A100" s="61">
        <v>71166</v>
      </c>
      <c r="B100" s="61" t="s">
        <v>16</v>
      </c>
      <c r="C100" s="61">
        <v>2</v>
      </c>
      <c r="D100" s="61">
        <v>20090922</v>
      </c>
      <c r="E100" s="61" t="s">
        <v>130</v>
      </c>
      <c r="F100" s="61">
        <v>20090922</v>
      </c>
      <c r="G100" s="61" t="s">
        <v>351</v>
      </c>
      <c r="H100" s="61">
        <v>2</v>
      </c>
      <c r="I100" s="61">
        <v>52</v>
      </c>
      <c r="J100" s="61">
        <v>464</v>
      </c>
      <c r="K100" s="61" t="s">
        <v>348</v>
      </c>
      <c r="L100" s="61" t="s">
        <v>283</v>
      </c>
      <c r="M100" s="61" t="s">
        <v>283</v>
      </c>
      <c r="N100" s="61" t="s">
        <v>283</v>
      </c>
      <c r="O100" s="61">
        <v>541</v>
      </c>
      <c r="P100" s="61">
        <v>0.86</v>
      </c>
      <c r="Q100" s="61">
        <v>0.81</v>
      </c>
      <c r="R100" s="61">
        <v>1.67</v>
      </c>
      <c r="S100" s="61" t="s">
        <v>284</v>
      </c>
      <c r="T100" s="61">
        <v>1.9694750000000001</v>
      </c>
      <c r="U100" s="61">
        <v>1.9675309999999999</v>
      </c>
      <c r="V100" s="61" t="s">
        <v>285</v>
      </c>
      <c r="W100" s="61">
        <v>1.9437629999999999</v>
      </c>
      <c r="X100" s="61">
        <v>1.945832</v>
      </c>
      <c r="Y100" s="61">
        <v>1.968472</v>
      </c>
      <c r="Z100" s="61">
        <v>1</v>
      </c>
      <c r="AA100" s="61">
        <v>10.506116</v>
      </c>
      <c r="AB100" s="61">
        <v>10.505869000000001</v>
      </c>
      <c r="AC100" s="61" t="s">
        <v>285</v>
      </c>
      <c r="AD100" s="61">
        <v>10.350390000000001</v>
      </c>
      <c r="AE100" s="61" t="s">
        <v>330</v>
      </c>
      <c r="AF100" s="61">
        <v>10.371460000000001</v>
      </c>
      <c r="AG100" s="61">
        <v>10.507745</v>
      </c>
      <c r="AH100" s="61">
        <v>0</v>
      </c>
      <c r="AI100" s="61" t="s">
        <v>287</v>
      </c>
      <c r="AJ100" s="61">
        <v>-0.02</v>
      </c>
      <c r="AK100" s="61">
        <v>-7.1400000000000005E-2</v>
      </c>
      <c r="AL100" s="61">
        <v>0.625</v>
      </c>
      <c r="AM100" s="61">
        <v>300</v>
      </c>
      <c r="AN100" s="61">
        <v>10.7</v>
      </c>
      <c r="AO100" s="61">
        <v>10.27</v>
      </c>
      <c r="AP100" s="61">
        <v>69.94</v>
      </c>
      <c r="AQ100" s="61">
        <v>67.89</v>
      </c>
      <c r="AR100" s="61">
        <v>0.28215000000000001</v>
      </c>
      <c r="AS100" s="61">
        <v>0.29476999999999998</v>
      </c>
      <c r="AT100" s="61">
        <v>0.28262999999999999</v>
      </c>
      <c r="AU100" s="61">
        <v>0.72657000000000005</v>
      </c>
      <c r="AV100" s="61">
        <v>0.88117999999999996</v>
      </c>
      <c r="AW100" s="61">
        <v>0.45288</v>
      </c>
      <c r="AX100" s="61">
        <v>0.28233000000000003</v>
      </c>
      <c r="AY100" s="61">
        <v>0.29594999999999999</v>
      </c>
      <c r="AZ100" s="61">
        <v>0.28188000000000002</v>
      </c>
      <c r="BA100" s="61">
        <v>0.72067000000000003</v>
      </c>
      <c r="BB100" s="61">
        <v>0.87672000000000005</v>
      </c>
      <c r="BC100" s="61">
        <v>0.45188</v>
      </c>
      <c r="BD100" s="61" t="s">
        <v>288</v>
      </c>
      <c r="BE100" s="61" t="s">
        <v>288</v>
      </c>
      <c r="BF100" s="61" t="s">
        <v>288</v>
      </c>
      <c r="BG100" s="61" t="s">
        <v>288</v>
      </c>
      <c r="BH100" s="61" t="s">
        <v>288</v>
      </c>
      <c r="BI100" s="61" t="s">
        <v>288</v>
      </c>
      <c r="BJ100" s="61">
        <v>0.27894999999999998</v>
      </c>
      <c r="BK100" s="61">
        <v>0.29102</v>
      </c>
      <c r="BL100" s="61">
        <v>0.27910000000000001</v>
      </c>
      <c r="BM100" s="61">
        <v>0.70908000000000004</v>
      </c>
      <c r="BN100" s="61">
        <v>0.84845000000000004</v>
      </c>
      <c r="BO100" s="61">
        <v>0.44357000000000002</v>
      </c>
      <c r="BP100" s="61">
        <v>0.27861999999999998</v>
      </c>
      <c r="BQ100" s="61">
        <v>0.29137999999999997</v>
      </c>
      <c r="BR100" s="61">
        <v>0.27961999999999998</v>
      </c>
      <c r="BS100" s="61">
        <v>0.71519999999999995</v>
      </c>
      <c r="BT100" s="61">
        <v>0.85812999999999995</v>
      </c>
      <c r="BU100" s="61">
        <v>0.44695000000000001</v>
      </c>
      <c r="BV100" s="61">
        <v>0.28261999999999998</v>
      </c>
      <c r="BW100" s="61">
        <v>0.29599999999999999</v>
      </c>
      <c r="BX100" s="61">
        <v>0.28192</v>
      </c>
      <c r="BY100" s="61">
        <v>0.72199999999999998</v>
      </c>
      <c r="BZ100" s="61">
        <v>0.87468000000000001</v>
      </c>
      <c r="CA100" s="61">
        <v>0.45073000000000002</v>
      </c>
      <c r="CB100" s="61">
        <v>0.09</v>
      </c>
      <c r="CC100" s="61">
        <v>0.06</v>
      </c>
      <c r="CD100" s="61">
        <v>0.1</v>
      </c>
      <c r="CE100" s="61">
        <v>0.28999999999999998</v>
      </c>
      <c r="CF100" s="61">
        <v>0.25</v>
      </c>
      <c r="CG100" s="61">
        <v>0.23</v>
      </c>
      <c r="CH100" s="61">
        <v>0.03</v>
      </c>
      <c r="CI100" s="61">
        <v>0.08</v>
      </c>
      <c r="CJ100" s="61">
        <v>0.08</v>
      </c>
      <c r="CK100" s="61">
        <v>0.39</v>
      </c>
      <c r="CL100" s="61">
        <v>0.36</v>
      </c>
      <c r="CM100" s="61">
        <v>0.39</v>
      </c>
      <c r="CN100" s="61" t="s">
        <v>289</v>
      </c>
      <c r="CO100" s="61" t="s">
        <v>289</v>
      </c>
      <c r="CP100" s="61" t="s">
        <v>289</v>
      </c>
      <c r="CQ100" s="61" t="s">
        <v>289</v>
      </c>
      <c r="CR100" s="61" t="s">
        <v>289</v>
      </c>
      <c r="CS100" s="61" t="s">
        <v>289</v>
      </c>
      <c r="CT100" s="61">
        <v>0.12</v>
      </c>
      <c r="CU100" s="61">
        <v>0.1</v>
      </c>
      <c r="CV100" s="61">
        <v>0.12</v>
      </c>
      <c r="CW100" s="61">
        <v>0.35</v>
      </c>
      <c r="CX100" s="61">
        <v>0.38</v>
      </c>
      <c r="CY100" s="61">
        <v>0.15</v>
      </c>
      <c r="CZ100" s="61">
        <v>0.06</v>
      </c>
      <c r="DA100" s="61">
        <v>0.05</v>
      </c>
      <c r="DB100" s="61">
        <v>0.03</v>
      </c>
      <c r="DC100" s="61">
        <v>0.24</v>
      </c>
      <c r="DD100" s="61">
        <v>0.16</v>
      </c>
      <c r="DE100" s="61">
        <v>0.27</v>
      </c>
      <c r="DF100" s="61">
        <v>0.03</v>
      </c>
      <c r="DG100" s="61">
        <v>0.03</v>
      </c>
      <c r="DH100" s="61">
        <v>0.08</v>
      </c>
      <c r="DI100" s="61">
        <v>0.46</v>
      </c>
      <c r="DJ100" s="61">
        <v>0.34</v>
      </c>
      <c r="DK100" s="61">
        <v>0.28000000000000003</v>
      </c>
      <c r="DL100" s="61" t="s">
        <v>325</v>
      </c>
    </row>
    <row r="101" spans="1:116" s="61" customFormat="1">
      <c r="A101" s="61">
        <v>71180</v>
      </c>
      <c r="B101" s="61" t="s">
        <v>16</v>
      </c>
      <c r="C101" s="61">
        <v>2</v>
      </c>
      <c r="D101" s="61">
        <v>20091001</v>
      </c>
      <c r="E101" s="61" t="s">
        <v>131</v>
      </c>
      <c r="F101" s="61">
        <v>20091001</v>
      </c>
      <c r="G101" s="61" t="s">
        <v>351</v>
      </c>
      <c r="H101" s="61">
        <v>3</v>
      </c>
      <c r="I101" s="61">
        <v>53</v>
      </c>
      <c r="J101" s="61">
        <v>643</v>
      </c>
      <c r="K101" s="61" t="s">
        <v>283</v>
      </c>
      <c r="L101" s="61" t="s">
        <v>283</v>
      </c>
      <c r="M101" s="61" t="s">
        <v>283</v>
      </c>
      <c r="N101" s="61" t="s">
        <v>283</v>
      </c>
      <c r="O101" s="61">
        <v>542</v>
      </c>
      <c r="P101" s="61">
        <v>1.48</v>
      </c>
      <c r="Q101" s="61">
        <v>0.9</v>
      </c>
      <c r="R101" s="61">
        <v>2.38</v>
      </c>
      <c r="S101" s="61" t="s">
        <v>284</v>
      </c>
      <c r="T101" s="61">
        <v>1.9603429999999999</v>
      </c>
      <c r="U101" s="61">
        <v>1.9577960000000001</v>
      </c>
      <c r="V101" s="61" t="s">
        <v>285</v>
      </c>
      <c r="W101" s="61">
        <v>1.925087</v>
      </c>
      <c r="X101" s="61">
        <v>1.9410210000000001</v>
      </c>
      <c r="Y101" s="61">
        <v>1.9643539999999999</v>
      </c>
      <c r="Z101" s="61">
        <v>0</v>
      </c>
      <c r="AA101" s="61">
        <v>10.473262</v>
      </c>
      <c r="AB101" s="61">
        <v>10.470794</v>
      </c>
      <c r="AC101" s="61" t="s">
        <v>285</v>
      </c>
      <c r="AD101" s="61">
        <v>10.234524</v>
      </c>
      <c r="AE101" s="61" t="s">
        <v>330</v>
      </c>
      <c r="AF101" s="61">
        <v>10.341766</v>
      </c>
      <c r="AG101" s="61">
        <v>10.494808000000001</v>
      </c>
      <c r="AH101" s="61">
        <v>0.02</v>
      </c>
      <c r="AI101" s="61" t="s">
        <v>287</v>
      </c>
      <c r="AJ101" s="61">
        <v>-0.23</v>
      </c>
      <c r="AK101" s="61">
        <v>-7.1400000000000005E-2</v>
      </c>
      <c r="AL101" s="61">
        <v>0.625</v>
      </c>
      <c r="AM101" s="61">
        <v>600</v>
      </c>
      <c r="AN101" s="61">
        <v>8.84</v>
      </c>
      <c r="AO101" s="61" t="s">
        <v>293</v>
      </c>
      <c r="AP101" s="61">
        <v>48.4</v>
      </c>
      <c r="AQ101" s="61">
        <v>50.84</v>
      </c>
      <c r="AR101" s="61">
        <v>0.28094999999999998</v>
      </c>
      <c r="AS101" s="61">
        <v>0.29427999999999999</v>
      </c>
      <c r="AT101" s="61">
        <v>0.28072999999999998</v>
      </c>
      <c r="AU101" s="61">
        <v>0.72692000000000001</v>
      </c>
      <c r="AV101" s="61">
        <v>0.88444999999999996</v>
      </c>
      <c r="AW101" s="61">
        <v>0.45201999999999998</v>
      </c>
      <c r="AX101" s="61">
        <v>0.28083000000000002</v>
      </c>
      <c r="AY101" s="61">
        <v>0.29498000000000002</v>
      </c>
      <c r="AZ101" s="61">
        <v>0.28005000000000002</v>
      </c>
      <c r="BA101" s="61">
        <v>0.72324999999999995</v>
      </c>
      <c r="BB101" s="61">
        <v>0.88527999999999996</v>
      </c>
      <c r="BC101" s="61">
        <v>0.45122000000000001</v>
      </c>
      <c r="BD101" s="61" t="s">
        <v>288</v>
      </c>
      <c r="BE101" s="61" t="s">
        <v>288</v>
      </c>
      <c r="BF101" s="61" t="s">
        <v>288</v>
      </c>
      <c r="BG101" s="61" t="s">
        <v>288</v>
      </c>
      <c r="BH101" s="61" t="s">
        <v>288</v>
      </c>
      <c r="BI101" s="61" t="s">
        <v>288</v>
      </c>
      <c r="BJ101" s="61">
        <v>0.27612999999999999</v>
      </c>
      <c r="BK101" s="61">
        <v>0.28677999999999998</v>
      </c>
      <c r="BL101" s="61">
        <v>0.27660000000000001</v>
      </c>
      <c r="BM101" s="61">
        <v>0.70679999999999998</v>
      </c>
      <c r="BN101" s="61">
        <v>0.83533000000000002</v>
      </c>
      <c r="BO101" s="61">
        <v>0.43918000000000001</v>
      </c>
      <c r="BP101" s="61">
        <v>0.2777</v>
      </c>
      <c r="BQ101" s="61">
        <v>0.29082999999999998</v>
      </c>
      <c r="BR101" s="61">
        <v>0.27865000000000001</v>
      </c>
      <c r="BS101" s="61">
        <v>0.71675</v>
      </c>
      <c r="BT101" s="61">
        <v>0.84241999999999995</v>
      </c>
      <c r="BU101" s="61">
        <v>0.45024999999999998</v>
      </c>
      <c r="BV101" s="61">
        <v>0.28139999999999998</v>
      </c>
      <c r="BW101" s="61">
        <v>0.29509999999999997</v>
      </c>
      <c r="BX101" s="61">
        <v>0.28153</v>
      </c>
      <c r="BY101" s="61">
        <v>0.72882000000000002</v>
      </c>
      <c r="BZ101" s="61">
        <v>0.88427999999999995</v>
      </c>
      <c r="CA101" s="61">
        <v>0.45183000000000001</v>
      </c>
      <c r="CB101" s="61">
        <v>0.04</v>
      </c>
      <c r="CC101" s="61">
        <v>7.0000000000000007E-2</v>
      </c>
      <c r="CD101" s="61">
        <v>0.06</v>
      </c>
      <c r="CE101" s="61">
        <v>0.2</v>
      </c>
      <c r="CF101" s="61">
        <v>0.2</v>
      </c>
      <c r="CG101" s="61">
        <v>0.17</v>
      </c>
      <c r="CH101" s="61">
        <v>7.0000000000000007E-2</v>
      </c>
      <c r="CI101" s="61">
        <v>0.11</v>
      </c>
      <c r="CJ101" s="61">
        <v>0.04</v>
      </c>
      <c r="CK101" s="61">
        <v>0.11</v>
      </c>
      <c r="CL101" s="61">
        <v>0.39</v>
      </c>
      <c r="CM101" s="61">
        <v>0.16</v>
      </c>
      <c r="CN101" s="61" t="s">
        <v>289</v>
      </c>
      <c r="CO101" s="61" t="s">
        <v>289</v>
      </c>
      <c r="CP101" s="61" t="s">
        <v>289</v>
      </c>
      <c r="CQ101" s="61" t="s">
        <v>289</v>
      </c>
      <c r="CR101" s="61" t="s">
        <v>289</v>
      </c>
      <c r="CS101" s="61" t="s">
        <v>289</v>
      </c>
      <c r="CT101" s="61">
        <v>7.0000000000000007E-2</v>
      </c>
      <c r="CU101" s="61">
        <v>0.03</v>
      </c>
      <c r="CV101" s="61">
        <v>0.09</v>
      </c>
      <c r="CW101" s="61">
        <v>0.38</v>
      </c>
      <c r="CX101" s="61">
        <v>0.37</v>
      </c>
      <c r="CY101" s="61">
        <v>0.27</v>
      </c>
      <c r="CZ101" s="61">
        <v>0.04</v>
      </c>
      <c r="DA101" s="61">
        <v>0.19</v>
      </c>
      <c r="DB101" s="61">
        <v>7.0000000000000007E-2</v>
      </c>
      <c r="DC101" s="61">
        <v>0.21</v>
      </c>
      <c r="DD101" s="61">
        <v>0.21</v>
      </c>
      <c r="DE101" s="61">
        <v>0.31</v>
      </c>
      <c r="DF101" s="61">
        <v>0.04</v>
      </c>
      <c r="DG101" s="61">
        <v>0.06</v>
      </c>
      <c r="DH101" s="61">
        <v>0.03</v>
      </c>
      <c r="DI101" s="61">
        <v>0.28999999999999998</v>
      </c>
      <c r="DJ101" s="61">
        <v>0.28000000000000003</v>
      </c>
      <c r="DK101" s="61">
        <v>0.13</v>
      </c>
      <c r="DL101" s="61" t="s">
        <v>325</v>
      </c>
    </row>
    <row r="102" spans="1:116" s="61" customFormat="1">
      <c r="A102" s="61">
        <v>72204</v>
      </c>
      <c r="B102" s="61" t="s">
        <v>16</v>
      </c>
      <c r="C102" s="61">
        <v>2</v>
      </c>
      <c r="D102" s="61">
        <v>20091111</v>
      </c>
      <c r="E102" s="61" t="s">
        <v>143</v>
      </c>
      <c r="F102" s="61">
        <v>20091111</v>
      </c>
      <c r="G102" s="61" t="s">
        <v>351</v>
      </c>
      <c r="H102" s="61">
        <v>8</v>
      </c>
      <c r="I102" s="61">
        <v>58</v>
      </c>
      <c r="J102" s="61">
        <v>1415</v>
      </c>
      <c r="K102" s="61" t="s">
        <v>283</v>
      </c>
      <c r="L102" s="61" t="s">
        <v>283</v>
      </c>
      <c r="M102" s="61" t="s">
        <v>283</v>
      </c>
      <c r="N102" s="61" t="s">
        <v>283</v>
      </c>
      <c r="O102" s="61">
        <v>540</v>
      </c>
      <c r="P102" s="61">
        <v>1.41</v>
      </c>
      <c r="Q102" s="61">
        <v>1.1100000000000001</v>
      </c>
      <c r="R102" s="61">
        <v>2.52</v>
      </c>
      <c r="S102" s="61" t="s">
        <v>284</v>
      </c>
      <c r="T102" s="61">
        <v>1.955462</v>
      </c>
      <c r="U102" s="61">
        <v>1.9464589999999999</v>
      </c>
      <c r="V102" s="61" t="s">
        <v>285</v>
      </c>
      <c r="W102" s="61">
        <v>1.918787</v>
      </c>
      <c r="X102" s="61">
        <v>1.926434</v>
      </c>
      <c r="Y102" s="61">
        <v>1.9488110000000001</v>
      </c>
      <c r="Z102" s="61">
        <v>0</v>
      </c>
      <c r="AA102" s="61">
        <v>10.427879000000001</v>
      </c>
      <c r="AB102" s="61">
        <v>10.397114</v>
      </c>
      <c r="AC102" s="61" t="s">
        <v>285</v>
      </c>
      <c r="AD102" s="61">
        <v>10.199325999999999</v>
      </c>
      <c r="AE102" s="61" t="s">
        <v>330</v>
      </c>
      <c r="AF102" s="61">
        <v>10.246414</v>
      </c>
      <c r="AG102" s="61">
        <v>10.412318000000001</v>
      </c>
      <c r="AH102" s="61">
        <v>0.3</v>
      </c>
      <c r="AI102" s="61" t="s">
        <v>287</v>
      </c>
      <c r="AJ102" s="61">
        <v>-0.15</v>
      </c>
      <c r="AK102" s="61">
        <v>0.64290000000000003</v>
      </c>
      <c r="AL102" s="61">
        <v>0.4375</v>
      </c>
      <c r="AM102" s="61">
        <v>600</v>
      </c>
      <c r="AN102" s="61">
        <v>8.68</v>
      </c>
      <c r="AO102" s="61">
        <v>9.3000000000000007</v>
      </c>
      <c r="AP102" s="61">
        <v>49.2</v>
      </c>
      <c r="AQ102" s="61">
        <v>55.79</v>
      </c>
      <c r="AR102" s="61">
        <v>0.27989999999999998</v>
      </c>
      <c r="AS102" s="61">
        <v>0.29071999999999998</v>
      </c>
      <c r="AT102" s="61">
        <v>0.27972000000000002</v>
      </c>
      <c r="AU102" s="61">
        <v>0.73912999999999995</v>
      </c>
      <c r="AV102" s="61">
        <v>0.88397999999999999</v>
      </c>
      <c r="AW102" s="61">
        <v>0.45550000000000002</v>
      </c>
      <c r="AX102" s="61">
        <v>0.27879999999999999</v>
      </c>
      <c r="AY102" s="61">
        <v>0.29167999999999999</v>
      </c>
      <c r="AZ102" s="61">
        <v>0.27877999999999997</v>
      </c>
      <c r="BA102" s="61">
        <v>0.72731999999999997</v>
      </c>
      <c r="BB102" s="61">
        <v>0.88058000000000003</v>
      </c>
      <c r="BC102" s="61">
        <v>0.44836999999999999</v>
      </c>
      <c r="BD102" s="61" t="s">
        <v>288</v>
      </c>
      <c r="BE102" s="61" t="s">
        <v>288</v>
      </c>
      <c r="BF102" s="61" t="s">
        <v>288</v>
      </c>
      <c r="BG102" s="61" t="s">
        <v>288</v>
      </c>
      <c r="BH102" s="61" t="s">
        <v>288</v>
      </c>
      <c r="BI102" s="61" t="s">
        <v>288</v>
      </c>
      <c r="BJ102" s="61">
        <v>0.27450000000000002</v>
      </c>
      <c r="BK102" s="61">
        <v>0.28455000000000003</v>
      </c>
      <c r="BL102" s="61">
        <v>0.27622999999999998</v>
      </c>
      <c r="BM102" s="61">
        <v>0.70955000000000001</v>
      </c>
      <c r="BN102" s="61">
        <v>0.84355000000000002</v>
      </c>
      <c r="BO102" s="61">
        <v>0.44074999999999998</v>
      </c>
      <c r="BP102" s="61">
        <v>0.27562999999999999</v>
      </c>
      <c r="BQ102" s="61">
        <v>0.28575</v>
      </c>
      <c r="BR102" s="61">
        <v>0.27682000000000001</v>
      </c>
      <c r="BS102" s="61">
        <v>0.71531999999999996</v>
      </c>
      <c r="BT102" s="61">
        <v>0.85099999999999998</v>
      </c>
      <c r="BU102" s="61">
        <v>0.44552999999999998</v>
      </c>
      <c r="BV102" s="61">
        <v>0.27932000000000001</v>
      </c>
      <c r="BW102" s="61">
        <v>0.29187999999999997</v>
      </c>
      <c r="BX102" s="61">
        <v>0.27872000000000002</v>
      </c>
      <c r="BY102" s="61">
        <v>0.73046999999999995</v>
      </c>
      <c r="BZ102" s="61">
        <v>0.88588</v>
      </c>
      <c r="CA102" s="61">
        <v>0.44947999999999999</v>
      </c>
      <c r="CB102" s="61">
        <v>0.12</v>
      </c>
      <c r="CC102" s="61">
        <v>7.0000000000000007E-2</v>
      </c>
      <c r="CD102" s="61">
        <v>0.09</v>
      </c>
      <c r="CE102" s="61">
        <v>0.31</v>
      </c>
      <c r="CF102" s="61">
        <v>0.25</v>
      </c>
      <c r="CG102" s="61">
        <v>0.13</v>
      </c>
      <c r="CH102" s="61">
        <v>0.05</v>
      </c>
      <c r="CI102" s="61">
        <v>0.04</v>
      </c>
      <c r="CJ102" s="61">
        <v>7.0000000000000007E-2</v>
      </c>
      <c r="CK102" s="61">
        <v>0.3</v>
      </c>
      <c r="CL102" s="61">
        <v>0.22</v>
      </c>
      <c r="CM102" s="61">
        <v>0.22</v>
      </c>
      <c r="CN102" s="61" t="s">
        <v>289</v>
      </c>
      <c r="CO102" s="61" t="s">
        <v>289</v>
      </c>
      <c r="CP102" s="61" t="s">
        <v>289</v>
      </c>
      <c r="CQ102" s="61" t="s">
        <v>289</v>
      </c>
      <c r="CR102" s="61" t="s">
        <v>289</v>
      </c>
      <c r="CS102" s="61" t="s">
        <v>289</v>
      </c>
      <c r="CT102" s="61">
        <v>0.08</v>
      </c>
      <c r="CU102" s="61">
        <v>7.0000000000000007E-2</v>
      </c>
      <c r="CV102" s="61">
        <v>0.2</v>
      </c>
      <c r="CW102" s="61">
        <v>0.72</v>
      </c>
      <c r="CX102" s="61">
        <v>0.64</v>
      </c>
      <c r="CY102" s="61">
        <v>0.52</v>
      </c>
      <c r="CZ102" s="61">
        <v>0.16</v>
      </c>
      <c r="DA102" s="61">
        <v>0.1</v>
      </c>
      <c r="DB102" s="61">
        <v>0.19</v>
      </c>
      <c r="DC102" s="61">
        <v>0.65</v>
      </c>
      <c r="DD102" s="61">
        <v>0.64</v>
      </c>
      <c r="DE102" s="61">
        <v>0.6</v>
      </c>
      <c r="DF102" s="61">
        <v>0.09</v>
      </c>
      <c r="DG102" s="61">
        <v>0.12</v>
      </c>
      <c r="DH102" s="61">
        <v>0.14000000000000001</v>
      </c>
      <c r="DI102" s="61">
        <v>0.41</v>
      </c>
      <c r="DJ102" s="61">
        <v>0.35</v>
      </c>
      <c r="DK102" s="61">
        <v>0.45</v>
      </c>
      <c r="DL102" s="61" t="s">
        <v>325</v>
      </c>
    </row>
    <row r="103" spans="1:116" s="61" customFormat="1">
      <c r="A103" s="61">
        <v>73378</v>
      </c>
      <c r="B103" s="61" t="s">
        <v>16</v>
      </c>
      <c r="C103" s="61">
        <v>2</v>
      </c>
      <c r="D103" s="61">
        <v>20100202</v>
      </c>
      <c r="E103" s="61" t="s">
        <v>375</v>
      </c>
      <c r="F103" s="61">
        <v>20100202</v>
      </c>
      <c r="G103" s="61" t="s">
        <v>351</v>
      </c>
      <c r="H103" s="61">
        <v>19</v>
      </c>
      <c r="I103" s="61">
        <v>69</v>
      </c>
      <c r="J103" s="61">
        <v>3129</v>
      </c>
      <c r="K103" s="61" t="s">
        <v>283</v>
      </c>
      <c r="L103" s="61" t="s">
        <v>283</v>
      </c>
      <c r="M103" s="61" t="s">
        <v>283</v>
      </c>
      <c r="N103" s="61" t="s">
        <v>283</v>
      </c>
      <c r="O103" s="61">
        <v>540</v>
      </c>
      <c r="P103" s="61">
        <v>1.23</v>
      </c>
      <c r="Q103" s="61">
        <v>0.96</v>
      </c>
      <c r="R103" s="61">
        <v>2.19</v>
      </c>
      <c r="S103" s="61" t="s">
        <v>284</v>
      </c>
      <c r="T103" s="61">
        <v>1.9487369999999999</v>
      </c>
      <c r="U103" s="61">
        <v>1.943527</v>
      </c>
      <c r="V103" s="61" t="s">
        <v>285</v>
      </c>
      <c r="W103" s="61">
        <v>1.92361</v>
      </c>
      <c r="X103" s="61">
        <v>1.929252</v>
      </c>
      <c r="Y103" s="61">
        <v>1.944539</v>
      </c>
      <c r="Z103" s="61">
        <v>2</v>
      </c>
      <c r="AA103" s="61">
        <v>10.408318</v>
      </c>
      <c r="AB103" s="61">
        <v>10.391973999999999</v>
      </c>
      <c r="AC103" s="61" t="s">
        <v>285</v>
      </c>
      <c r="AD103" s="61">
        <v>10.225759</v>
      </c>
      <c r="AE103" s="61" t="s">
        <v>296</v>
      </c>
      <c r="AF103" s="61">
        <v>10.270982</v>
      </c>
      <c r="AG103" s="61">
        <v>10.406281</v>
      </c>
      <c r="AH103" s="61">
        <v>0.16</v>
      </c>
      <c r="AI103" s="61" t="s">
        <v>287</v>
      </c>
      <c r="AJ103" s="61">
        <v>-0.14000000000000001</v>
      </c>
      <c r="AK103" s="61">
        <v>-0.75</v>
      </c>
      <c r="AL103" s="61">
        <v>-0.57140000000000002</v>
      </c>
      <c r="AM103" s="61">
        <v>600</v>
      </c>
      <c r="AN103" s="61">
        <v>8.6300000000000008</v>
      </c>
      <c r="AO103" s="61">
        <v>9.34</v>
      </c>
      <c r="AP103" s="61">
        <v>50.17</v>
      </c>
      <c r="AQ103" s="61">
        <v>55.72</v>
      </c>
      <c r="AR103" s="61">
        <v>0.2792</v>
      </c>
      <c r="AS103" s="61">
        <v>0.29163</v>
      </c>
      <c r="AT103" s="61">
        <v>0.27925</v>
      </c>
      <c r="AU103" s="61">
        <v>0.72992999999999997</v>
      </c>
      <c r="AV103" s="61">
        <v>0.88761999999999996</v>
      </c>
      <c r="AW103" s="61">
        <v>0.44591999999999998</v>
      </c>
      <c r="AX103" s="61">
        <v>0.27833000000000002</v>
      </c>
      <c r="AY103" s="61">
        <v>0.29232000000000002</v>
      </c>
      <c r="AZ103" s="61">
        <v>0.27877999999999997</v>
      </c>
      <c r="BA103" s="61">
        <v>0.72597999999999996</v>
      </c>
      <c r="BB103" s="61">
        <v>0.88397999999999999</v>
      </c>
      <c r="BC103" s="61">
        <v>0.44252000000000002</v>
      </c>
      <c r="BD103" s="61" t="s">
        <v>288</v>
      </c>
      <c r="BE103" s="61" t="s">
        <v>288</v>
      </c>
      <c r="BF103" s="61" t="s">
        <v>288</v>
      </c>
      <c r="BG103" s="61" t="s">
        <v>288</v>
      </c>
      <c r="BH103" s="61" t="s">
        <v>288</v>
      </c>
      <c r="BI103" s="61" t="s">
        <v>288</v>
      </c>
      <c r="BJ103" s="61">
        <v>0.27501999999999999</v>
      </c>
      <c r="BK103" s="61">
        <v>0.28547</v>
      </c>
      <c r="BL103" s="61">
        <v>0.27696999999999999</v>
      </c>
      <c r="BM103" s="61">
        <v>0.71733000000000002</v>
      </c>
      <c r="BN103" s="61">
        <v>0.84262999999999999</v>
      </c>
      <c r="BO103" s="61">
        <v>0.44040000000000001</v>
      </c>
      <c r="BP103" s="61">
        <v>0.27598</v>
      </c>
      <c r="BQ103" s="61">
        <v>0.28804999999999997</v>
      </c>
      <c r="BR103" s="61">
        <v>0.27722999999999998</v>
      </c>
      <c r="BS103" s="61">
        <v>0.72084999999999999</v>
      </c>
      <c r="BT103" s="61">
        <v>0.84108000000000005</v>
      </c>
      <c r="BU103" s="61">
        <v>0.44227</v>
      </c>
      <c r="BV103" s="61">
        <v>0.27865000000000001</v>
      </c>
      <c r="BW103" s="61">
        <v>0.29337999999999997</v>
      </c>
      <c r="BX103" s="61">
        <v>0.27872000000000002</v>
      </c>
      <c r="BY103" s="61">
        <v>0.72407999999999995</v>
      </c>
      <c r="BZ103" s="61">
        <v>0.88565000000000005</v>
      </c>
      <c r="CA103" s="61">
        <v>0.44238</v>
      </c>
      <c r="CB103" s="61">
        <v>0.06</v>
      </c>
      <c r="CC103" s="61">
        <v>0.06</v>
      </c>
      <c r="CD103" s="61">
        <v>0.05</v>
      </c>
      <c r="CE103" s="61">
        <v>0.54</v>
      </c>
      <c r="CF103" s="61">
        <v>0.23</v>
      </c>
      <c r="CG103" s="61">
        <v>0.25</v>
      </c>
      <c r="CH103" s="61">
        <v>0.08</v>
      </c>
      <c r="CI103" s="61">
        <v>0.13</v>
      </c>
      <c r="CJ103" s="61">
        <v>0.1</v>
      </c>
      <c r="CK103" s="61">
        <v>0.25</v>
      </c>
      <c r="CL103" s="61">
        <v>0.34</v>
      </c>
      <c r="CM103" s="61">
        <v>0.25</v>
      </c>
      <c r="CN103" s="61" t="s">
        <v>289</v>
      </c>
      <c r="CO103" s="61" t="s">
        <v>289</v>
      </c>
      <c r="CP103" s="61" t="s">
        <v>289</v>
      </c>
      <c r="CQ103" s="61" t="s">
        <v>289</v>
      </c>
      <c r="CR103" s="61" t="s">
        <v>289</v>
      </c>
      <c r="CS103" s="61" t="s">
        <v>289</v>
      </c>
      <c r="CT103" s="61">
        <v>0.05</v>
      </c>
      <c r="CU103" s="61">
        <v>0.05</v>
      </c>
      <c r="CV103" s="61">
        <v>0.03</v>
      </c>
      <c r="CW103" s="61">
        <v>0.33</v>
      </c>
      <c r="CX103" s="61">
        <v>0.31</v>
      </c>
      <c r="CY103" s="61">
        <v>0.24</v>
      </c>
      <c r="CZ103" s="61">
        <v>0.04</v>
      </c>
      <c r="DA103" s="61">
        <v>7.0000000000000007E-2</v>
      </c>
      <c r="DB103" s="61">
        <v>0.05</v>
      </c>
      <c r="DC103" s="61">
        <v>0.31</v>
      </c>
      <c r="DD103" s="61">
        <v>0.33</v>
      </c>
      <c r="DE103" s="61">
        <v>0.13</v>
      </c>
      <c r="DF103" s="61">
        <v>0.03</v>
      </c>
      <c r="DG103" s="61">
        <v>0.05</v>
      </c>
      <c r="DH103" s="61">
        <v>0.05</v>
      </c>
      <c r="DI103" s="61">
        <v>0.39</v>
      </c>
      <c r="DJ103" s="61">
        <v>0.23</v>
      </c>
      <c r="DK103" s="61">
        <v>0.4</v>
      </c>
      <c r="DL103" s="61" t="s">
        <v>325</v>
      </c>
    </row>
    <row r="104" spans="1:116" s="61" customFormat="1">
      <c r="A104" s="61">
        <v>71165</v>
      </c>
      <c r="B104" s="61" t="s">
        <v>16</v>
      </c>
      <c r="C104" s="61">
        <v>3</v>
      </c>
      <c r="D104" s="61">
        <v>20090526</v>
      </c>
      <c r="E104" s="61" t="s">
        <v>96</v>
      </c>
      <c r="F104" s="61">
        <v>20090526</v>
      </c>
      <c r="G104" s="61" t="s">
        <v>327</v>
      </c>
      <c r="H104" s="61">
        <v>8</v>
      </c>
      <c r="I104" s="61">
        <v>26</v>
      </c>
      <c r="J104" s="61">
        <v>1237</v>
      </c>
      <c r="K104" s="61" t="s">
        <v>308</v>
      </c>
      <c r="L104" s="61" t="s">
        <v>283</v>
      </c>
      <c r="M104" s="61" t="s">
        <v>283</v>
      </c>
      <c r="N104" s="61" t="s">
        <v>283</v>
      </c>
      <c r="O104" s="61">
        <v>541</v>
      </c>
      <c r="P104" s="61">
        <v>1.01</v>
      </c>
      <c r="Q104" s="61">
        <v>0.75</v>
      </c>
      <c r="R104" s="61">
        <v>1.76</v>
      </c>
      <c r="S104" s="61" t="s">
        <v>284</v>
      </c>
      <c r="T104" s="61">
        <v>1.982869</v>
      </c>
      <c r="U104" s="61">
        <v>1.976099</v>
      </c>
      <c r="V104" s="61" t="s">
        <v>285</v>
      </c>
      <c r="W104" s="61">
        <v>1.9553020000000001</v>
      </c>
      <c r="X104" s="61">
        <v>1.962054</v>
      </c>
      <c r="Y104" s="61">
        <v>1.978594</v>
      </c>
      <c r="Z104" s="61">
        <v>0</v>
      </c>
      <c r="AA104" s="61">
        <v>10.570897</v>
      </c>
      <c r="AB104" s="61">
        <v>10.550034</v>
      </c>
      <c r="AC104" s="61" t="s">
        <v>285</v>
      </c>
      <c r="AD104" s="61">
        <v>10.396145000000001</v>
      </c>
      <c r="AE104" s="61" t="s">
        <v>292</v>
      </c>
      <c r="AF104" s="61">
        <v>10.436902</v>
      </c>
      <c r="AG104" s="61">
        <v>10.566444000000001</v>
      </c>
      <c r="AH104" s="61">
        <v>0.2</v>
      </c>
      <c r="AI104" s="61" t="s">
        <v>287</v>
      </c>
      <c r="AJ104" s="61">
        <v>-0.16</v>
      </c>
      <c r="AK104" s="61">
        <v>1</v>
      </c>
      <c r="AL104" s="61">
        <v>0.25</v>
      </c>
      <c r="AM104" s="61">
        <v>600</v>
      </c>
      <c r="AN104" s="61">
        <v>10.68</v>
      </c>
      <c r="AO104" s="61">
        <v>10.34</v>
      </c>
      <c r="AP104" s="61">
        <v>69.58</v>
      </c>
      <c r="AQ104" s="61">
        <v>68.09</v>
      </c>
      <c r="AR104" s="61">
        <v>0.28433000000000003</v>
      </c>
      <c r="AS104" s="61">
        <v>0.29502</v>
      </c>
      <c r="AT104" s="61">
        <v>0.28375</v>
      </c>
      <c r="AU104" s="61">
        <v>0.74761999999999995</v>
      </c>
      <c r="AV104" s="61">
        <v>0.89595000000000002</v>
      </c>
      <c r="AW104" s="61">
        <v>0.45472000000000001</v>
      </c>
      <c r="AX104" s="61">
        <v>0.28338000000000002</v>
      </c>
      <c r="AY104" s="61">
        <v>0.29587999999999998</v>
      </c>
      <c r="AZ104" s="61">
        <v>0.28303</v>
      </c>
      <c r="BA104" s="61">
        <v>0.73717999999999995</v>
      </c>
      <c r="BB104" s="61">
        <v>0.89327999999999996</v>
      </c>
      <c r="BC104" s="61">
        <v>0.45172000000000001</v>
      </c>
      <c r="BD104" s="61" t="s">
        <v>288</v>
      </c>
      <c r="BE104" s="61" t="s">
        <v>288</v>
      </c>
      <c r="BF104" s="61" t="s">
        <v>288</v>
      </c>
      <c r="BG104" s="61" t="s">
        <v>288</v>
      </c>
      <c r="BH104" s="61" t="s">
        <v>288</v>
      </c>
      <c r="BI104" s="61" t="s">
        <v>288</v>
      </c>
      <c r="BJ104" s="61">
        <v>0.28037000000000001</v>
      </c>
      <c r="BK104" s="61">
        <v>0.2908</v>
      </c>
      <c r="BL104" s="61">
        <v>0.28098000000000001</v>
      </c>
      <c r="BM104" s="61">
        <v>0.72248000000000001</v>
      </c>
      <c r="BN104" s="61">
        <v>0.85546999999999995</v>
      </c>
      <c r="BO104" s="61">
        <v>0.44505</v>
      </c>
      <c r="BP104" s="61">
        <v>0.28053</v>
      </c>
      <c r="BQ104" s="61">
        <v>0.29148000000000002</v>
      </c>
      <c r="BR104" s="61">
        <v>0.28233000000000003</v>
      </c>
      <c r="BS104" s="61">
        <v>0.73072999999999999</v>
      </c>
      <c r="BT104" s="61">
        <v>0.86385000000000001</v>
      </c>
      <c r="BU104" s="61">
        <v>0.45072000000000001</v>
      </c>
      <c r="BV104" s="61">
        <v>0.2838</v>
      </c>
      <c r="BW104" s="61">
        <v>0.29702000000000001</v>
      </c>
      <c r="BX104" s="61">
        <v>0.28401999999999999</v>
      </c>
      <c r="BY104" s="61">
        <v>0.72897000000000001</v>
      </c>
      <c r="BZ104" s="61">
        <v>0.89564999999999995</v>
      </c>
      <c r="CA104" s="61">
        <v>0.44852999999999998</v>
      </c>
      <c r="CB104" s="61">
        <v>7.0000000000000007E-2</v>
      </c>
      <c r="CC104" s="61">
        <v>0.1</v>
      </c>
      <c r="CD104" s="61">
        <v>7.0000000000000007E-2</v>
      </c>
      <c r="CE104" s="61">
        <v>0.39</v>
      </c>
      <c r="CF104" s="61">
        <v>0.49</v>
      </c>
      <c r="CG104" s="61">
        <v>0.28999999999999998</v>
      </c>
      <c r="CH104" s="61">
        <v>0.06</v>
      </c>
      <c r="CI104" s="61">
        <v>0.05</v>
      </c>
      <c r="CJ104" s="61">
        <v>0.04</v>
      </c>
      <c r="CK104" s="61">
        <v>0.51</v>
      </c>
      <c r="CL104" s="61">
        <v>0.24</v>
      </c>
      <c r="CM104" s="61">
        <v>0.24</v>
      </c>
      <c r="CN104" s="61" t="s">
        <v>289</v>
      </c>
      <c r="CO104" s="61" t="s">
        <v>289</v>
      </c>
      <c r="CP104" s="61" t="s">
        <v>289</v>
      </c>
      <c r="CQ104" s="61" t="s">
        <v>289</v>
      </c>
      <c r="CR104" s="61" t="s">
        <v>289</v>
      </c>
      <c r="CS104" s="61" t="s">
        <v>289</v>
      </c>
      <c r="CT104" s="61">
        <v>0.05</v>
      </c>
      <c r="CU104" s="61">
        <v>0.05</v>
      </c>
      <c r="CV104" s="61">
        <v>0.05</v>
      </c>
      <c r="CW104" s="61">
        <v>0.28999999999999998</v>
      </c>
      <c r="CX104" s="61">
        <v>0.22</v>
      </c>
      <c r="CY104" s="61">
        <v>0.3</v>
      </c>
      <c r="CZ104" s="61">
        <v>0.05</v>
      </c>
      <c r="DA104" s="61">
        <v>0.06</v>
      </c>
      <c r="DB104" s="61">
        <v>0.04</v>
      </c>
      <c r="DC104" s="61">
        <v>0.23</v>
      </c>
      <c r="DD104" s="61">
        <v>0.4</v>
      </c>
      <c r="DE104" s="61">
        <v>0.14000000000000001</v>
      </c>
      <c r="DF104" s="61">
        <v>0.12</v>
      </c>
      <c r="DG104" s="61">
        <v>0.09</v>
      </c>
      <c r="DH104" s="61">
        <v>0.13</v>
      </c>
      <c r="DI104" s="61">
        <v>0.35</v>
      </c>
      <c r="DJ104" s="61">
        <v>0.23</v>
      </c>
      <c r="DK104" s="61">
        <v>0.37</v>
      </c>
      <c r="DL104" s="61" t="s">
        <v>325</v>
      </c>
    </row>
    <row r="105" spans="1:116" s="61" customFormat="1">
      <c r="A105" s="61">
        <v>71159</v>
      </c>
      <c r="B105" s="61" t="s">
        <v>16</v>
      </c>
      <c r="C105" s="61">
        <v>3</v>
      </c>
      <c r="D105" s="61">
        <v>20090602</v>
      </c>
      <c r="E105" s="61" t="s">
        <v>97</v>
      </c>
      <c r="F105" s="61">
        <v>20090611</v>
      </c>
      <c r="G105" s="61" t="s">
        <v>327</v>
      </c>
      <c r="H105" s="61">
        <v>9</v>
      </c>
      <c r="I105" s="61">
        <v>27</v>
      </c>
      <c r="J105" s="61">
        <v>1392</v>
      </c>
      <c r="K105" s="61" t="s">
        <v>313</v>
      </c>
      <c r="L105" s="61" t="s">
        <v>283</v>
      </c>
      <c r="M105" s="61" t="s">
        <v>283</v>
      </c>
      <c r="N105" s="61" t="s">
        <v>283</v>
      </c>
      <c r="O105" s="61">
        <v>540</v>
      </c>
      <c r="P105" s="61">
        <v>1.19</v>
      </c>
      <c r="Q105" s="61">
        <v>0.9</v>
      </c>
      <c r="R105" s="61">
        <v>2.09</v>
      </c>
      <c r="S105" s="61" t="s">
        <v>284</v>
      </c>
      <c r="T105" s="61">
        <v>1.9620109999999999</v>
      </c>
      <c r="U105" s="61">
        <v>1.964518</v>
      </c>
      <c r="V105" s="61" t="s">
        <v>285</v>
      </c>
      <c r="W105" s="61">
        <v>1.941187</v>
      </c>
      <c r="X105" s="61">
        <v>1.9502440000000001</v>
      </c>
      <c r="Y105" s="61">
        <v>1.969166</v>
      </c>
      <c r="Z105" s="61">
        <v>0</v>
      </c>
      <c r="AA105" s="61">
        <v>10.477442999999999</v>
      </c>
      <c r="AB105" s="61">
        <v>10.479126000000001</v>
      </c>
      <c r="AC105" s="61" t="s">
        <v>285</v>
      </c>
      <c r="AD105" s="61">
        <v>10.312445</v>
      </c>
      <c r="AE105" s="61" t="s">
        <v>296</v>
      </c>
      <c r="AF105" s="61">
        <v>10.364613</v>
      </c>
      <c r="AG105" s="61">
        <v>10.518000000000001</v>
      </c>
      <c r="AH105" s="61">
        <v>-0.02</v>
      </c>
      <c r="AI105" s="61" t="s">
        <v>287</v>
      </c>
      <c r="AJ105" s="61">
        <v>-0.37</v>
      </c>
      <c r="AK105" s="61">
        <v>-0.92859999999999998</v>
      </c>
      <c r="AL105" s="61">
        <v>-0.875</v>
      </c>
      <c r="AM105" s="61">
        <v>800</v>
      </c>
      <c r="AN105" s="61">
        <v>8.68</v>
      </c>
      <c r="AO105" s="61">
        <v>9.27</v>
      </c>
      <c r="AP105" s="61">
        <v>49.53</v>
      </c>
      <c r="AQ105" s="61">
        <v>55.86</v>
      </c>
      <c r="AR105" s="61">
        <v>0.28108</v>
      </c>
      <c r="AS105" s="61">
        <v>0.29432999999999998</v>
      </c>
      <c r="AT105" s="61">
        <v>0.28197</v>
      </c>
      <c r="AU105" s="61">
        <v>0.72589999999999999</v>
      </c>
      <c r="AV105" s="61">
        <v>0.88927</v>
      </c>
      <c r="AW105" s="61">
        <v>0.4446</v>
      </c>
      <c r="AX105" s="61">
        <v>0.28205000000000002</v>
      </c>
      <c r="AY105" s="61">
        <v>0.29375000000000001</v>
      </c>
      <c r="AZ105" s="61">
        <v>0.28160000000000002</v>
      </c>
      <c r="BA105" s="61">
        <v>0.72719999999999996</v>
      </c>
      <c r="BB105" s="61">
        <v>0.88605</v>
      </c>
      <c r="BC105" s="61">
        <v>0.44586999999999999</v>
      </c>
      <c r="BD105" s="61" t="s">
        <v>288</v>
      </c>
      <c r="BE105" s="61" t="s">
        <v>288</v>
      </c>
      <c r="BF105" s="61" t="s">
        <v>288</v>
      </c>
      <c r="BG105" s="61" t="s">
        <v>288</v>
      </c>
      <c r="BH105" s="61" t="s">
        <v>288</v>
      </c>
      <c r="BI105" s="61" t="s">
        <v>288</v>
      </c>
      <c r="BJ105" s="61">
        <v>0.27872000000000002</v>
      </c>
      <c r="BK105" s="61">
        <v>0.28839999999999999</v>
      </c>
      <c r="BL105" s="61">
        <v>0.27883000000000002</v>
      </c>
      <c r="BM105" s="61">
        <v>0.71523000000000003</v>
      </c>
      <c r="BN105" s="61">
        <v>0.84387000000000001</v>
      </c>
      <c r="BO105" s="61">
        <v>0.43976999999999999</v>
      </c>
      <c r="BP105" s="61">
        <v>0.27965000000000001</v>
      </c>
      <c r="BQ105" s="61">
        <v>0.28937000000000002</v>
      </c>
      <c r="BR105" s="61">
        <v>0.27998000000000001</v>
      </c>
      <c r="BS105" s="61">
        <v>0.72062999999999999</v>
      </c>
      <c r="BT105" s="61">
        <v>0.85277999999999998</v>
      </c>
      <c r="BU105" s="61">
        <v>0.44757000000000002</v>
      </c>
      <c r="BV105" s="61">
        <v>0.28272000000000003</v>
      </c>
      <c r="BW105" s="61">
        <v>0.29594999999999999</v>
      </c>
      <c r="BX105" s="61">
        <v>0.28208</v>
      </c>
      <c r="BY105" s="61">
        <v>0.72892999999999997</v>
      </c>
      <c r="BZ105" s="61">
        <v>0.88727</v>
      </c>
      <c r="CA105" s="61">
        <v>0.44669999999999999</v>
      </c>
      <c r="CB105" s="61">
        <v>0.05</v>
      </c>
      <c r="CC105" s="61">
        <v>0.02</v>
      </c>
      <c r="CD105" s="61">
        <v>0.03</v>
      </c>
      <c r="CE105" s="61">
        <v>0.28999999999999998</v>
      </c>
      <c r="CF105" s="61">
        <v>0.41</v>
      </c>
      <c r="CG105" s="61">
        <v>0.3</v>
      </c>
      <c r="CH105" s="61">
        <v>0.02</v>
      </c>
      <c r="CI105" s="61">
        <v>0.04</v>
      </c>
      <c r="CJ105" s="61">
        <v>0.09</v>
      </c>
      <c r="CK105" s="61">
        <v>0.4</v>
      </c>
      <c r="CL105" s="61">
        <v>0.36</v>
      </c>
      <c r="CM105" s="61">
        <v>0.36</v>
      </c>
      <c r="CN105" s="61" t="s">
        <v>289</v>
      </c>
      <c r="CO105" s="61" t="s">
        <v>289</v>
      </c>
      <c r="CP105" s="61" t="s">
        <v>289</v>
      </c>
      <c r="CQ105" s="61" t="s">
        <v>289</v>
      </c>
      <c r="CR105" s="61" t="s">
        <v>289</v>
      </c>
      <c r="CS105" s="61" t="s">
        <v>289</v>
      </c>
      <c r="CT105" s="61">
        <v>0.04</v>
      </c>
      <c r="CU105" s="61">
        <v>0.04</v>
      </c>
      <c r="CV105" s="61">
        <v>0.04</v>
      </c>
      <c r="CW105" s="61">
        <v>0.37</v>
      </c>
      <c r="CX105" s="61">
        <v>0.15</v>
      </c>
      <c r="CY105" s="61">
        <v>0.1</v>
      </c>
      <c r="CZ105" s="61">
        <v>0.03</v>
      </c>
      <c r="DA105" s="61">
        <v>0.05</v>
      </c>
      <c r="DB105" s="61">
        <v>7.0000000000000007E-2</v>
      </c>
      <c r="DC105" s="61">
        <v>0.41</v>
      </c>
      <c r="DD105" s="61">
        <v>0.48</v>
      </c>
      <c r="DE105" s="61">
        <v>0.32</v>
      </c>
      <c r="DF105" s="61">
        <v>0.12</v>
      </c>
      <c r="DG105" s="61">
        <v>0.13</v>
      </c>
      <c r="DH105" s="61">
        <v>0.1</v>
      </c>
      <c r="DI105" s="61">
        <v>0.16</v>
      </c>
      <c r="DJ105" s="61">
        <v>0.26</v>
      </c>
      <c r="DK105" s="61">
        <v>0.42</v>
      </c>
      <c r="DL105" s="61" t="s">
        <v>325</v>
      </c>
    </row>
    <row r="106" spans="1:116" s="61" customFormat="1">
      <c r="A106" s="61">
        <v>71176</v>
      </c>
      <c r="B106" s="61" t="s">
        <v>16</v>
      </c>
      <c r="C106" s="61">
        <v>3</v>
      </c>
      <c r="D106" s="61">
        <v>20090609</v>
      </c>
      <c r="E106" s="61" t="s">
        <v>101</v>
      </c>
      <c r="F106" s="61">
        <v>20090610</v>
      </c>
      <c r="G106" s="61" t="s">
        <v>327</v>
      </c>
      <c r="H106" s="61">
        <v>10</v>
      </c>
      <c r="I106" s="61">
        <v>28</v>
      </c>
      <c r="J106" s="61">
        <v>1548</v>
      </c>
      <c r="K106" s="61" t="s">
        <v>283</v>
      </c>
      <c r="L106" s="61" t="s">
        <v>283</v>
      </c>
      <c r="M106" s="61" t="s">
        <v>283</v>
      </c>
      <c r="N106" s="61" t="s">
        <v>283</v>
      </c>
      <c r="O106" s="61">
        <v>542</v>
      </c>
      <c r="P106" s="61">
        <v>1.41</v>
      </c>
      <c r="Q106" s="61">
        <v>0.6</v>
      </c>
      <c r="R106" s="61">
        <v>2.0099999999999998</v>
      </c>
      <c r="S106" s="61" t="s">
        <v>284</v>
      </c>
      <c r="T106" s="61">
        <v>1.962674</v>
      </c>
      <c r="U106" s="61">
        <v>1.9654180000000001</v>
      </c>
      <c r="V106" s="61" t="s">
        <v>285</v>
      </c>
      <c r="W106" s="61">
        <v>1.936566</v>
      </c>
      <c r="X106" s="61">
        <v>1.9488030000000001</v>
      </c>
      <c r="Y106" s="61">
        <v>1.960321</v>
      </c>
      <c r="Z106" s="61">
        <v>3</v>
      </c>
      <c r="AA106" s="61">
        <v>10.4726</v>
      </c>
      <c r="AB106" s="61">
        <v>10.476565000000001</v>
      </c>
      <c r="AC106" s="61" t="s">
        <v>285</v>
      </c>
      <c r="AD106" s="61">
        <v>10.280108</v>
      </c>
      <c r="AE106" s="61" t="s">
        <v>286</v>
      </c>
      <c r="AF106" s="61">
        <v>10.341498</v>
      </c>
      <c r="AG106" s="61">
        <v>10.474755999999999</v>
      </c>
      <c r="AH106" s="61">
        <v>-0.04</v>
      </c>
      <c r="AI106" s="61" t="s">
        <v>287</v>
      </c>
      <c r="AJ106" s="61">
        <v>0.02</v>
      </c>
      <c r="AK106" s="61">
        <v>-0.57140000000000002</v>
      </c>
      <c r="AL106" s="61">
        <v>-1.25</v>
      </c>
      <c r="AM106" s="61">
        <v>800</v>
      </c>
      <c r="AN106" s="61">
        <v>8.81</v>
      </c>
      <c r="AO106" s="61">
        <v>9.26</v>
      </c>
      <c r="AP106" s="61">
        <v>48.71</v>
      </c>
      <c r="AQ106" s="61">
        <v>52.03</v>
      </c>
      <c r="AR106" s="61">
        <v>0.28172999999999998</v>
      </c>
      <c r="AS106" s="61">
        <v>0.29387999999999997</v>
      </c>
      <c r="AT106" s="61">
        <v>0.28166999999999998</v>
      </c>
      <c r="AU106" s="61">
        <v>0.72219999999999995</v>
      </c>
      <c r="AV106" s="61">
        <v>0.88727</v>
      </c>
      <c r="AW106" s="61">
        <v>0.44431999999999999</v>
      </c>
      <c r="AX106" s="61">
        <v>0.28270000000000001</v>
      </c>
      <c r="AY106" s="61">
        <v>0.29316999999999999</v>
      </c>
      <c r="AZ106" s="61">
        <v>0.28112999999999999</v>
      </c>
      <c r="BA106" s="61">
        <v>0.72162000000000004</v>
      </c>
      <c r="BB106" s="61">
        <v>0.88539999999999996</v>
      </c>
      <c r="BC106" s="61">
        <v>0.44936999999999999</v>
      </c>
      <c r="BD106" s="61" t="s">
        <v>288</v>
      </c>
      <c r="BE106" s="61" t="s">
        <v>288</v>
      </c>
      <c r="BF106" s="61" t="s">
        <v>288</v>
      </c>
      <c r="BG106" s="61" t="s">
        <v>288</v>
      </c>
      <c r="BH106" s="61" t="s">
        <v>288</v>
      </c>
      <c r="BI106" s="61" t="s">
        <v>288</v>
      </c>
      <c r="BJ106" s="61">
        <v>0.27842</v>
      </c>
      <c r="BK106" s="61">
        <v>0.2873</v>
      </c>
      <c r="BL106" s="61">
        <v>0.27828000000000003</v>
      </c>
      <c r="BM106" s="61">
        <v>0.70623000000000002</v>
      </c>
      <c r="BN106" s="61">
        <v>0.84123000000000003</v>
      </c>
      <c r="BO106" s="61">
        <v>0.43708000000000002</v>
      </c>
      <c r="BP106" s="61">
        <v>0.27953</v>
      </c>
      <c r="BQ106" s="61">
        <v>0.28789999999999999</v>
      </c>
      <c r="BR106" s="61">
        <v>0.27961999999999998</v>
      </c>
      <c r="BS106" s="61">
        <v>0.72697000000000001</v>
      </c>
      <c r="BT106" s="61">
        <v>0.84562000000000004</v>
      </c>
      <c r="BU106" s="61">
        <v>0.44614999999999999</v>
      </c>
      <c r="BV106" s="61">
        <v>0.28122999999999998</v>
      </c>
      <c r="BW106" s="61">
        <v>0.29476999999999998</v>
      </c>
      <c r="BX106" s="61">
        <v>0.28122000000000003</v>
      </c>
      <c r="BY106" s="61">
        <v>0.72650000000000003</v>
      </c>
      <c r="BZ106" s="61">
        <v>0.88849999999999996</v>
      </c>
      <c r="CA106" s="61">
        <v>0.44263000000000002</v>
      </c>
      <c r="CB106" s="61">
        <v>0.05</v>
      </c>
      <c r="CC106" s="61">
        <v>0.06</v>
      </c>
      <c r="CD106" s="61">
        <v>0.11</v>
      </c>
      <c r="CE106" s="61">
        <v>0.22</v>
      </c>
      <c r="CF106" s="61">
        <v>0.71</v>
      </c>
      <c r="CG106" s="61">
        <v>0.43</v>
      </c>
      <c r="CH106" s="61">
        <v>0.04</v>
      </c>
      <c r="CI106" s="61">
        <v>0.04</v>
      </c>
      <c r="CJ106" s="61">
        <v>0.06</v>
      </c>
      <c r="CK106" s="61">
        <v>0.27</v>
      </c>
      <c r="CL106" s="61">
        <v>0.36</v>
      </c>
      <c r="CM106" s="61">
        <v>0.28999999999999998</v>
      </c>
      <c r="CN106" s="61" t="s">
        <v>289</v>
      </c>
      <c r="CO106" s="61" t="s">
        <v>289</v>
      </c>
      <c r="CP106" s="61" t="s">
        <v>289</v>
      </c>
      <c r="CQ106" s="61" t="s">
        <v>289</v>
      </c>
      <c r="CR106" s="61" t="s">
        <v>289</v>
      </c>
      <c r="CS106" s="61" t="s">
        <v>289</v>
      </c>
      <c r="CT106" s="61">
        <v>7.0000000000000007E-2</v>
      </c>
      <c r="CU106" s="61">
        <v>7.0000000000000007E-2</v>
      </c>
      <c r="CV106" s="61">
        <v>0.08</v>
      </c>
      <c r="CW106" s="61">
        <v>0.27</v>
      </c>
      <c r="CX106" s="61">
        <v>0.53</v>
      </c>
      <c r="CY106" s="61">
        <v>0.25</v>
      </c>
      <c r="CZ106" s="61">
        <v>0.08</v>
      </c>
      <c r="DA106" s="61">
        <v>0.06</v>
      </c>
      <c r="DB106" s="61">
        <v>0.03</v>
      </c>
      <c r="DC106" s="61">
        <v>0.31</v>
      </c>
      <c r="DD106" s="61">
        <v>0.4</v>
      </c>
      <c r="DE106" s="61">
        <v>0.19</v>
      </c>
      <c r="DF106" s="61">
        <v>0.06</v>
      </c>
      <c r="DG106" s="61">
        <v>0.06</v>
      </c>
      <c r="DH106" s="61">
        <v>0.03</v>
      </c>
      <c r="DI106" s="61">
        <v>0.38</v>
      </c>
      <c r="DJ106" s="61">
        <v>0.26</v>
      </c>
      <c r="DK106" s="61">
        <v>0.28999999999999998</v>
      </c>
      <c r="DL106" s="61" t="s">
        <v>325</v>
      </c>
    </row>
    <row r="107" spans="1:116" s="61" customFormat="1">
      <c r="A107" s="61">
        <v>72199</v>
      </c>
      <c r="B107" s="61" t="s">
        <v>16</v>
      </c>
      <c r="C107" s="61">
        <v>3</v>
      </c>
      <c r="D107" s="61">
        <v>20090909</v>
      </c>
      <c r="E107" s="61" t="s">
        <v>123</v>
      </c>
      <c r="F107" s="61">
        <v>20090909</v>
      </c>
      <c r="G107" s="61" t="s">
        <v>327</v>
      </c>
      <c r="H107" s="61">
        <v>18</v>
      </c>
      <c r="I107" s="61">
        <v>36</v>
      </c>
      <c r="J107" s="61">
        <v>2792</v>
      </c>
      <c r="K107" s="61" t="s">
        <v>283</v>
      </c>
      <c r="L107" s="61" t="s">
        <v>283</v>
      </c>
      <c r="M107" s="61" t="s">
        <v>283</v>
      </c>
      <c r="N107" s="61" t="s">
        <v>283</v>
      </c>
      <c r="O107" s="61">
        <v>540</v>
      </c>
      <c r="P107" s="61">
        <v>1.32</v>
      </c>
      <c r="Q107" s="61">
        <v>0.95</v>
      </c>
      <c r="R107" s="61">
        <v>2.27</v>
      </c>
      <c r="S107" s="61" t="s">
        <v>284</v>
      </c>
      <c r="T107" s="61">
        <v>1.964688</v>
      </c>
      <c r="U107" s="61">
        <v>1.962744</v>
      </c>
      <c r="V107" s="61" t="s">
        <v>285</v>
      </c>
      <c r="W107" s="61">
        <v>1.9402870000000001</v>
      </c>
      <c r="X107" s="61">
        <v>1.9484600000000001</v>
      </c>
      <c r="Y107" s="61">
        <v>1.964396</v>
      </c>
      <c r="Z107" s="61">
        <v>0</v>
      </c>
      <c r="AA107" s="61">
        <v>10.488375</v>
      </c>
      <c r="AB107" s="61">
        <v>10.472830999999999</v>
      </c>
      <c r="AC107" s="61" t="s">
        <v>285</v>
      </c>
      <c r="AD107" s="61">
        <v>10.298546</v>
      </c>
      <c r="AE107" s="61" t="s">
        <v>330</v>
      </c>
      <c r="AF107" s="61">
        <v>10.366823</v>
      </c>
      <c r="AG107" s="61">
        <v>10.503116</v>
      </c>
      <c r="AH107" s="61">
        <v>0.15</v>
      </c>
      <c r="AI107" s="61" t="s">
        <v>287</v>
      </c>
      <c r="AJ107" s="61">
        <v>-0.28999999999999998</v>
      </c>
      <c r="AK107" s="61">
        <v>0</v>
      </c>
      <c r="AL107" s="61">
        <v>-0.5625</v>
      </c>
      <c r="AM107" s="61">
        <v>800</v>
      </c>
      <c r="AN107" s="61">
        <v>8.65</v>
      </c>
      <c r="AO107" s="61">
        <v>9.3000000000000007</v>
      </c>
      <c r="AP107" s="61">
        <v>49.81</v>
      </c>
      <c r="AQ107" s="61">
        <v>56.16</v>
      </c>
      <c r="AR107" s="61">
        <v>0.28248000000000001</v>
      </c>
      <c r="AS107" s="61">
        <v>0.29487999999999998</v>
      </c>
      <c r="AT107" s="61">
        <v>0.28120000000000001</v>
      </c>
      <c r="AU107" s="61">
        <v>0.72813000000000005</v>
      </c>
      <c r="AV107" s="61">
        <v>0.88463000000000003</v>
      </c>
      <c r="AW107" s="61">
        <v>0.44295000000000001</v>
      </c>
      <c r="AX107" s="61">
        <v>0.28234999999999999</v>
      </c>
      <c r="AY107" s="61">
        <v>0.29453000000000001</v>
      </c>
      <c r="AZ107" s="61">
        <v>0.28101999999999999</v>
      </c>
      <c r="BA107" s="61">
        <v>0.72433000000000003</v>
      </c>
      <c r="BB107" s="61">
        <v>0.87965000000000004</v>
      </c>
      <c r="BC107" s="61">
        <v>0.44131999999999999</v>
      </c>
      <c r="BD107" s="61" t="s">
        <v>288</v>
      </c>
      <c r="BE107" s="61" t="s">
        <v>288</v>
      </c>
      <c r="BF107" s="61" t="s">
        <v>288</v>
      </c>
      <c r="BG107" s="61" t="s">
        <v>288</v>
      </c>
      <c r="BH107" s="61" t="s">
        <v>288</v>
      </c>
      <c r="BI107" s="61" t="s">
        <v>288</v>
      </c>
      <c r="BJ107" s="61">
        <v>0.27837000000000001</v>
      </c>
      <c r="BK107" s="61">
        <v>0.28754999999999997</v>
      </c>
      <c r="BL107" s="61">
        <v>0.27882000000000001</v>
      </c>
      <c r="BM107" s="61">
        <v>0.71572000000000002</v>
      </c>
      <c r="BN107" s="61">
        <v>0.83801999999999999</v>
      </c>
      <c r="BO107" s="61">
        <v>0.44202999999999998</v>
      </c>
      <c r="BP107" s="61">
        <v>0.27900000000000003</v>
      </c>
      <c r="BQ107" s="61">
        <v>0.29060000000000002</v>
      </c>
      <c r="BR107" s="61">
        <v>0.28010000000000002</v>
      </c>
      <c r="BS107" s="61">
        <v>0.72546999999999995</v>
      </c>
      <c r="BT107" s="61">
        <v>0.84853000000000001</v>
      </c>
      <c r="BU107" s="61">
        <v>0.44373000000000001</v>
      </c>
      <c r="BV107" s="61">
        <v>0.28258</v>
      </c>
      <c r="BW107" s="61">
        <v>0.29680000000000001</v>
      </c>
      <c r="BX107" s="61">
        <v>0.28087000000000001</v>
      </c>
      <c r="BY107" s="61">
        <v>0.72697999999999996</v>
      </c>
      <c r="BZ107" s="61">
        <v>0.88153000000000004</v>
      </c>
      <c r="CA107" s="61">
        <v>0.44181999999999999</v>
      </c>
      <c r="CB107" s="61">
        <v>0.06</v>
      </c>
      <c r="CC107" s="61">
        <v>0.11</v>
      </c>
      <c r="CD107" s="61">
        <v>7.0000000000000007E-2</v>
      </c>
      <c r="CE107" s="61">
        <v>0.42</v>
      </c>
      <c r="CF107" s="61">
        <v>0.59</v>
      </c>
      <c r="CG107" s="61">
        <v>0.36</v>
      </c>
      <c r="CH107" s="61">
        <v>0.04</v>
      </c>
      <c r="CI107" s="61">
        <v>0.06</v>
      </c>
      <c r="CJ107" s="61">
        <v>7.0000000000000007E-2</v>
      </c>
      <c r="CK107" s="61">
        <v>0.33</v>
      </c>
      <c r="CL107" s="61">
        <v>0.35</v>
      </c>
      <c r="CM107" s="61">
        <v>0.33</v>
      </c>
      <c r="CN107" s="61" t="s">
        <v>289</v>
      </c>
      <c r="CO107" s="61" t="s">
        <v>289</v>
      </c>
      <c r="CP107" s="61" t="s">
        <v>289</v>
      </c>
      <c r="CQ107" s="61" t="s">
        <v>289</v>
      </c>
      <c r="CR107" s="61" t="s">
        <v>289</v>
      </c>
      <c r="CS107" s="61" t="s">
        <v>289</v>
      </c>
      <c r="CT107" s="61">
        <v>0.05</v>
      </c>
      <c r="CU107" s="61">
        <v>7.0000000000000007E-2</v>
      </c>
      <c r="CV107" s="61">
        <v>0.09</v>
      </c>
      <c r="CW107" s="61">
        <v>0.46</v>
      </c>
      <c r="CX107" s="61">
        <v>0.25</v>
      </c>
      <c r="CY107" s="61">
        <v>0.42</v>
      </c>
      <c r="CZ107" s="61">
        <v>0.02</v>
      </c>
      <c r="DA107" s="61">
        <v>0.12</v>
      </c>
      <c r="DB107" s="61">
        <v>0.17</v>
      </c>
      <c r="DC107" s="61">
        <v>0.23</v>
      </c>
      <c r="DD107" s="61">
        <v>0.34</v>
      </c>
      <c r="DE107" s="61">
        <v>0.12</v>
      </c>
      <c r="DF107" s="61">
        <v>0.03</v>
      </c>
      <c r="DG107" s="61">
        <v>0.02</v>
      </c>
      <c r="DH107" s="61">
        <v>0.04</v>
      </c>
      <c r="DI107" s="61">
        <v>0.13</v>
      </c>
      <c r="DJ107" s="61">
        <v>0.25</v>
      </c>
      <c r="DK107" s="61">
        <v>0.19</v>
      </c>
      <c r="DL107" s="61" t="s">
        <v>325</v>
      </c>
    </row>
    <row r="108" spans="1:116" s="61" customFormat="1">
      <c r="A108" s="61">
        <v>72207</v>
      </c>
      <c r="B108" s="61" t="s">
        <v>16</v>
      </c>
      <c r="C108" s="61">
        <v>3</v>
      </c>
      <c r="D108" s="61">
        <v>20091111</v>
      </c>
      <c r="E108" s="61" t="s">
        <v>142</v>
      </c>
      <c r="F108" s="61">
        <v>20091111</v>
      </c>
      <c r="G108" s="61" t="s">
        <v>327</v>
      </c>
      <c r="H108" s="61">
        <v>26</v>
      </c>
      <c r="I108" s="61">
        <v>44</v>
      </c>
      <c r="J108" s="61">
        <v>3942</v>
      </c>
      <c r="K108" s="61" t="s">
        <v>283</v>
      </c>
      <c r="L108" s="61" t="s">
        <v>283</v>
      </c>
      <c r="M108" s="61" t="s">
        <v>283</v>
      </c>
      <c r="N108" s="61" t="s">
        <v>283</v>
      </c>
      <c r="O108" s="61">
        <v>542</v>
      </c>
      <c r="P108" s="61">
        <v>1.34</v>
      </c>
      <c r="Q108" s="61">
        <v>0.69</v>
      </c>
      <c r="R108" s="61">
        <v>2.0299999999999998</v>
      </c>
      <c r="S108" s="61" t="s">
        <v>284</v>
      </c>
      <c r="T108" s="61">
        <v>1.9577830000000001</v>
      </c>
      <c r="U108" s="61">
        <v>1.951808</v>
      </c>
      <c r="V108" s="61" t="s">
        <v>285</v>
      </c>
      <c r="W108" s="61">
        <v>1.93164</v>
      </c>
      <c r="X108" s="61">
        <v>1.947184</v>
      </c>
      <c r="Y108" s="61">
        <v>1.9561360000000001</v>
      </c>
      <c r="Z108" s="61">
        <v>0</v>
      </c>
      <c r="AA108" s="61">
        <v>10.45168</v>
      </c>
      <c r="AB108" s="61">
        <v>10.433147999999999</v>
      </c>
      <c r="AC108" s="61" t="s">
        <v>285</v>
      </c>
      <c r="AD108" s="61">
        <v>10.254522</v>
      </c>
      <c r="AE108" s="61" t="s">
        <v>330</v>
      </c>
      <c r="AF108" s="61">
        <v>10.356287999999999</v>
      </c>
      <c r="AG108" s="61">
        <v>10.457304000000001</v>
      </c>
      <c r="AH108" s="61">
        <v>0.18</v>
      </c>
      <c r="AI108" s="61" t="s">
        <v>287</v>
      </c>
      <c r="AJ108" s="61">
        <v>-0.23</v>
      </c>
      <c r="AK108" s="61">
        <v>-1.0713999999999999</v>
      </c>
      <c r="AL108" s="61">
        <v>-0.6875</v>
      </c>
      <c r="AM108" s="61">
        <v>1000</v>
      </c>
      <c r="AN108" s="61">
        <v>8.9</v>
      </c>
      <c r="AO108" s="61">
        <v>9.33</v>
      </c>
      <c r="AP108" s="61">
        <v>48.17</v>
      </c>
      <c r="AQ108" s="61">
        <v>53.33</v>
      </c>
      <c r="AR108" s="61">
        <v>0.28056999999999999</v>
      </c>
      <c r="AS108" s="61">
        <v>0.29254999999999998</v>
      </c>
      <c r="AT108" s="61">
        <v>0.28066999999999998</v>
      </c>
      <c r="AU108" s="61">
        <v>0.73492999999999997</v>
      </c>
      <c r="AV108" s="61">
        <v>0.89227000000000001</v>
      </c>
      <c r="AW108" s="61">
        <v>0.44552999999999998</v>
      </c>
      <c r="AX108" s="61">
        <v>0.27972999999999998</v>
      </c>
      <c r="AY108" s="61">
        <v>0.29325000000000001</v>
      </c>
      <c r="AZ108" s="61">
        <v>0.27983000000000002</v>
      </c>
      <c r="BA108" s="61">
        <v>0.73058000000000001</v>
      </c>
      <c r="BB108" s="61">
        <v>0.88856999999999997</v>
      </c>
      <c r="BC108" s="61">
        <v>0.44264999999999999</v>
      </c>
      <c r="BD108" s="61" t="s">
        <v>288</v>
      </c>
      <c r="BE108" s="61" t="s">
        <v>288</v>
      </c>
      <c r="BF108" s="61" t="s">
        <v>288</v>
      </c>
      <c r="BG108" s="61" t="s">
        <v>288</v>
      </c>
      <c r="BH108" s="61" t="s">
        <v>288</v>
      </c>
      <c r="BI108" s="61" t="s">
        <v>288</v>
      </c>
      <c r="BJ108" s="61">
        <v>0.27678000000000003</v>
      </c>
      <c r="BK108" s="61">
        <v>0.28558</v>
      </c>
      <c r="BL108" s="61">
        <v>0.27761999999999998</v>
      </c>
      <c r="BM108" s="61">
        <v>0.72294999999999998</v>
      </c>
      <c r="BN108" s="61">
        <v>0.84240000000000004</v>
      </c>
      <c r="BO108" s="61">
        <v>0.43964999999999999</v>
      </c>
      <c r="BP108" s="61">
        <v>0.27857999999999999</v>
      </c>
      <c r="BQ108" s="61">
        <v>0.28942000000000001</v>
      </c>
      <c r="BR108" s="61">
        <v>0.27961999999999998</v>
      </c>
      <c r="BS108" s="61">
        <v>0.73234999999999995</v>
      </c>
      <c r="BT108" s="61">
        <v>0.84982000000000002</v>
      </c>
      <c r="BU108" s="61">
        <v>0.44719999999999999</v>
      </c>
      <c r="BV108" s="61">
        <v>0.27998000000000001</v>
      </c>
      <c r="BW108" s="61">
        <v>0.29399999999999998</v>
      </c>
      <c r="BX108" s="61">
        <v>0.28072000000000003</v>
      </c>
      <c r="BY108" s="61">
        <v>0.73394999999999999</v>
      </c>
      <c r="BZ108" s="61">
        <v>0.88893</v>
      </c>
      <c r="CA108" s="61">
        <v>0.44478000000000001</v>
      </c>
      <c r="CB108" s="61">
        <v>0.2</v>
      </c>
      <c r="CC108" s="61">
        <v>0.05</v>
      </c>
      <c r="CD108" s="61">
        <v>7.0000000000000007E-2</v>
      </c>
      <c r="CE108" s="61">
        <v>0.44</v>
      </c>
      <c r="CF108" s="61">
        <v>0.69</v>
      </c>
      <c r="CG108" s="61">
        <v>0.28000000000000003</v>
      </c>
      <c r="CH108" s="61">
        <v>0.06</v>
      </c>
      <c r="CI108" s="61">
        <v>0.05</v>
      </c>
      <c r="CJ108" s="61">
        <v>0.06</v>
      </c>
      <c r="CK108" s="61">
        <v>0.2</v>
      </c>
      <c r="CL108" s="61">
        <v>0.24</v>
      </c>
      <c r="CM108" s="61">
        <v>0.13</v>
      </c>
      <c r="CN108" s="61" t="s">
        <v>289</v>
      </c>
      <c r="CO108" s="61" t="s">
        <v>289</v>
      </c>
      <c r="CP108" s="61" t="s">
        <v>289</v>
      </c>
      <c r="CQ108" s="61" t="s">
        <v>289</v>
      </c>
      <c r="CR108" s="61" t="s">
        <v>289</v>
      </c>
      <c r="CS108" s="61" t="s">
        <v>289</v>
      </c>
      <c r="CT108" s="61">
        <v>0.09</v>
      </c>
      <c r="CU108" s="61">
        <v>0.06</v>
      </c>
      <c r="CV108" s="61">
        <v>7.0000000000000007E-2</v>
      </c>
      <c r="CW108" s="61">
        <v>0.41</v>
      </c>
      <c r="CX108" s="61">
        <v>0.54</v>
      </c>
      <c r="CY108" s="61">
        <v>0.26</v>
      </c>
      <c r="CZ108" s="61">
        <v>0.13</v>
      </c>
      <c r="DA108" s="61">
        <v>0.12</v>
      </c>
      <c r="DB108" s="61">
        <v>0.08</v>
      </c>
      <c r="DC108" s="61">
        <v>0.53</v>
      </c>
      <c r="DD108" s="61">
        <v>0.45</v>
      </c>
      <c r="DE108" s="61">
        <v>0.34</v>
      </c>
      <c r="DF108" s="61">
        <v>0.01</v>
      </c>
      <c r="DG108" s="61">
        <v>0.02</v>
      </c>
      <c r="DH108" s="61">
        <v>0.05</v>
      </c>
      <c r="DI108" s="61">
        <v>0.28999999999999998</v>
      </c>
      <c r="DJ108" s="61">
        <v>0.24</v>
      </c>
      <c r="DK108" s="61">
        <v>0.19</v>
      </c>
      <c r="DL108" s="61" t="s">
        <v>325</v>
      </c>
    </row>
    <row r="109" spans="1:116" s="61" customFormat="1">
      <c r="A109" s="61">
        <v>73380</v>
      </c>
      <c r="B109" s="61" t="s">
        <v>16</v>
      </c>
      <c r="C109" s="61">
        <v>3</v>
      </c>
      <c r="D109" s="61">
        <v>20100209</v>
      </c>
      <c r="E109" s="61" t="s">
        <v>376</v>
      </c>
      <c r="F109" s="61">
        <v>20100209</v>
      </c>
      <c r="G109" s="61" t="s">
        <v>396</v>
      </c>
      <c r="H109" s="61">
        <v>1</v>
      </c>
      <c r="I109" s="61">
        <v>57</v>
      </c>
      <c r="J109" s="61">
        <v>313</v>
      </c>
      <c r="K109" s="61" t="s">
        <v>308</v>
      </c>
      <c r="L109" s="61" t="s">
        <v>283</v>
      </c>
      <c r="M109" s="61" t="s">
        <v>283</v>
      </c>
      <c r="N109" s="61" t="s">
        <v>283</v>
      </c>
      <c r="O109" s="61">
        <v>540</v>
      </c>
      <c r="P109" s="61">
        <v>1.31</v>
      </c>
      <c r="Q109" s="61">
        <v>1.01</v>
      </c>
      <c r="R109" s="61">
        <v>2.3199999999999998</v>
      </c>
      <c r="S109" s="61" t="s">
        <v>284</v>
      </c>
      <c r="T109" s="61">
        <v>2.009423</v>
      </c>
      <c r="U109" s="61">
        <v>2.0041669999999998</v>
      </c>
      <c r="V109" s="61" t="s">
        <v>285</v>
      </c>
      <c r="W109" s="61">
        <v>1.9657789999999999</v>
      </c>
      <c r="X109" s="61">
        <v>1.9628699999999999</v>
      </c>
      <c r="Y109" s="61">
        <v>1.990348</v>
      </c>
      <c r="Z109" s="61">
        <v>0</v>
      </c>
      <c r="AA109" s="61">
        <v>10.698736</v>
      </c>
      <c r="AB109" s="61">
        <v>10.667120000000001</v>
      </c>
      <c r="AC109" s="61" t="s">
        <v>285</v>
      </c>
      <c r="AD109" s="61">
        <v>10.434348</v>
      </c>
      <c r="AE109" s="61" t="s">
        <v>296</v>
      </c>
      <c r="AF109" s="61">
        <v>10.447908</v>
      </c>
      <c r="AG109" s="61">
        <v>10.634019</v>
      </c>
      <c r="AH109" s="61">
        <v>0.3</v>
      </c>
      <c r="AI109" s="61" t="s">
        <v>287</v>
      </c>
      <c r="AJ109" s="61">
        <v>0.31</v>
      </c>
      <c r="AK109" s="61">
        <v>-8.3299999999999999E-2</v>
      </c>
      <c r="AL109" s="61">
        <v>-0.21429999999999999</v>
      </c>
      <c r="AM109" s="61">
        <v>500</v>
      </c>
      <c r="AN109" s="61">
        <v>8.65</v>
      </c>
      <c r="AO109" s="61">
        <v>8.94</v>
      </c>
      <c r="AP109" s="61">
        <v>48.92</v>
      </c>
      <c r="AQ109" s="61">
        <v>52.86</v>
      </c>
      <c r="AR109" s="61">
        <v>0.28643000000000002</v>
      </c>
      <c r="AS109" s="61">
        <v>0.29680000000000001</v>
      </c>
      <c r="AT109" s="61">
        <v>0.28817999999999999</v>
      </c>
      <c r="AU109" s="61">
        <v>0.77275000000000005</v>
      </c>
      <c r="AV109" s="61">
        <v>0.90212999999999999</v>
      </c>
      <c r="AW109" s="61">
        <v>0.47244999999999998</v>
      </c>
      <c r="AX109" s="61">
        <v>0.28558</v>
      </c>
      <c r="AY109" s="61">
        <v>0.29565000000000002</v>
      </c>
      <c r="AZ109" s="61">
        <v>0.28815000000000002</v>
      </c>
      <c r="BA109" s="61">
        <v>0.75248000000000004</v>
      </c>
      <c r="BB109" s="61">
        <v>0.90493000000000001</v>
      </c>
      <c r="BC109" s="61">
        <v>0.47477000000000003</v>
      </c>
      <c r="BD109" s="61" t="s">
        <v>288</v>
      </c>
      <c r="BE109" s="61" t="s">
        <v>288</v>
      </c>
      <c r="BF109" s="61" t="s">
        <v>288</v>
      </c>
      <c r="BG109" s="61" t="s">
        <v>288</v>
      </c>
      <c r="BH109" s="61" t="s">
        <v>288</v>
      </c>
      <c r="BI109" s="61" t="s">
        <v>288</v>
      </c>
      <c r="BJ109" s="61">
        <v>0.27962999999999999</v>
      </c>
      <c r="BK109" s="61">
        <v>0.28856999999999999</v>
      </c>
      <c r="BL109" s="61">
        <v>0.28298000000000001</v>
      </c>
      <c r="BM109" s="61">
        <v>0.74263000000000001</v>
      </c>
      <c r="BN109" s="61">
        <v>0.86219999999999997</v>
      </c>
      <c r="BO109" s="61">
        <v>0.46893000000000001</v>
      </c>
      <c r="BP109" s="61">
        <v>0.27893000000000001</v>
      </c>
      <c r="BQ109" s="61">
        <v>0.29010000000000002</v>
      </c>
      <c r="BR109" s="61">
        <v>0.28170000000000001</v>
      </c>
      <c r="BS109" s="61">
        <v>0.75671999999999995</v>
      </c>
      <c r="BT109" s="61">
        <v>0.86617</v>
      </c>
      <c r="BU109" s="61">
        <v>0.47016999999999998</v>
      </c>
      <c r="BV109" s="61">
        <v>0.28393000000000002</v>
      </c>
      <c r="BW109" s="61">
        <v>0.29720000000000002</v>
      </c>
      <c r="BX109" s="61">
        <v>0.28511999999999998</v>
      </c>
      <c r="BY109" s="61">
        <v>0.75617000000000001</v>
      </c>
      <c r="BZ109" s="61">
        <v>0.90471999999999997</v>
      </c>
      <c r="CA109" s="61">
        <v>0.46820000000000001</v>
      </c>
      <c r="CB109" s="61">
        <v>0.09</v>
      </c>
      <c r="CC109" s="61">
        <v>0.06</v>
      </c>
      <c r="CD109" s="61">
        <v>0.08</v>
      </c>
      <c r="CE109" s="61">
        <v>0.37</v>
      </c>
      <c r="CF109" s="61">
        <v>0.5</v>
      </c>
      <c r="CG109" s="61">
        <v>0.37</v>
      </c>
      <c r="CH109" s="61">
        <v>0.06</v>
      </c>
      <c r="CI109" s="61">
        <v>0.06</v>
      </c>
      <c r="CJ109" s="61">
        <v>0.08</v>
      </c>
      <c r="CK109" s="61">
        <v>0.51</v>
      </c>
      <c r="CL109" s="61">
        <v>0.23</v>
      </c>
      <c r="CM109" s="61">
        <v>0.12</v>
      </c>
      <c r="CN109" s="61" t="s">
        <v>289</v>
      </c>
      <c r="CO109" s="61" t="s">
        <v>289</v>
      </c>
      <c r="CP109" s="61" t="s">
        <v>289</v>
      </c>
      <c r="CQ109" s="61" t="s">
        <v>289</v>
      </c>
      <c r="CR109" s="61" t="s">
        <v>289</v>
      </c>
      <c r="CS109" s="61" t="s">
        <v>289</v>
      </c>
      <c r="CT109" s="61">
        <v>0.03</v>
      </c>
      <c r="CU109" s="61">
        <v>0.05</v>
      </c>
      <c r="CV109" s="61">
        <v>0.16</v>
      </c>
      <c r="CW109" s="61">
        <v>0.78</v>
      </c>
      <c r="CX109" s="61">
        <v>0.17</v>
      </c>
      <c r="CY109" s="61">
        <v>0.47</v>
      </c>
      <c r="CZ109" s="61">
        <v>0.02</v>
      </c>
      <c r="DA109" s="61">
        <v>0.03</v>
      </c>
      <c r="DB109" s="61">
        <v>0.05</v>
      </c>
      <c r="DC109" s="61">
        <v>0.59</v>
      </c>
      <c r="DD109" s="61">
        <v>0.5</v>
      </c>
      <c r="DE109" s="61">
        <v>0.14000000000000001</v>
      </c>
      <c r="DF109" s="61">
        <v>0.04</v>
      </c>
      <c r="DG109" s="61">
        <v>0.04</v>
      </c>
      <c r="DH109" s="61">
        <v>7.0000000000000007E-2</v>
      </c>
      <c r="DI109" s="61">
        <v>0.78</v>
      </c>
      <c r="DJ109" s="61">
        <v>0.52</v>
      </c>
      <c r="DK109" s="61">
        <v>0.31</v>
      </c>
      <c r="DL109" s="61" t="s">
        <v>325</v>
      </c>
    </row>
    <row r="110" spans="1:116" s="61" customFormat="1">
      <c r="A110" s="61">
        <v>73384</v>
      </c>
      <c r="B110" s="61" t="s">
        <v>16</v>
      </c>
      <c r="C110" s="61">
        <v>3</v>
      </c>
      <c r="D110" s="61">
        <v>20100216</v>
      </c>
      <c r="E110" s="61" t="s">
        <v>377</v>
      </c>
      <c r="F110" s="61">
        <v>20100216</v>
      </c>
      <c r="G110" s="61" t="s">
        <v>396</v>
      </c>
      <c r="H110" s="61">
        <v>2</v>
      </c>
      <c r="I110" s="61">
        <v>58</v>
      </c>
      <c r="J110" s="61">
        <v>469</v>
      </c>
      <c r="K110" s="61" t="s">
        <v>313</v>
      </c>
      <c r="L110" s="61" t="s">
        <v>283</v>
      </c>
      <c r="M110" s="61" t="s">
        <v>283</v>
      </c>
      <c r="N110" s="61" t="s">
        <v>283</v>
      </c>
      <c r="O110" s="61">
        <v>542</v>
      </c>
      <c r="P110" s="61">
        <v>1.47</v>
      </c>
      <c r="Q110" s="61">
        <v>0.75</v>
      </c>
      <c r="R110" s="61">
        <v>2.2200000000000002</v>
      </c>
      <c r="S110" s="61" t="s">
        <v>284</v>
      </c>
      <c r="T110" s="61">
        <v>1.984923</v>
      </c>
      <c r="U110" s="61">
        <v>1.9801709999999999</v>
      </c>
      <c r="V110" s="61" t="s">
        <v>285</v>
      </c>
      <c r="W110" s="61">
        <v>1.9431849999999999</v>
      </c>
      <c r="X110" s="61">
        <v>1.954672</v>
      </c>
      <c r="Y110" s="61">
        <v>1.975441</v>
      </c>
      <c r="Z110" s="61">
        <v>1</v>
      </c>
      <c r="AA110" s="61">
        <v>10.590081</v>
      </c>
      <c r="AB110" s="61">
        <v>10.561253000000001</v>
      </c>
      <c r="AC110" s="61" t="s">
        <v>285</v>
      </c>
      <c r="AD110" s="61">
        <v>10.326491000000001</v>
      </c>
      <c r="AE110" s="61" t="s">
        <v>330</v>
      </c>
      <c r="AF110" s="61">
        <v>10.397899000000001</v>
      </c>
      <c r="AG110" s="61">
        <v>10.553240000000001</v>
      </c>
      <c r="AH110" s="61">
        <v>0.27</v>
      </c>
      <c r="AI110" s="61" t="s">
        <v>287</v>
      </c>
      <c r="AJ110" s="61">
        <v>0.08</v>
      </c>
      <c r="AK110" s="61">
        <v>-0.16669999999999999</v>
      </c>
      <c r="AL110" s="61">
        <v>-0.35709999999999997</v>
      </c>
      <c r="AM110" s="61">
        <v>600</v>
      </c>
      <c r="AN110" s="61">
        <v>8.84</v>
      </c>
      <c r="AO110" s="61">
        <v>9.1999999999999993</v>
      </c>
      <c r="AP110" s="61">
        <v>47.44</v>
      </c>
      <c r="AQ110" s="61">
        <v>51.99</v>
      </c>
      <c r="AR110" s="61">
        <v>0.28347</v>
      </c>
      <c r="AS110" s="61">
        <v>0.29520000000000002</v>
      </c>
      <c r="AT110" s="61">
        <v>0.28422999999999998</v>
      </c>
      <c r="AU110" s="61">
        <v>0.75646999999999998</v>
      </c>
      <c r="AV110" s="61">
        <v>0.89864999999999995</v>
      </c>
      <c r="AW110" s="61">
        <v>0.46453</v>
      </c>
      <c r="AX110" s="61">
        <v>0.28267999999999999</v>
      </c>
      <c r="AY110" s="61">
        <v>0.29447000000000001</v>
      </c>
      <c r="AZ110" s="61">
        <v>0.28421999999999997</v>
      </c>
      <c r="BA110" s="61">
        <v>0.75166999999999995</v>
      </c>
      <c r="BB110" s="61">
        <v>0.89683000000000002</v>
      </c>
      <c r="BC110" s="61">
        <v>0.45957999999999999</v>
      </c>
      <c r="BD110" s="61" t="s">
        <v>288</v>
      </c>
      <c r="BE110" s="61" t="s">
        <v>288</v>
      </c>
      <c r="BF110" s="61" t="s">
        <v>288</v>
      </c>
      <c r="BG110" s="61" t="s">
        <v>288</v>
      </c>
      <c r="BH110" s="61" t="s">
        <v>288</v>
      </c>
      <c r="BI110" s="61" t="s">
        <v>288</v>
      </c>
      <c r="BJ110" s="61">
        <v>0.27710000000000001</v>
      </c>
      <c r="BK110" s="61">
        <v>0.28684999999999999</v>
      </c>
      <c r="BL110" s="61">
        <v>0.27972999999999998</v>
      </c>
      <c r="BM110" s="61">
        <v>0.73546999999999996</v>
      </c>
      <c r="BN110" s="61">
        <v>0.85726999999999998</v>
      </c>
      <c r="BO110" s="61">
        <v>0.45140000000000002</v>
      </c>
      <c r="BP110" s="61">
        <v>0.27778000000000003</v>
      </c>
      <c r="BQ110" s="61">
        <v>0.28887000000000002</v>
      </c>
      <c r="BR110" s="61">
        <v>0.28127000000000002</v>
      </c>
      <c r="BS110" s="61">
        <v>0.75087999999999999</v>
      </c>
      <c r="BT110" s="61">
        <v>0.86082999999999998</v>
      </c>
      <c r="BU110" s="61">
        <v>0.46183000000000002</v>
      </c>
      <c r="BV110" s="61">
        <v>0.28192</v>
      </c>
      <c r="BW110" s="61">
        <v>0.29487999999999998</v>
      </c>
      <c r="BX110" s="61">
        <v>0.28334999999999999</v>
      </c>
      <c r="BY110" s="61">
        <v>0.75083</v>
      </c>
      <c r="BZ110" s="61">
        <v>0.90244999999999997</v>
      </c>
      <c r="CA110" s="61">
        <v>0.45924999999999999</v>
      </c>
      <c r="CB110" s="61">
        <v>7.0000000000000007E-2</v>
      </c>
      <c r="CC110" s="61">
        <v>0.09</v>
      </c>
      <c r="CD110" s="61">
        <v>0.09</v>
      </c>
      <c r="CE110" s="61">
        <v>0.71</v>
      </c>
      <c r="CF110" s="61">
        <v>0.54</v>
      </c>
      <c r="CG110" s="61">
        <v>0.46</v>
      </c>
      <c r="CH110" s="61">
        <v>0.06</v>
      </c>
      <c r="CI110" s="61">
        <v>0.1</v>
      </c>
      <c r="CJ110" s="61">
        <v>0.16</v>
      </c>
      <c r="CK110" s="61">
        <v>0.33</v>
      </c>
      <c r="CL110" s="61">
        <v>0.22</v>
      </c>
      <c r="CM110" s="61">
        <v>0.2</v>
      </c>
      <c r="CN110" s="61" t="s">
        <v>289</v>
      </c>
      <c r="CO110" s="61" t="s">
        <v>289</v>
      </c>
      <c r="CP110" s="61" t="s">
        <v>289</v>
      </c>
      <c r="CQ110" s="61" t="s">
        <v>289</v>
      </c>
      <c r="CR110" s="61" t="s">
        <v>289</v>
      </c>
      <c r="CS110" s="61" t="s">
        <v>289</v>
      </c>
      <c r="CT110" s="61">
        <v>0.06</v>
      </c>
      <c r="CU110" s="61">
        <v>0.05</v>
      </c>
      <c r="CV110" s="61">
        <v>0.14000000000000001</v>
      </c>
      <c r="CW110" s="61">
        <v>0.32</v>
      </c>
      <c r="CX110" s="61">
        <v>0.37</v>
      </c>
      <c r="CY110" s="61">
        <v>0.35</v>
      </c>
      <c r="CZ110" s="61">
        <v>0.05</v>
      </c>
      <c r="DA110" s="61">
        <v>0.03</v>
      </c>
      <c r="DB110" s="61">
        <v>7.0000000000000007E-2</v>
      </c>
      <c r="DC110" s="61">
        <v>0.62</v>
      </c>
      <c r="DD110" s="61">
        <v>0.51</v>
      </c>
      <c r="DE110" s="61">
        <v>0.44</v>
      </c>
      <c r="DF110" s="61">
        <v>0.05</v>
      </c>
      <c r="DG110" s="61">
        <v>0.1</v>
      </c>
      <c r="DH110" s="61">
        <v>0.13</v>
      </c>
      <c r="DI110" s="61">
        <v>0.33</v>
      </c>
      <c r="DJ110" s="61">
        <v>0.33</v>
      </c>
      <c r="DK110" s="61">
        <v>0.44</v>
      </c>
      <c r="DL110" s="61" t="s">
        <v>325</v>
      </c>
    </row>
    <row r="111" spans="1:116" s="61" customFormat="1">
      <c r="A111" s="61">
        <v>74217</v>
      </c>
      <c r="B111" s="61" t="s">
        <v>16</v>
      </c>
      <c r="C111" s="61">
        <v>3</v>
      </c>
      <c r="D111" s="61">
        <v>20100223</v>
      </c>
      <c r="E111" s="61" t="s">
        <v>114</v>
      </c>
      <c r="F111" s="61">
        <v>20100223</v>
      </c>
      <c r="G111" s="61" t="s">
        <v>396</v>
      </c>
      <c r="H111" s="61">
        <v>3</v>
      </c>
      <c r="I111" s="61">
        <v>59</v>
      </c>
      <c r="J111" s="61">
        <v>624</v>
      </c>
      <c r="K111" s="61" t="s">
        <v>326</v>
      </c>
      <c r="L111" s="61" t="s">
        <v>283</v>
      </c>
      <c r="M111" s="61" t="s">
        <v>283</v>
      </c>
      <c r="N111" s="61" t="s">
        <v>283</v>
      </c>
      <c r="O111" s="61">
        <v>541</v>
      </c>
      <c r="P111" s="61">
        <v>0.87</v>
      </c>
      <c r="Q111" s="61">
        <v>0.61</v>
      </c>
      <c r="R111" s="61">
        <v>1.48</v>
      </c>
      <c r="S111" s="61" t="s">
        <v>284</v>
      </c>
      <c r="T111" s="61">
        <v>1.9840599999999999</v>
      </c>
      <c r="U111" s="61">
        <v>1.9793719999999999</v>
      </c>
      <c r="V111" s="61" t="s">
        <v>285</v>
      </c>
      <c r="W111" s="61">
        <v>1.9565619999999999</v>
      </c>
      <c r="X111" s="61">
        <v>1.960906</v>
      </c>
      <c r="Y111" s="61">
        <v>1.978065</v>
      </c>
      <c r="Z111" s="61">
        <v>0</v>
      </c>
      <c r="AA111" s="61">
        <v>10.597484</v>
      </c>
      <c r="AB111" s="61">
        <v>10.566167999999999</v>
      </c>
      <c r="AC111" s="61" t="s">
        <v>285</v>
      </c>
      <c r="AD111" s="61">
        <v>10.405620000000001</v>
      </c>
      <c r="AE111" s="61" t="s">
        <v>330</v>
      </c>
      <c r="AF111" s="61">
        <v>10.468794000000001</v>
      </c>
      <c r="AG111" s="61">
        <v>10.55763</v>
      </c>
      <c r="AH111" s="61">
        <v>0.3</v>
      </c>
      <c r="AI111" s="61" t="s">
        <v>287</v>
      </c>
      <c r="AJ111" s="61">
        <v>0.08</v>
      </c>
      <c r="AK111" s="61">
        <v>0</v>
      </c>
      <c r="AL111" s="61">
        <v>-0.71430000000000005</v>
      </c>
      <c r="AM111" s="61">
        <v>600</v>
      </c>
      <c r="AN111" s="61">
        <v>10.76</v>
      </c>
      <c r="AO111" s="61">
        <v>10.36</v>
      </c>
      <c r="AP111" s="61">
        <v>70.09</v>
      </c>
      <c r="AQ111" s="61">
        <v>68.12</v>
      </c>
      <c r="AR111" s="61">
        <v>0.28348000000000001</v>
      </c>
      <c r="AS111" s="61">
        <v>0.29565000000000002</v>
      </c>
      <c r="AT111" s="61">
        <v>0.28370000000000001</v>
      </c>
      <c r="AU111" s="61">
        <v>0.76332</v>
      </c>
      <c r="AV111" s="61">
        <v>0.90600000000000003</v>
      </c>
      <c r="AW111" s="61">
        <v>0.46201999999999999</v>
      </c>
      <c r="AX111" s="61">
        <v>0.28288000000000002</v>
      </c>
      <c r="AY111" s="61">
        <v>0.29437999999999998</v>
      </c>
      <c r="AZ111" s="61">
        <v>0.28343000000000002</v>
      </c>
      <c r="BA111" s="61">
        <v>0.75312999999999997</v>
      </c>
      <c r="BB111" s="61">
        <v>0.90678000000000003</v>
      </c>
      <c r="BC111" s="61">
        <v>0.46088000000000001</v>
      </c>
      <c r="BD111" s="61" t="s">
        <v>288</v>
      </c>
      <c r="BE111" s="61" t="s">
        <v>288</v>
      </c>
      <c r="BF111" s="61" t="s">
        <v>288</v>
      </c>
      <c r="BG111" s="61" t="s">
        <v>288</v>
      </c>
      <c r="BH111" s="61" t="s">
        <v>288</v>
      </c>
      <c r="BI111" s="61" t="s">
        <v>288</v>
      </c>
      <c r="BJ111" s="61">
        <v>0.27989999999999998</v>
      </c>
      <c r="BK111" s="61">
        <v>0.28911999999999999</v>
      </c>
      <c r="BL111" s="61">
        <v>0.28067999999999999</v>
      </c>
      <c r="BM111" s="61">
        <v>0.73717999999999995</v>
      </c>
      <c r="BN111" s="61">
        <v>0.87228000000000006</v>
      </c>
      <c r="BO111" s="61">
        <v>0.45369999999999999</v>
      </c>
      <c r="BP111" s="61">
        <v>0.28001999999999999</v>
      </c>
      <c r="BQ111" s="61">
        <v>0.29316999999999999</v>
      </c>
      <c r="BR111" s="61">
        <v>0.28122000000000003</v>
      </c>
      <c r="BS111" s="61">
        <v>0.74031999999999998</v>
      </c>
      <c r="BT111" s="61">
        <v>0.88143000000000005</v>
      </c>
      <c r="BU111" s="61">
        <v>0.45638000000000001</v>
      </c>
      <c r="BV111" s="61">
        <v>0.28317999999999999</v>
      </c>
      <c r="BW111" s="61">
        <v>0.29421999999999998</v>
      </c>
      <c r="BX111" s="61">
        <v>0.28275</v>
      </c>
      <c r="BY111" s="61">
        <v>0.75366999999999995</v>
      </c>
      <c r="BZ111" s="61">
        <v>0.90449999999999997</v>
      </c>
      <c r="CA111" s="61">
        <v>0.45867999999999998</v>
      </c>
      <c r="CB111" s="61">
        <v>7.0000000000000007E-2</v>
      </c>
      <c r="CC111" s="61">
        <v>7.0000000000000007E-2</v>
      </c>
      <c r="CD111" s="61">
        <v>7.0000000000000007E-2</v>
      </c>
      <c r="CE111" s="61">
        <v>0.28000000000000003</v>
      </c>
      <c r="CF111" s="61">
        <v>0.23</v>
      </c>
      <c r="CG111" s="61">
        <v>0.33</v>
      </c>
      <c r="CH111" s="61">
        <v>0.1</v>
      </c>
      <c r="CI111" s="61">
        <v>0.05</v>
      </c>
      <c r="CJ111" s="61">
        <v>0.02</v>
      </c>
      <c r="CK111" s="61">
        <v>0.36</v>
      </c>
      <c r="CL111" s="61">
        <v>0.55000000000000004</v>
      </c>
      <c r="CM111" s="61">
        <v>0.53</v>
      </c>
      <c r="CN111" s="61" t="s">
        <v>289</v>
      </c>
      <c r="CO111" s="61" t="s">
        <v>289</v>
      </c>
      <c r="CP111" s="61" t="s">
        <v>289</v>
      </c>
      <c r="CQ111" s="61" t="s">
        <v>289</v>
      </c>
      <c r="CR111" s="61" t="s">
        <v>289</v>
      </c>
      <c r="CS111" s="61" t="s">
        <v>289</v>
      </c>
      <c r="CT111" s="61">
        <v>7.0000000000000007E-2</v>
      </c>
      <c r="CU111" s="61">
        <v>0.1</v>
      </c>
      <c r="CV111" s="61">
        <v>0.08</v>
      </c>
      <c r="CW111" s="61">
        <v>0.56000000000000005</v>
      </c>
      <c r="CX111" s="61">
        <v>0.35</v>
      </c>
      <c r="CY111" s="61">
        <v>0.39</v>
      </c>
      <c r="CZ111" s="61">
        <v>0.24</v>
      </c>
      <c r="DA111" s="61">
        <v>0.12</v>
      </c>
      <c r="DB111" s="61">
        <v>0.08</v>
      </c>
      <c r="DC111" s="61">
        <v>0.43</v>
      </c>
      <c r="DD111" s="61">
        <v>0.71</v>
      </c>
      <c r="DE111" s="61">
        <v>0.17</v>
      </c>
      <c r="DF111" s="61">
        <v>0.05</v>
      </c>
      <c r="DG111" s="61">
        <v>7.0000000000000007E-2</v>
      </c>
      <c r="DH111" s="61">
        <v>0.11</v>
      </c>
      <c r="DI111" s="61">
        <v>0.27</v>
      </c>
      <c r="DJ111" s="61">
        <v>0.21</v>
      </c>
      <c r="DK111" s="61">
        <v>0.28999999999999998</v>
      </c>
      <c r="DL111" s="61" t="s">
        <v>325</v>
      </c>
    </row>
    <row r="112" spans="1:116" s="61" customFormat="1">
      <c r="A112" s="61">
        <v>71174</v>
      </c>
      <c r="B112" s="61" t="s">
        <v>16</v>
      </c>
      <c r="C112" s="61">
        <v>4</v>
      </c>
      <c r="D112" s="61">
        <v>20090603</v>
      </c>
      <c r="E112" s="61" t="s">
        <v>78</v>
      </c>
      <c r="F112" s="61">
        <v>20090603</v>
      </c>
      <c r="G112" s="61" t="s">
        <v>328</v>
      </c>
      <c r="H112" s="61" t="s">
        <v>329</v>
      </c>
      <c r="I112" s="61">
        <v>4</v>
      </c>
      <c r="J112" s="61">
        <v>803</v>
      </c>
      <c r="K112" s="61" t="s">
        <v>308</v>
      </c>
      <c r="L112" s="61" t="s">
        <v>283</v>
      </c>
      <c r="M112" s="61" t="s">
        <v>283</v>
      </c>
      <c r="N112" s="61" t="s">
        <v>283</v>
      </c>
      <c r="O112" s="61">
        <v>542</v>
      </c>
      <c r="P112" s="61">
        <v>1.34</v>
      </c>
      <c r="Q112" s="61">
        <v>0.77</v>
      </c>
      <c r="R112" s="61">
        <v>2.11</v>
      </c>
      <c r="S112" s="61" t="s">
        <v>284</v>
      </c>
      <c r="T112" s="61">
        <v>1.97549</v>
      </c>
      <c r="U112" s="61">
        <v>1.975455</v>
      </c>
      <c r="V112" s="61" t="s">
        <v>285</v>
      </c>
      <c r="W112" s="61">
        <v>1.9448240000000001</v>
      </c>
      <c r="X112" s="61">
        <v>1.9555089999999999</v>
      </c>
      <c r="Y112" s="61">
        <v>1.9744060000000001</v>
      </c>
      <c r="Z112" s="61">
        <v>1</v>
      </c>
      <c r="AA112" s="61">
        <v>10.534224</v>
      </c>
      <c r="AB112" s="61">
        <v>10.522228</v>
      </c>
      <c r="AC112" s="61" t="s">
        <v>285</v>
      </c>
      <c r="AD112" s="61">
        <v>10.319229999999999</v>
      </c>
      <c r="AE112" s="61" t="s">
        <v>286</v>
      </c>
      <c r="AF112" s="61">
        <v>10.363702</v>
      </c>
      <c r="AG112" s="61">
        <v>10.517749</v>
      </c>
      <c r="AH112" s="61">
        <v>0.11</v>
      </c>
      <c r="AI112" s="61" t="s">
        <v>287</v>
      </c>
      <c r="AJ112" s="61">
        <v>0.04</v>
      </c>
      <c r="AK112" s="61">
        <v>-1.0713999999999999</v>
      </c>
      <c r="AL112" s="61">
        <v>-0.1875</v>
      </c>
      <c r="AM112" s="61">
        <v>800</v>
      </c>
      <c r="AN112" s="61">
        <v>8.86</v>
      </c>
      <c r="AO112" s="61">
        <v>9.0299999999999994</v>
      </c>
      <c r="AP112" s="61">
        <v>48.06</v>
      </c>
      <c r="AQ112" s="61">
        <v>50.66</v>
      </c>
      <c r="AR112" s="61">
        <v>0.28237000000000001</v>
      </c>
      <c r="AS112" s="61">
        <v>0.29375000000000001</v>
      </c>
      <c r="AT112" s="61">
        <v>0.28361999999999998</v>
      </c>
      <c r="AU112" s="61">
        <v>0.74392000000000003</v>
      </c>
      <c r="AV112" s="61">
        <v>0.89692000000000005</v>
      </c>
      <c r="AW112" s="61">
        <v>0.45602999999999999</v>
      </c>
      <c r="AX112" s="61">
        <v>0.28282000000000002</v>
      </c>
      <c r="AY112" s="61">
        <v>0.29318</v>
      </c>
      <c r="AZ112" s="61">
        <v>0.28353</v>
      </c>
      <c r="BA112" s="61">
        <v>0.73628000000000005</v>
      </c>
      <c r="BB112" s="61">
        <v>0.89154999999999995</v>
      </c>
      <c r="BC112" s="61">
        <v>0.45573000000000002</v>
      </c>
      <c r="BD112" s="61" t="s">
        <v>288</v>
      </c>
      <c r="BE112" s="61" t="s">
        <v>288</v>
      </c>
      <c r="BF112" s="61" t="s">
        <v>288</v>
      </c>
      <c r="BG112" s="61" t="s">
        <v>288</v>
      </c>
      <c r="BH112" s="61" t="s">
        <v>288</v>
      </c>
      <c r="BI112" s="61" t="s">
        <v>288</v>
      </c>
      <c r="BJ112" s="61">
        <v>0.27866999999999997</v>
      </c>
      <c r="BK112" s="61">
        <v>0.28688000000000002</v>
      </c>
      <c r="BL112" s="61">
        <v>0.27947</v>
      </c>
      <c r="BM112" s="61">
        <v>0.72192999999999996</v>
      </c>
      <c r="BN112" s="61">
        <v>0.84843000000000002</v>
      </c>
      <c r="BO112" s="61">
        <v>0.44701999999999997</v>
      </c>
      <c r="BP112" s="61">
        <v>0.27922000000000002</v>
      </c>
      <c r="BQ112" s="61">
        <v>0.2868</v>
      </c>
      <c r="BR112" s="61">
        <v>0.28142</v>
      </c>
      <c r="BS112" s="61">
        <v>0.73477000000000003</v>
      </c>
      <c r="BT112" s="61">
        <v>0.84926999999999997</v>
      </c>
      <c r="BU112" s="61">
        <v>0.45612000000000003</v>
      </c>
      <c r="BV112" s="61">
        <v>0.28175</v>
      </c>
      <c r="BW112" s="61">
        <v>0.29287000000000002</v>
      </c>
      <c r="BX112" s="61">
        <v>0.2843</v>
      </c>
      <c r="BY112" s="61">
        <v>0.74151999999999996</v>
      </c>
      <c r="BZ112" s="61">
        <v>0.89268000000000003</v>
      </c>
      <c r="CA112" s="61">
        <v>0.45551999999999998</v>
      </c>
      <c r="CB112" s="61">
        <v>0.04</v>
      </c>
      <c r="CC112" s="61">
        <v>0.05</v>
      </c>
      <c r="CD112" s="61">
        <v>0.05</v>
      </c>
      <c r="CE112" s="61">
        <v>0.2</v>
      </c>
      <c r="CF112" s="61">
        <v>0.38</v>
      </c>
      <c r="CG112" s="61">
        <v>0.16</v>
      </c>
      <c r="CH112" s="61">
        <v>0.04</v>
      </c>
      <c r="CI112" s="61">
        <v>0.05</v>
      </c>
      <c r="CJ112" s="61">
        <v>0.04</v>
      </c>
      <c r="CK112" s="61">
        <v>0.22</v>
      </c>
      <c r="CL112" s="61">
        <v>0.18</v>
      </c>
      <c r="CM112" s="61">
        <v>0.06</v>
      </c>
      <c r="CN112" s="61" t="s">
        <v>289</v>
      </c>
      <c r="CO112" s="61" t="s">
        <v>289</v>
      </c>
      <c r="CP112" s="61" t="s">
        <v>289</v>
      </c>
      <c r="CQ112" s="61" t="s">
        <v>289</v>
      </c>
      <c r="CR112" s="61" t="s">
        <v>289</v>
      </c>
      <c r="CS112" s="61" t="s">
        <v>289</v>
      </c>
      <c r="CT112" s="61">
        <v>0.03</v>
      </c>
      <c r="CU112" s="61">
        <v>0.03</v>
      </c>
      <c r="CV112" s="61">
        <v>0.05</v>
      </c>
      <c r="CW112" s="61">
        <v>0.11</v>
      </c>
      <c r="CX112" s="61">
        <v>0.3</v>
      </c>
      <c r="CY112" s="61">
        <v>0.19</v>
      </c>
      <c r="CZ112" s="61">
        <v>0.05</v>
      </c>
      <c r="DA112" s="61">
        <v>0.06</v>
      </c>
      <c r="DB112" s="61">
        <v>0.06</v>
      </c>
      <c r="DC112" s="61">
        <v>0.11</v>
      </c>
      <c r="DD112" s="61">
        <v>0.14000000000000001</v>
      </c>
      <c r="DE112" s="61">
        <v>0.12</v>
      </c>
      <c r="DF112" s="61">
        <v>0.05</v>
      </c>
      <c r="DG112" s="61">
        <v>0.05</v>
      </c>
      <c r="DH112" s="61">
        <v>0.1</v>
      </c>
      <c r="DI112" s="61">
        <v>0.16</v>
      </c>
      <c r="DJ112" s="61">
        <v>0.35</v>
      </c>
      <c r="DK112" s="61">
        <v>0.09</v>
      </c>
      <c r="DL112" s="61" t="s">
        <v>325</v>
      </c>
    </row>
    <row r="113" spans="1:116" s="61" customFormat="1">
      <c r="A113" s="61">
        <v>71167</v>
      </c>
      <c r="B113" s="61" t="s">
        <v>16</v>
      </c>
      <c r="C113" s="61">
        <v>4</v>
      </c>
      <c r="D113" s="61">
        <v>20090610</v>
      </c>
      <c r="E113" s="61" t="s">
        <v>3</v>
      </c>
      <c r="F113" s="61">
        <v>20090610</v>
      </c>
      <c r="G113" s="61" t="s">
        <v>328</v>
      </c>
      <c r="H113" s="61">
        <v>5</v>
      </c>
      <c r="I113" s="61">
        <v>5</v>
      </c>
      <c r="J113" s="61">
        <v>958</v>
      </c>
      <c r="K113" s="61" t="s">
        <v>313</v>
      </c>
      <c r="L113" s="61" t="s">
        <v>283</v>
      </c>
      <c r="M113" s="61" t="s">
        <v>283</v>
      </c>
      <c r="N113" s="61" t="s">
        <v>283</v>
      </c>
      <c r="O113" s="61">
        <v>541</v>
      </c>
      <c r="P113" s="61">
        <v>0.87</v>
      </c>
      <c r="Q113" s="61">
        <v>0.73</v>
      </c>
      <c r="R113" s="61">
        <v>1.6</v>
      </c>
      <c r="S113" s="61" t="s">
        <v>284</v>
      </c>
      <c r="T113" s="61">
        <v>1.972696</v>
      </c>
      <c r="U113" s="61">
        <v>1.9756199999999999</v>
      </c>
      <c r="V113" s="61" t="s">
        <v>285</v>
      </c>
      <c r="W113" s="61">
        <v>1.955916</v>
      </c>
      <c r="X113" s="61">
        <v>1.9606980000000001</v>
      </c>
      <c r="Y113" s="61">
        <v>1.9782120000000001</v>
      </c>
      <c r="Z113" s="61">
        <v>0</v>
      </c>
      <c r="AA113" s="61">
        <v>10.523406</v>
      </c>
      <c r="AB113" s="61">
        <v>10.527839999999999</v>
      </c>
      <c r="AC113" s="61" t="s">
        <v>285</v>
      </c>
      <c r="AD113" s="61">
        <v>10.393214</v>
      </c>
      <c r="AE113" s="61" t="s">
        <v>292</v>
      </c>
      <c r="AF113" s="61">
        <v>10.443489</v>
      </c>
      <c r="AG113" s="61">
        <v>10.542738</v>
      </c>
      <c r="AH113" s="61">
        <v>-0.04</v>
      </c>
      <c r="AI113" s="61" t="s">
        <v>287</v>
      </c>
      <c r="AJ113" s="61">
        <v>-0.14000000000000001</v>
      </c>
      <c r="AK113" s="61">
        <v>0</v>
      </c>
      <c r="AL113" s="61">
        <v>0.125</v>
      </c>
      <c r="AM113" s="61">
        <v>600</v>
      </c>
      <c r="AN113" s="61">
        <v>10.7</v>
      </c>
      <c r="AO113" s="61">
        <v>10.38</v>
      </c>
      <c r="AP113" s="61">
        <v>69.849999999999994</v>
      </c>
      <c r="AQ113" s="61">
        <v>68.11</v>
      </c>
      <c r="AR113" s="61">
        <v>0.28197</v>
      </c>
      <c r="AS113" s="61">
        <v>0.29368</v>
      </c>
      <c r="AT113" s="61">
        <v>0.28312999999999999</v>
      </c>
      <c r="AU113" s="61">
        <v>0.74409999999999998</v>
      </c>
      <c r="AV113" s="61">
        <v>0.89624999999999999</v>
      </c>
      <c r="AW113" s="61">
        <v>0.45517000000000002</v>
      </c>
      <c r="AX113" s="61">
        <v>0.28283000000000003</v>
      </c>
      <c r="AY113" s="61">
        <v>0.29343000000000002</v>
      </c>
      <c r="AZ113" s="61">
        <v>0.28322999999999998</v>
      </c>
      <c r="BA113" s="61">
        <v>0.74287000000000003</v>
      </c>
      <c r="BB113" s="61">
        <v>0.89237999999999995</v>
      </c>
      <c r="BC113" s="61">
        <v>0.4556</v>
      </c>
      <c r="BD113" s="61" t="s">
        <v>288</v>
      </c>
      <c r="BE113" s="61" t="s">
        <v>288</v>
      </c>
      <c r="BF113" s="61" t="s">
        <v>288</v>
      </c>
      <c r="BG113" s="61" t="s">
        <v>288</v>
      </c>
      <c r="BH113" s="61" t="s">
        <v>288</v>
      </c>
      <c r="BI113" s="61" t="s">
        <v>288</v>
      </c>
      <c r="BJ113" s="61">
        <v>0.27993000000000001</v>
      </c>
      <c r="BK113" s="61">
        <v>0.28903000000000001</v>
      </c>
      <c r="BL113" s="61">
        <v>0.28127000000000002</v>
      </c>
      <c r="BM113" s="61">
        <v>0.73012999999999995</v>
      </c>
      <c r="BN113" s="61">
        <v>0.86677999999999999</v>
      </c>
      <c r="BO113" s="61">
        <v>0.44857999999999998</v>
      </c>
      <c r="BP113" s="61">
        <v>0.28006999999999999</v>
      </c>
      <c r="BQ113" s="61">
        <v>0.29172999999999999</v>
      </c>
      <c r="BR113" s="61">
        <v>0.28160000000000002</v>
      </c>
      <c r="BS113" s="61">
        <v>0.74012999999999995</v>
      </c>
      <c r="BT113" s="61">
        <v>0.86929999999999996</v>
      </c>
      <c r="BU113" s="61">
        <v>0.45351999999999998</v>
      </c>
      <c r="BV113" s="61">
        <v>0.28317999999999999</v>
      </c>
      <c r="BW113" s="61">
        <v>0.29349999999999998</v>
      </c>
      <c r="BX113" s="61">
        <v>0.28360000000000002</v>
      </c>
      <c r="BY113" s="61">
        <v>0.74160000000000004</v>
      </c>
      <c r="BZ113" s="61">
        <v>0.89897000000000005</v>
      </c>
      <c r="CA113" s="61">
        <v>0.45789999999999997</v>
      </c>
      <c r="CB113" s="61">
        <v>0.02</v>
      </c>
      <c r="CC113" s="61">
        <v>0.04</v>
      </c>
      <c r="CD113" s="61">
        <v>0.05</v>
      </c>
      <c r="CE113" s="61">
        <v>0.33</v>
      </c>
      <c r="CF113" s="61">
        <v>0.16</v>
      </c>
      <c r="CG113" s="61">
        <v>0.15</v>
      </c>
      <c r="CH113" s="61">
        <v>0.05</v>
      </c>
      <c r="CI113" s="61">
        <v>0.02</v>
      </c>
      <c r="CJ113" s="61">
        <v>7.0000000000000007E-2</v>
      </c>
      <c r="CK113" s="61">
        <v>0.21</v>
      </c>
      <c r="CL113" s="61">
        <v>0.24</v>
      </c>
      <c r="CM113" s="61">
        <v>0.28000000000000003</v>
      </c>
      <c r="CN113" s="61" t="s">
        <v>289</v>
      </c>
      <c r="CO113" s="61" t="s">
        <v>289</v>
      </c>
      <c r="CP113" s="61" t="s">
        <v>289</v>
      </c>
      <c r="CQ113" s="61" t="s">
        <v>289</v>
      </c>
      <c r="CR113" s="61" t="s">
        <v>289</v>
      </c>
      <c r="CS113" s="61" t="s">
        <v>289</v>
      </c>
      <c r="CT113" s="61">
        <v>0.09</v>
      </c>
      <c r="CU113" s="61">
        <v>0.05</v>
      </c>
      <c r="CV113" s="61">
        <v>0.05</v>
      </c>
      <c r="CW113" s="61">
        <v>0.46</v>
      </c>
      <c r="CX113" s="61">
        <v>0.47</v>
      </c>
      <c r="CY113" s="61">
        <v>0.12</v>
      </c>
      <c r="CZ113" s="61">
        <v>0.04</v>
      </c>
      <c r="DA113" s="61">
        <v>0.06</v>
      </c>
      <c r="DB113" s="61">
        <v>0.04</v>
      </c>
      <c r="DC113" s="61">
        <v>0.17</v>
      </c>
      <c r="DD113" s="61">
        <v>0.21</v>
      </c>
      <c r="DE113" s="61">
        <v>0.17</v>
      </c>
      <c r="DF113" s="61">
        <v>0.17</v>
      </c>
      <c r="DG113" s="61">
        <v>0.28000000000000003</v>
      </c>
      <c r="DH113" s="61">
        <v>0.02</v>
      </c>
      <c r="DI113" s="61">
        <v>0.12</v>
      </c>
      <c r="DJ113" s="61">
        <v>0.23</v>
      </c>
      <c r="DK113" s="61">
        <v>0.11</v>
      </c>
      <c r="DL113" s="61" t="s">
        <v>325</v>
      </c>
    </row>
    <row r="114" spans="1:116" s="61" customFormat="1">
      <c r="A114" s="61">
        <v>71160</v>
      </c>
      <c r="B114" s="61" t="s">
        <v>16</v>
      </c>
      <c r="C114" s="61">
        <v>4</v>
      </c>
      <c r="D114" s="61">
        <v>20090617</v>
      </c>
      <c r="E114" s="61" t="s">
        <v>103</v>
      </c>
      <c r="F114" s="61">
        <v>20090623</v>
      </c>
      <c r="G114" s="61" t="s">
        <v>328</v>
      </c>
      <c r="H114" s="61">
        <v>6</v>
      </c>
      <c r="I114" s="61">
        <v>6</v>
      </c>
      <c r="J114" s="61">
        <v>1114</v>
      </c>
      <c r="K114" s="61" t="s">
        <v>283</v>
      </c>
      <c r="L114" s="61" t="s">
        <v>283</v>
      </c>
      <c r="M114" s="61" t="s">
        <v>283</v>
      </c>
      <c r="N114" s="61" t="s">
        <v>283</v>
      </c>
      <c r="O114" s="61">
        <v>540</v>
      </c>
      <c r="P114" s="61">
        <v>1.31</v>
      </c>
      <c r="Q114" s="61">
        <v>0.99</v>
      </c>
      <c r="R114" s="61">
        <v>2.2999999999999998</v>
      </c>
      <c r="S114" s="61" t="s">
        <v>284</v>
      </c>
      <c r="T114" s="61">
        <v>1.971614</v>
      </c>
      <c r="U114" s="61">
        <v>1.972302</v>
      </c>
      <c r="V114" s="61" t="s">
        <v>285</v>
      </c>
      <c r="W114" s="61">
        <v>1.945417</v>
      </c>
      <c r="X114" s="61">
        <v>1.9553499999999999</v>
      </c>
      <c r="Y114" s="61">
        <v>1.977352</v>
      </c>
      <c r="Z114" s="61">
        <v>1</v>
      </c>
      <c r="AA114" s="61">
        <v>10.524475000000001</v>
      </c>
      <c r="AB114" s="61">
        <v>10.518694</v>
      </c>
      <c r="AC114" s="61" t="s">
        <v>285</v>
      </c>
      <c r="AD114" s="61">
        <v>10.330548</v>
      </c>
      <c r="AE114" s="61" t="s">
        <v>296</v>
      </c>
      <c r="AF114" s="61">
        <v>10.412941999999999</v>
      </c>
      <c r="AG114" s="61">
        <v>10.555460999999999</v>
      </c>
      <c r="AH114" s="61">
        <v>0.05</v>
      </c>
      <c r="AI114" s="61" t="s">
        <v>287</v>
      </c>
      <c r="AJ114" s="61">
        <v>-0.35</v>
      </c>
      <c r="AK114" s="61">
        <v>-7.1400000000000005E-2</v>
      </c>
      <c r="AL114" s="61">
        <v>-0.3125</v>
      </c>
      <c r="AM114" s="61">
        <v>800</v>
      </c>
      <c r="AN114" s="61">
        <v>8.65</v>
      </c>
      <c r="AO114" s="61">
        <v>9.32</v>
      </c>
      <c r="AP114" s="61">
        <v>49.33</v>
      </c>
      <c r="AQ114" s="61">
        <v>56.58</v>
      </c>
      <c r="AR114" s="61">
        <v>0.28172000000000003</v>
      </c>
      <c r="AS114" s="61">
        <v>0.2944</v>
      </c>
      <c r="AT114" s="61">
        <v>0.28303</v>
      </c>
      <c r="AU114" s="61">
        <v>0.74387000000000003</v>
      </c>
      <c r="AV114" s="61">
        <v>0.89363000000000004</v>
      </c>
      <c r="AW114" s="61">
        <v>0.45434999999999998</v>
      </c>
      <c r="AX114" s="61">
        <v>0.28211999999999998</v>
      </c>
      <c r="AY114" s="61">
        <v>0.29382000000000003</v>
      </c>
      <c r="AZ114" s="61">
        <v>0.28283000000000003</v>
      </c>
      <c r="BA114" s="61">
        <v>0.74472000000000005</v>
      </c>
      <c r="BB114" s="61">
        <v>0.88976999999999995</v>
      </c>
      <c r="BC114" s="61">
        <v>0.45438000000000001</v>
      </c>
      <c r="BD114" s="61" t="s">
        <v>288</v>
      </c>
      <c r="BE114" s="61" t="s">
        <v>288</v>
      </c>
      <c r="BF114" s="61" t="s">
        <v>288</v>
      </c>
      <c r="BG114" s="61" t="s">
        <v>288</v>
      </c>
      <c r="BH114" s="61" t="s">
        <v>288</v>
      </c>
      <c r="BI114" s="61" t="s">
        <v>288</v>
      </c>
      <c r="BJ114" s="61">
        <v>0.27838000000000002</v>
      </c>
      <c r="BK114" s="61">
        <v>0.28710000000000002</v>
      </c>
      <c r="BL114" s="61">
        <v>0.27966999999999997</v>
      </c>
      <c r="BM114" s="61">
        <v>0.72936999999999996</v>
      </c>
      <c r="BN114" s="61">
        <v>0.85563</v>
      </c>
      <c r="BO114" s="61">
        <v>0.44685000000000002</v>
      </c>
      <c r="BP114" s="61">
        <v>0.27950000000000003</v>
      </c>
      <c r="BQ114" s="61">
        <v>0.29093000000000002</v>
      </c>
      <c r="BR114" s="61">
        <v>0.28042</v>
      </c>
      <c r="BS114" s="61">
        <v>0.74143000000000003</v>
      </c>
      <c r="BT114" s="61">
        <v>0.86234999999999995</v>
      </c>
      <c r="BU114" s="61">
        <v>0.45240000000000002</v>
      </c>
      <c r="BV114" s="61">
        <v>0.28232000000000002</v>
      </c>
      <c r="BW114" s="61">
        <v>0.29532999999999998</v>
      </c>
      <c r="BX114" s="61">
        <v>0.28448000000000001</v>
      </c>
      <c r="BY114" s="61">
        <v>0.73987999999999998</v>
      </c>
      <c r="BZ114" s="61">
        <v>0.89915</v>
      </c>
      <c r="CA114" s="61">
        <v>0.4551</v>
      </c>
      <c r="CB114" s="61">
        <v>0.03</v>
      </c>
      <c r="CC114" s="61">
        <v>0.03</v>
      </c>
      <c r="CD114" s="61">
        <v>0.03</v>
      </c>
      <c r="CE114" s="61">
        <v>0.13</v>
      </c>
      <c r="CF114" s="61">
        <v>0.09</v>
      </c>
      <c r="CG114" s="61">
        <v>0.11</v>
      </c>
      <c r="CH114" s="61">
        <v>0.06</v>
      </c>
      <c r="CI114" s="61">
        <v>0.03</v>
      </c>
      <c r="CJ114" s="61">
        <v>0.05</v>
      </c>
      <c r="CK114" s="61">
        <v>0.09</v>
      </c>
      <c r="CL114" s="61">
        <v>0.38</v>
      </c>
      <c r="CM114" s="61">
        <v>0.22</v>
      </c>
      <c r="CN114" s="61" t="s">
        <v>289</v>
      </c>
      <c r="CO114" s="61" t="s">
        <v>289</v>
      </c>
      <c r="CP114" s="61" t="s">
        <v>289</v>
      </c>
      <c r="CQ114" s="61" t="s">
        <v>289</v>
      </c>
      <c r="CR114" s="61" t="s">
        <v>289</v>
      </c>
      <c r="CS114" s="61" t="s">
        <v>289</v>
      </c>
      <c r="CT114" s="61">
        <v>0.01</v>
      </c>
      <c r="CU114" s="61">
        <v>0.2</v>
      </c>
      <c r="CV114" s="61">
        <v>0.32</v>
      </c>
      <c r="CW114" s="61">
        <v>0.11</v>
      </c>
      <c r="CX114" s="61">
        <v>0.41</v>
      </c>
      <c r="CY114" s="61">
        <v>0.27</v>
      </c>
      <c r="CZ114" s="61">
        <v>0.15</v>
      </c>
      <c r="DA114" s="61">
        <v>0.08</v>
      </c>
      <c r="DB114" s="61">
        <v>0.14000000000000001</v>
      </c>
      <c r="DC114" s="61">
        <v>0.31</v>
      </c>
      <c r="DD114" s="61">
        <v>0.23</v>
      </c>
      <c r="DE114" s="61">
        <v>0.38</v>
      </c>
      <c r="DF114" s="61">
        <v>0.03</v>
      </c>
      <c r="DG114" s="61">
        <v>0.1</v>
      </c>
      <c r="DH114" s="61">
        <v>0.11</v>
      </c>
      <c r="DI114" s="61">
        <v>0.15</v>
      </c>
      <c r="DJ114" s="61">
        <v>0.28999999999999998</v>
      </c>
      <c r="DK114" s="61">
        <v>0.15</v>
      </c>
      <c r="DL114" s="61" t="s">
        <v>325</v>
      </c>
    </row>
    <row r="115" spans="1:116" s="61" customFormat="1">
      <c r="A115" s="61">
        <v>71178</v>
      </c>
      <c r="B115" s="61" t="s">
        <v>16</v>
      </c>
      <c r="C115" s="61">
        <v>4</v>
      </c>
      <c r="D115" s="61">
        <v>20090818</v>
      </c>
      <c r="E115" s="61" t="s">
        <v>6</v>
      </c>
      <c r="F115" s="61">
        <v>20090818</v>
      </c>
      <c r="G115" s="61" t="s">
        <v>328</v>
      </c>
      <c r="H115" s="61">
        <v>11</v>
      </c>
      <c r="I115" s="61">
        <v>11</v>
      </c>
      <c r="J115" s="61">
        <v>1889</v>
      </c>
      <c r="K115" s="61" t="s">
        <v>283</v>
      </c>
      <c r="L115" s="61" t="s">
        <v>283</v>
      </c>
      <c r="M115" s="61" t="s">
        <v>283</v>
      </c>
      <c r="N115" s="61" t="s">
        <v>283</v>
      </c>
      <c r="O115" s="61">
        <v>542</v>
      </c>
      <c r="P115" s="61">
        <v>1.61</v>
      </c>
      <c r="Q115" s="61">
        <v>0.78</v>
      </c>
      <c r="R115" s="61">
        <v>2.39</v>
      </c>
      <c r="S115" s="61" t="s">
        <v>284</v>
      </c>
      <c r="T115" s="61">
        <v>1.9787669999999999</v>
      </c>
      <c r="U115" s="61">
        <v>1.978925</v>
      </c>
      <c r="V115" s="61" t="s">
        <v>285</v>
      </c>
      <c r="W115" s="61">
        <v>1.94937</v>
      </c>
      <c r="X115" s="61">
        <v>1.9708159999999999</v>
      </c>
      <c r="Y115" s="61">
        <v>1.9859500000000001</v>
      </c>
      <c r="Z115" s="61">
        <v>0</v>
      </c>
      <c r="AA115" s="61">
        <v>10.590733999999999</v>
      </c>
      <c r="AB115" s="61">
        <v>10.596724999999999</v>
      </c>
      <c r="AC115" s="61" t="s">
        <v>285</v>
      </c>
      <c r="AD115" s="61">
        <v>10.372059</v>
      </c>
      <c r="AE115" s="61" t="s">
        <v>286</v>
      </c>
      <c r="AF115" s="61">
        <v>10.494532</v>
      </c>
      <c r="AG115" s="61">
        <v>10.629249</v>
      </c>
      <c r="AH115" s="61">
        <v>-0.06</v>
      </c>
      <c r="AI115" s="61" t="s">
        <v>287</v>
      </c>
      <c r="AJ115" s="61">
        <v>-0.31</v>
      </c>
      <c r="AK115" s="61">
        <v>0.85709999999999997</v>
      </c>
      <c r="AL115" s="61">
        <v>-0.125</v>
      </c>
      <c r="AM115" s="61">
        <v>800</v>
      </c>
      <c r="AN115" s="61">
        <v>8.82</v>
      </c>
      <c r="AO115" s="61">
        <v>9.19</v>
      </c>
      <c r="AP115" s="61">
        <v>48.56</v>
      </c>
      <c r="AQ115" s="61">
        <v>50.84</v>
      </c>
      <c r="AR115" s="61">
        <v>0.28356999999999999</v>
      </c>
      <c r="AS115" s="61">
        <v>0.29722999999999999</v>
      </c>
      <c r="AT115" s="61">
        <v>0.28255000000000002</v>
      </c>
      <c r="AU115" s="61">
        <v>0.75207000000000002</v>
      </c>
      <c r="AV115" s="61">
        <v>0.91027000000000002</v>
      </c>
      <c r="AW115" s="61">
        <v>0.45478000000000002</v>
      </c>
      <c r="AX115" s="61">
        <v>0.28420000000000001</v>
      </c>
      <c r="AY115" s="61">
        <v>0.29807</v>
      </c>
      <c r="AZ115" s="61">
        <v>0.28222000000000003</v>
      </c>
      <c r="BA115" s="61">
        <v>0.74182999999999999</v>
      </c>
      <c r="BB115" s="61">
        <v>0.91091999999999995</v>
      </c>
      <c r="BC115" s="61">
        <v>0.45446999999999999</v>
      </c>
      <c r="BD115" s="61" t="s">
        <v>288</v>
      </c>
      <c r="BE115" s="61" t="s">
        <v>288</v>
      </c>
      <c r="BF115" s="61" t="s">
        <v>288</v>
      </c>
      <c r="BG115" s="61" t="s">
        <v>288</v>
      </c>
      <c r="BH115" s="61" t="s">
        <v>288</v>
      </c>
      <c r="BI115" s="61" t="s">
        <v>288</v>
      </c>
      <c r="BJ115" s="61">
        <v>0.27942</v>
      </c>
      <c r="BK115" s="61">
        <v>0.29032000000000002</v>
      </c>
      <c r="BL115" s="61">
        <v>0.27929999999999999</v>
      </c>
      <c r="BM115" s="61">
        <v>0.73038000000000003</v>
      </c>
      <c r="BN115" s="61">
        <v>0.84945000000000004</v>
      </c>
      <c r="BO115" s="61">
        <v>0.44788</v>
      </c>
      <c r="BP115" s="61">
        <v>0.28217999999999999</v>
      </c>
      <c r="BQ115" s="61">
        <v>0.29261999999999999</v>
      </c>
      <c r="BR115" s="61">
        <v>0.28133000000000002</v>
      </c>
      <c r="BS115" s="61">
        <v>0.75822000000000001</v>
      </c>
      <c r="BT115" s="61">
        <v>0.86912999999999996</v>
      </c>
      <c r="BU115" s="61">
        <v>0.45846999999999999</v>
      </c>
      <c r="BV115" s="61">
        <v>0.28527000000000002</v>
      </c>
      <c r="BW115" s="61">
        <v>0.29808000000000001</v>
      </c>
      <c r="BX115" s="61">
        <v>0.28277000000000002</v>
      </c>
      <c r="BY115" s="61">
        <v>0.75097999999999998</v>
      </c>
      <c r="BZ115" s="61">
        <v>0.91685000000000005</v>
      </c>
      <c r="CA115" s="61">
        <v>0.45798</v>
      </c>
      <c r="CB115" s="61">
        <v>0.06</v>
      </c>
      <c r="CC115" s="61">
        <v>0.05</v>
      </c>
      <c r="CD115" s="61">
        <v>0.03</v>
      </c>
      <c r="CE115" s="61">
        <v>0.16</v>
      </c>
      <c r="CF115" s="61">
        <v>0.2</v>
      </c>
      <c r="CG115" s="61">
        <v>0.2</v>
      </c>
      <c r="CH115" s="61">
        <v>0.06</v>
      </c>
      <c r="CI115" s="61">
        <v>0.05</v>
      </c>
      <c r="CJ115" s="61">
        <v>0.11</v>
      </c>
      <c r="CK115" s="61">
        <v>0.14000000000000001</v>
      </c>
      <c r="CL115" s="61">
        <v>0.31</v>
      </c>
      <c r="CM115" s="61">
        <v>0.31</v>
      </c>
      <c r="CN115" s="61" t="s">
        <v>289</v>
      </c>
      <c r="CO115" s="61" t="s">
        <v>289</v>
      </c>
      <c r="CP115" s="61" t="s">
        <v>289</v>
      </c>
      <c r="CQ115" s="61" t="s">
        <v>289</v>
      </c>
      <c r="CR115" s="61" t="s">
        <v>289</v>
      </c>
      <c r="CS115" s="61" t="s">
        <v>289</v>
      </c>
      <c r="CT115" s="61">
        <v>0.01</v>
      </c>
      <c r="CU115" s="61">
        <v>0.11</v>
      </c>
      <c r="CV115" s="61">
        <v>0.08</v>
      </c>
      <c r="CW115" s="61">
        <v>0.16</v>
      </c>
      <c r="CX115" s="61">
        <v>0.13</v>
      </c>
      <c r="CY115" s="61">
        <v>0.18</v>
      </c>
      <c r="CZ115" s="61">
        <v>0.03</v>
      </c>
      <c r="DA115" s="61">
        <v>0.05</v>
      </c>
      <c r="DB115" s="61">
        <v>7.0000000000000007E-2</v>
      </c>
      <c r="DC115" s="61">
        <v>0.37</v>
      </c>
      <c r="DD115" s="61">
        <v>0.35</v>
      </c>
      <c r="DE115" s="61">
        <v>0.06</v>
      </c>
      <c r="DF115" s="61">
        <v>0.02</v>
      </c>
      <c r="DG115" s="61">
        <v>0.04</v>
      </c>
      <c r="DH115" s="61">
        <v>0.04</v>
      </c>
      <c r="DI115" s="61">
        <v>0.25</v>
      </c>
      <c r="DJ115" s="61">
        <v>0.35</v>
      </c>
      <c r="DK115" s="61">
        <v>0.13</v>
      </c>
      <c r="DL115" s="61" t="s">
        <v>325</v>
      </c>
    </row>
    <row r="116" spans="1:116" s="61" customFormat="1">
      <c r="A116" s="61">
        <v>72201</v>
      </c>
      <c r="B116" s="61" t="s">
        <v>16</v>
      </c>
      <c r="C116" s="61">
        <v>4</v>
      </c>
      <c r="D116" s="61">
        <v>20091014</v>
      </c>
      <c r="E116" s="61" t="s">
        <v>7</v>
      </c>
      <c r="F116" s="61">
        <v>20091014</v>
      </c>
      <c r="G116" s="61" t="s">
        <v>328</v>
      </c>
      <c r="H116" s="61">
        <v>18</v>
      </c>
      <c r="I116" s="61">
        <v>18</v>
      </c>
      <c r="J116" s="61">
        <v>2973</v>
      </c>
      <c r="K116" s="61" t="s">
        <v>283</v>
      </c>
      <c r="L116" s="61" t="s">
        <v>283</v>
      </c>
      <c r="M116" s="61" t="s">
        <v>283</v>
      </c>
      <c r="N116" s="61" t="s">
        <v>283</v>
      </c>
      <c r="O116" s="61">
        <v>540</v>
      </c>
      <c r="P116" s="61">
        <v>1.28</v>
      </c>
      <c r="Q116" s="61">
        <v>1.05</v>
      </c>
      <c r="R116" s="61">
        <v>2.33</v>
      </c>
      <c r="S116" s="61" t="s">
        <v>284</v>
      </c>
      <c r="T116" s="61">
        <v>1.974156</v>
      </c>
      <c r="U116" s="61">
        <v>1.9683870000000001</v>
      </c>
      <c r="V116" s="61" t="s">
        <v>285</v>
      </c>
      <c r="W116" s="61">
        <v>1.947012</v>
      </c>
      <c r="X116" s="61">
        <v>1.9526110000000001</v>
      </c>
      <c r="Y116" s="61">
        <v>1.970162</v>
      </c>
      <c r="Z116" s="61">
        <v>0</v>
      </c>
      <c r="AA116" s="61">
        <v>10.553221000000001</v>
      </c>
      <c r="AB116" s="61">
        <v>10.524187</v>
      </c>
      <c r="AC116" s="61" t="s">
        <v>285</v>
      </c>
      <c r="AD116" s="61">
        <v>10.354425000000001</v>
      </c>
      <c r="AE116" s="61" t="s">
        <v>330</v>
      </c>
      <c r="AF116" s="61">
        <v>10.393345</v>
      </c>
      <c r="AG116" s="61">
        <v>10.53035</v>
      </c>
      <c r="AH116" s="61">
        <v>0.28000000000000003</v>
      </c>
      <c r="AI116" s="61" t="s">
        <v>287</v>
      </c>
      <c r="AJ116" s="61">
        <v>-0.06</v>
      </c>
      <c r="AK116" s="61">
        <v>-0.28570000000000001</v>
      </c>
      <c r="AL116" s="61">
        <v>6.25E-2</v>
      </c>
      <c r="AM116" s="61">
        <v>800</v>
      </c>
      <c r="AN116" s="61">
        <v>8.61</v>
      </c>
      <c r="AO116" s="61" t="s">
        <v>293</v>
      </c>
      <c r="AP116" s="61">
        <v>67.87</v>
      </c>
      <c r="AQ116" s="61">
        <v>55.18</v>
      </c>
      <c r="AR116" s="61">
        <v>0.28225</v>
      </c>
      <c r="AS116" s="61">
        <v>0.29459999999999997</v>
      </c>
      <c r="AT116" s="61">
        <v>0.28253</v>
      </c>
      <c r="AU116" s="61">
        <v>0.75780000000000003</v>
      </c>
      <c r="AV116" s="61">
        <v>0.91313</v>
      </c>
      <c r="AW116" s="61">
        <v>0.45465</v>
      </c>
      <c r="AX116" s="61">
        <v>0.28158</v>
      </c>
      <c r="AY116" s="61">
        <v>0.29465000000000002</v>
      </c>
      <c r="AZ116" s="61">
        <v>0.28162999999999999</v>
      </c>
      <c r="BA116" s="61">
        <v>0.74902999999999997</v>
      </c>
      <c r="BB116" s="61">
        <v>0.90222999999999998</v>
      </c>
      <c r="BC116" s="61">
        <v>0.45434999999999998</v>
      </c>
      <c r="BD116" s="61" t="s">
        <v>288</v>
      </c>
      <c r="BE116" s="61" t="s">
        <v>288</v>
      </c>
      <c r="BF116" s="61" t="s">
        <v>288</v>
      </c>
      <c r="BG116" s="61" t="s">
        <v>288</v>
      </c>
      <c r="BH116" s="61" t="s">
        <v>288</v>
      </c>
      <c r="BI116" s="61" t="s">
        <v>288</v>
      </c>
      <c r="BJ116" s="61">
        <v>0.27805000000000002</v>
      </c>
      <c r="BK116" s="61">
        <v>0.28860000000000002</v>
      </c>
      <c r="BL116" s="61">
        <v>0.27960000000000002</v>
      </c>
      <c r="BM116" s="61">
        <v>0.74097000000000002</v>
      </c>
      <c r="BN116" s="61">
        <v>0.85287000000000002</v>
      </c>
      <c r="BO116" s="61">
        <v>0.45038</v>
      </c>
      <c r="BP116" s="61">
        <v>0.27898000000000001</v>
      </c>
      <c r="BQ116" s="61">
        <v>0.28960000000000002</v>
      </c>
      <c r="BR116" s="61">
        <v>0.28017999999999998</v>
      </c>
      <c r="BS116" s="61">
        <v>0.74141999999999997</v>
      </c>
      <c r="BT116" s="61">
        <v>0.86585000000000001</v>
      </c>
      <c r="BU116" s="61">
        <v>0.45251999999999998</v>
      </c>
      <c r="BV116" s="61">
        <v>0.28161999999999998</v>
      </c>
      <c r="BW116" s="61">
        <v>0.29435</v>
      </c>
      <c r="BX116" s="61">
        <v>0.28211999999999998</v>
      </c>
      <c r="BY116" s="61">
        <v>0.75126999999999999</v>
      </c>
      <c r="BZ116" s="61">
        <v>0.90532000000000001</v>
      </c>
      <c r="CA116" s="61">
        <v>0.4551</v>
      </c>
      <c r="CB116" s="61">
        <v>0.02</v>
      </c>
      <c r="CC116" s="61">
        <v>0.04</v>
      </c>
      <c r="CD116" s="61">
        <v>0.04</v>
      </c>
      <c r="CE116" s="61">
        <v>0.36</v>
      </c>
      <c r="CF116" s="61">
        <v>1.06</v>
      </c>
      <c r="CG116" s="61">
        <v>0.12</v>
      </c>
      <c r="CH116" s="61">
        <v>0.03</v>
      </c>
      <c r="CI116" s="61">
        <v>0.08</v>
      </c>
      <c r="CJ116" s="61">
        <v>0.04</v>
      </c>
      <c r="CK116" s="61">
        <v>0.34</v>
      </c>
      <c r="CL116" s="61">
        <v>0.34</v>
      </c>
      <c r="CM116" s="61">
        <v>0.1</v>
      </c>
      <c r="CN116" s="61" t="s">
        <v>289</v>
      </c>
      <c r="CO116" s="61" t="s">
        <v>289</v>
      </c>
      <c r="CP116" s="61" t="s">
        <v>289</v>
      </c>
      <c r="CQ116" s="61" t="s">
        <v>289</v>
      </c>
      <c r="CR116" s="61" t="s">
        <v>289</v>
      </c>
      <c r="CS116" s="61" t="s">
        <v>289</v>
      </c>
      <c r="CT116" s="61">
        <v>0.11</v>
      </c>
      <c r="CU116" s="61">
        <v>0.09</v>
      </c>
      <c r="CV116" s="61">
        <v>0.12</v>
      </c>
      <c r="CW116" s="61">
        <v>0.41</v>
      </c>
      <c r="CX116" s="61">
        <v>0.26</v>
      </c>
      <c r="CY116" s="61">
        <v>7.0000000000000007E-2</v>
      </c>
      <c r="CZ116" s="61">
        <v>0.04</v>
      </c>
      <c r="DA116" s="61">
        <v>0.21</v>
      </c>
      <c r="DB116" s="61">
        <v>0.08</v>
      </c>
      <c r="DC116" s="61">
        <v>0.34</v>
      </c>
      <c r="DD116" s="61">
        <v>0.45</v>
      </c>
      <c r="DE116" s="61">
        <v>0.44</v>
      </c>
      <c r="DF116" s="61">
        <v>0.05</v>
      </c>
      <c r="DG116" s="61">
        <v>0.15</v>
      </c>
      <c r="DH116" s="61">
        <v>0.11</v>
      </c>
      <c r="DI116" s="61">
        <v>0.11</v>
      </c>
      <c r="DJ116" s="61">
        <v>0.42</v>
      </c>
      <c r="DK116" s="61">
        <v>0.15</v>
      </c>
      <c r="DL116" s="61" t="s">
        <v>325</v>
      </c>
    </row>
    <row r="117" spans="1:116" s="61" customFormat="1">
      <c r="A117" s="61">
        <v>73381</v>
      </c>
      <c r="B117" s="61" t="s">
        <v>16</v>
      </c>
      <c r="C117" s="61">
        <v>4</v>
      </c>
      <c r="D117" s="61">
        <v>20100125</v>
      </c>
      <c r="E117" s="61" t="s">
        <v>145</v>
      </c>
      <c r="F117" s="61">
        <v>20100125</v>
      </c>
      <c r="G117" s="61" t="s">
        <v>328</v>
      </c>
      <c r="H117" s="61">
        <v>33</v>
      </c>
      <c r="I117" s="61">
        <v>33</v>
      </c>
      <c r="J117" s="61">
        <v>5017</v>
      </c>
      <c r="K117" s="61" t="s">
        <v>283</v>
      </c>
      <c r="L117" s="61" t="s">
        <v>283</v>
      </c>
      <c r="M117" s="61" t="s">
        <v>283</v>
      </c>
      <c r="N117" s="61" t="s">
        <v>283</v>
      </c>
      <c r="O117" s="61">
        <v>542</v>
      </c>
      <c r="P117" s="61">
        <v>1.34</v>
      </c>
      <c r="Q117" s="61">
        <v>0.8</v>
      </c>
      <c r="R117" s="61">
        <v>2.14</v>
      </c>
      <c r="S117" s="61" t="s">
        <v>284</v>
      </c>
      <c r="T117" s="61">
        <v>1.9785379999999999</v>
      </c>
      <c r="U117" s="61">
        <v>1.9751730000000001</v>
      </c>
      <c r="V117" s="61" t="s">
        <v>285</v>
      </c>
      <c r="W117" s="61">
        <v>1.959951</v>
      </c>
      <c r="X117" s="61">
        <v>1.9870570000000001</v>
      </c>
      <c r="Y117" s="61">
        <v>1.9991449999999999</v>
      </c>
      <c r="Z117" s="61">
        <v>0</v>
      </c>
      <c r="AA117" s="61">
        <v>10.569005000000001</v>
      </c>
      <c r="AB117" s="61">
        <v>10.552155000000001</v>
      </c>
      <c r="AC117" s="61" t="s">
        <v>285</v>
      </c>
      <c r="AD117" s="61">
        <v>10.390753999999999</v>
      </c>
      <c r="AE117" s="61" t="s">
        <v>286</v>
      </c>
      <c r="AF117" s="61">
        <v>10.536362</v>
      </c>
      <c r="AG117" s="61">
        <v>10.684775999999999</v>
      </c>
      <c r="AH117" s="61">
        <v>0.16</v>
      </c>
      <c r="AI117" s="61" t="s">
        <v>287</v>
      </c>
      <c r="AJ117" s="61">
        <v>-1.26</v>
      </c>
      <c r="AK117" s="61">
        <v>-1.25</v>
      </c>
      <c r="AL117" s="61">
        <v>0</v>
      </c>
      <c r="AM117" s="61">
        <v>1200</v>
      </c>
      <c r="AN117" s="61">
        <v>8.86</v>
      </c>
      <c r="AO117" s="61">
        <v>9.3800000000000008</v>
      </c>
      <c r="AP117" s="61">
        <v>48.62</v>
      </c>
      <c r="AQ117" s="61">
        <v>52.52</v>
      </c>
      <c r="AR117" s="61">
        <v>0.28406999999999999</v>
      </c>
      <c r="AS117" s="61">
        <v>0.29787000000000002</v>
      </c>
      <c r="AT117" s="61">
        <v>0.2838</v>
      </c>
      <c r="AU117" s="61">
        <v>0.73312999999999995</v>
      </c>
      <c r="AV117" s="61">
        <v>0.88990000000000002</v>
      </c>
      <c r="AW117" s="61">
        <v>0.44386999999999999</v>
      </c>
      <c r="AX117" s="61">
        <v>0.28349999999999997</v>
      </c>
      <c r="AY117" s="61">
        <v>0.29787999999999998</v>
      </c>
      <c r="AZ117" s="61">
        <v>0.28387000000000001</v>
      </c>
      <c r="BA117" s="61">
        <v>0.72430000000000005</v>
      </c>
      <c r="BB117" s="61">
        <v>0.88748000000000005</v>
      </c>
      <c r="BC117" s="61">
        <v>0.44177</v>
      </c>
      <c r="BD117" s="61" t="s">
        <v>288</v>
      </c>
      <c r="BE117" s="61" t="s">
        <v>288</v>
      </c>
      <c r="BF117" s="61" t="s">
        <v>288</v>
      </c>
      <c r="BG117" s="61" t="s">
        <v>288</v>
      </c>
      <c r="BH117" s="61" t="s">
        <v>288</v>
      </c>
      <c r="BI117" s="61" t="s">
        <v>288</v>
      </c>
      <c r="BJ117" s="61">
        <v>0.28125</v>
      </c>
      <c r="BK117" s="61">
        <v>0.29025000000000001</v>
      </c>
      <c r="BL117" s="61">
        <v>0.28238000000000002</v>
      </c>
      <c r="BM117" s="61">
        <v>0.71965000000000001</v>
      </c>
      <c r="BN117" s="61">
        <v>0.83930000000000005</v>
      </c>
      <c r="BO117" s="61">
        <v>0.44045000000000001</v>
      </c>
      <c r="BP117" s="61">
        <v>0.28432000000000002</v>
      </c>
      <c r="BQ117" s="61">
        <v>0.29365000000000002</v>
      </c>
      <c r="BR117" s="61">
        <v>0.28592000000000001</v>
      </c>
      <c r="BS117" s="61">
        <v>0.74102000000000001</v>
      </c>
      <c r="BT117" s="61">
        <v>0.84853000000000001</v>
      </c>
      <c r="BU117" s="61">
        <v>0.45622000000000001</v>
      </c>
      <c r="BV117" s="61">
        <v>0.28732999999999997</v>
      </c>
      <c r="BW117" s="61">
        <v>0.30198000000000003</v>
      </c>
      <c r="BX117" s="61">
        <v>0.28625</v>
      </c>
      <c r="BY117" s="61">
        <v>0.73785000000000001</v>
      </c>
      <c r="BZ117" s="61">
        <v>0.89298</v>
      </c>
      <c r="CA117" s="61">
        <v>0.44995000000000002</v>
      </c>
      <c r="CB117" s="61">
        <v>0.02</v>
      </c>
      <c r="CC117" s="61">
        <v>0.04</v>
      </c>
      <c r="CD117" s="61">
        <v>0.04</v>
      </c>
      <c r="CE117" s="61">
        <v>0.16</v>
      </c>
      <c r="CF117" s="61">
        <v>0.28999999999999998</v>
      </c>
      <c r="CG117" s="61">
        <v>0.26</v>
      </c>
      <c r="CH117" s="61">
        <v>0.06</v>
      </c>
      <c r="CI117" s="61">
        <v>0.03</v>
      </c>
      <c r="CJ117" s="61">
        <v>0.08</v>
      </c>
      <c r="CK117" s="61">
        <v>0.22</v>
      </c>
      <c r="CL117" s="61">
        <v>0.4</v>
      </c>
      <c r="CM117" s="61">
        <v>0.14000000000000001</v>
      </c>
      <c r="CN117" s="61" t="s">
        <v>289</v>
      </c>
      <c r="CO117" s="61" t="s">
        <v>289</v>
      </c>
      <c r="CP117" s="61" t="s">
        <v>289</v>
      </c>
      <c r="CQ117" s="61" t="s">
        <v>289</v>
      </c>
      <c r="CR117" s="61" t="s">
        <v>289</v>
      </c>
      <c r="CS117" s="61" t="s">
        <v>289</v>
      </c>
      <c r="CT117" s="61">
        <v>0.08</v>
      </c>
      <c r="CU117" s="61">
        <v>7.0000000000000007E-2</v>
      </c>
      <c r="CV117" s="61">
        <v>0.08</v>
      </c>
      <c r="CW117" s="61">
        <v>0.31</v>
      </c>
      <c r="CX117" s="61">
        <v>0.53</v>
      </c>
      <c r="CY117" s="61">
        <v>0.21</v>
      </c>
      <c r="CZ117" s="61">
        <v>0.05</v>
      </c>
      <c r="DA117" s="61">
        <v>0.04</v>
      </c>
      <c r="DB117" s="61">
        <v>7.0000000000000007E-2</v>
      </c>
      <c r="DC117" s="61">
        <v>0.34</v>
      </c>
      <c r="DD117" s="61">
        <v>0.23</v>
      </c>
      <c r="DE117" s="61">
        <v>0.12</v>
      </c>
      <c r="DF117" s="61">
        <v>0.09</v>
      </c>
      <c r="DG117" s="61">
        <v>0.09</v>
      </c>
      <c r="DH117" s="61">
        <v>0.04</v>
      </c>
      <c r="DI117" s="61">
        <v>0.23</v>
      </c>
      <c r="DJ117" s="61">
        <v>0.25</v>
      </c>
      <c r="DK117" s="61">
        <v>0.25</v>
      </c>
      <c r="DL117" s="61" t="s">
        <v>325</v>
      </c>
    </row>
    <row r="118" spans="1:116" s="61" customFormat="1">
      <c r="A118" s="61">
        <v>74215</v>
      </c>
      <c r="B118" s="61" t="s">
        <v>16</v>
      </c>
      <c r="C118" s="61">
        <v>4</v>
      </c>
      <c r="D118" s="61">
        <v>20100303</v>
      </c>
      <c r="E118" s="61" t="s">
        <v>378</v>
      </c>
      <c r="F118" s="61">
        <v>20100303</v>
      </c>
      <c r="G118" s="61" t="s">
        <v>397</v>
      </c>
      <c r="H118" s="61">
        <v>1</v>
      </c>
      <c r="I118" s="61">
        <v>38</v>
      </c>
      <c r="J118" s="61">
        <v>306</v>
      </c>
      <c r="K118" s="61" t="s">
        <v>308</v>
      </c>
      <c r="L118" s="61" t="s">
        <v>283</v>
      </c>
      <c r="M118" s="61" t="s">
        <v>283</v>
      </c>
      <c r="N118" s="61" t="s">
        <v>283</v>
      </c>
      <c r="O118" s="61">
        <v>540</v>
      </c>
      <c r="P118" s="61">
        <v>1.27</v>
      </c>
      <c r="Q118" s="61">
        <v>1.04</v>
      </c>
      <c r="R118" s="61">
        <v>2.31</v>
      </c>
      <c r="S118" s="61" t="s">
        <v>284</v>
      </c>
      <c r="T118" s="61">
        <v>2.023768</v>
      </c>
      <c r="U118" s="61">
        <v>2.0166740000000001</v>
      </c>
      <c r="V118" s="61" t="s">
        <v>285</v>
      </c>
      <c r="W118" s="61">
        <v>1.978834</v>
      </c>
      <c r="X118" s="61">
        <v>1.975409</v>
      </c>
      <c r="Y118" s="61">
        <v>2.0040710000000002</v>
      </c>
      <c r="Z118" s="61">
        <v>0</v>
      </c>
      <c r="AA118" s="61">
        <v>10.771812000000001</v>
      </c>
      <c r="AB118" s="61">
        <v>10.735728</v>
      </c>
      <c r="AC118" s="61" t="s">
        <v>285</v>
      </c>
      <c r="AD118" s="61">
        <v>10.507713000000001</v>
      </c>
      <c r="AE118" s="61" t="s">
        <v>330</v>
      </c>
      <c r="AF118" s="61">
        <v>10.5008</v>
      </c>
      <c r="AG118" s="61">
        <v>10.69646</v>
      </c>
      <c r="AH118" s="61">
        <v>0.33</v>
      </c>
      <c r="AI118" s="61" t="s">
        <v>287</v>
      </c>
      <c r="AJ118" s="61">
        <v>0.37</v>
      </c>
      <c r="AK118" s="61">
        <v>-0.41670000000000001</v>
      </c>
      <c r="AL118" s="61">
        <v>0</v>
      </c>
      <c r="AM118" s="61">
        <v>400</v>
      </c>
      <c r="AN118" s="61">
        <v>8.6300000000000008</v>
      </c>
      <c r="AO118" s="61">
        <v>8.7100000000000009</v>
      </c>
      <c r="AP118" s="61">
        <v>50.17</v>
      </c>
      <c r="AQ118" s="61">
        <v>50.98</v>
      </c>
      <c r="AR118" s="61">
        <v>0.29011999999999999</v>
      </c>
      <c r="AS118" s="61">
        <v>0.30259999999999998</v>
      </c>
      <c r="AT118" s="61">
        <v>0.29139999999999999</v>
      </c>
      <c r="AU118" s="61">
        <v>0.72838000000000003</v>
      </c>
      <c r="AV118" s="61">
        <v>0.88588</v>
      </c>
      <c r="AW118" s="61">
        <v>0.46312999999999999</v>
      </c>
      <c r="AX118" s="61">
        <v>0.28949999999999998</v>
      </c>
      <c r="AY118" s="61">
        <v>0.30220000000000002</v>
      </c>
      <c r="AZ118" s="61">
        <v>0.29037000000000002</v>
      </c>
      <c r="BA118" s="61">
        <v>0.71777999999999997</v>
      </c>
      <c r="BB118" s="61">
        <v>0.88112000000000001</v>
      </c>
      <c r="BC118" s="61">
        <v>0.45957999999999999</v>
      </c>
      <c r="BD118" s="61" t="s">
        <v>288</v>
      </c>
      <c r="BE118" s="61" t="s">
        <v>288</v>
      </c>
      <c r="BF118" s="61" t="s">
        <v>288</v>
      </c>
      <c r="BG118" s="61" t="s">
        <v>288</v>
      </c>
      <c r="BH118" s="61" t="s">
        <v>288</v>
      </c>
      <c r="BI118" s="61" t="s">
        <v>288</v>
      </c>
      <c r="BJ118" s="61">
        <v>0.28383000000000003</v>
      </c>
      <c r="BK118" s="61">
        <v>0.29476999999999998</v>
      </c>
      <c r="BL118" s="61">
        <v>0.28539999999999999</v>
      </c>
      <c r="BM118" s="61">
        <v>0.71011999999999997</v>
      </c>
      <c r="BN118" s="61">
        <v>0.85060000000000002</v>
      </c>
      <c r="BO118" s="61">
        <v>0.44918000000000002</v>
      </c>
      <c r="BP118" s="61">
        <v>0.28308</v>
      </c>
      <c r="BQ118" s="61">
        <v>0.29459999999999997</v>
      </c>
      <c r="BR118" s="61">
        <v>0.28421999999999997</v>
      </c>
      <c r="BS118" s="61">
        <v>0.71984999999999999</v>
      </c>
      <c r="BT118" s="61">
        <v>0.85157000000000005</v>
      </c>
      <c r="BU118" s="61">
        <v>0.45269999999999999</v>
      </c>
      <c r="BV118" s="61">
        <v>0.28782000000000002</v>
      </c>
      <c r="BW118" s="61">
        <v>0.30209999999999998</v>
      </c>
      <c r="BX118" s="61">
        <v>0.28782999999999997</v>
      </c>
      <c r="BY118" s="61">
        <v>0.72330000000000005</v>
      </c>
      <c r="BZ118" s="61">
        <v>0.88756999999999997</v>
      </c>
      <c r="CA118" s="61">
        <v>0.45443</v>
      </c>
      <c r="CB118" s="61">
        <v>0.03</v>
      </c>
      <c r="CC118" s="61">
        <v>0.04</v>
      </c>
      <c r="CD118" s="61">
        <v>0.03</v>
      </c>
      <c r="CE118" s="61">
        <v>0.37</v>
      </c>
      <c r="CF118" s="61">
        <v>0.33</v>
      </c>
      <c r="CG118" s="61">
        <v>0.08</v>
      </c>
      <c r="CH118" s="61">
        <v>0.02</v>
      </c>
      <c r="CI118" s="61">
        <v>0.03</v>
      </c>
      <c r="CJ118" s="61">
        <v>0.04</v>
      </c>
      <c r="CK118" s="61">
        <v>0.1</v>
      </c>
      <c r="CL118" s="61">
        <v>0.21</v>
      </c>
      <c r="CM118" s="61">
        <v>0.09</v>
      </c>
      <c r="CN118" s="61" t="s">
        <v>289</v>
      </c>
      <c r="CO118" s="61" t="s">
        <v>289</v>
      </c>
      <c r="CP118" s="61" t="s">
        <v>289</v>
      </c>
      <c r="CQ118" s="61" t="s">
        <v>289</v>
      </c>
      <c r="CR118" s="61" t="s">
        <v>289</v>
      </c>
      <c r="CS118" s="61" t="s">
        <v>289</v>
      </c>
      <c r="CT118" s="61">
        <v>0.02</v>
      </c>
      <c r="CU118" s="61">
        <v>0.06</v>
      </c>
      <c r="CV118" s="61">
        <v>0.03</v>
      </c>
      <c r="CW118" s="61">
        <v>0.28000000000000003</v>
      </c>
      <c r="CX118" s="61">
        <v>0.28999999999999998</v>
      </c>
      <c r="CY118" s="61">
        <v>0.11</v>
      </c>
      <c r="CZ118" s="61">
        <v>0.01</v>
      </c>
      <c r="DA118" s="61">
        <v>0.05</v>
      </c>
      <c r="DB118" s="61">
        <v>0.06</v>
      </c>
      <c r="DC118" s="61">
        <v>0.15</v>
      </c>
      <c r="DD118" s="61">
        <v>0.17</v>
      </c>
      <c r="DE118" s="61">
        <v>0.1</v>
      </c>
      <c r="DF118" s="61">
        <v>0.03</v>
      </c>
      <c r="DG118" s="61">
        <v>0.04</v>
      </c>
      <c r="DH118" s="61">
        <v>0.03</v>
      </c>
      <c r="DI118" s="61">
        <v>0.21</v>
      </c>
      <c r="DJ118" s="61">
        <v>0.14000000000000001</v>
      </c>
      <c r="DK118" s="61">
        <v>0.09</v>
      </c>
      <c r="DL118" s="61" t="s">
        <v>325</v>
      </c>
    </row>
    <row r="119" spans="1:116" s="61" customFormat="1">
      <c r="A119" s="61">
        <v>74218</v>
      </c>
      <c r="B119" s="61" t="s">
        <v>16</v>
      </c>
      <c r="C119" s="61">
        <v>4</v>
      </c>
      <c r="D119" s="61">
        <v>20100310</v>
      </c>
      <c r="E119" s="61" t="s">
        <v>145</v>
      </c>
      <c r="F119" s="61">
        <v>20100310</v>
      </c>
      <c r="G119" s="61" t="s">
        <v>397</v>
      </c>
      <c r="H119" s="61">
        <v>2</v>
      </c>
      <c r="I119" s="61">
        <v>39</v>
      </c>
      <c r="J119" s="61">
        <v>460</v>
      </c>
      <c r="K119" s="61" t="s">
        <v>313</v>
      </c>
      <c r="L119" s="61" t="s">
        <v>283</v>
      </c>
      <c r="M119" s="61" t="s">
        <v>313</v>
      </c>
      <c r="N119" s="61" t="s">
        <v>283</v>
      </c>
      <c r="O119" s="61">
        <v>541</v>
      </c>
      <c r="P119" s="61">
        <v>0.88</v>
      </c>
      <c r="Q119" s="61">
        <v>0.73</v>
      </c>
      <c r="R119" s="61">
        <v>1.61</v>
      </c>
      <c r="S119" s="61" t="s">
        <v>284</v>
      </c>
      <c r="T119" s="61">
        <v>2.0021979999999999</v>
      </c>
      <c r="U119" s="61">
        <v>2.0000179999999999</v>
      </c>
      <c r="V119" s="61" t="s">
        <v>285</v>
      </c>
      <c r="W119" s="61">
        <v>1.974405</v>
      </c>
      <c r="X119" s="61">
        <v>1.9749479999999999</v>
      </c>
      <c r="Y119" s="61">
        <v>1.995916</v>
      </c>
      <c r="Z119" s="61">
        <v>0</v>
      </c>
      <c r="AA119" s="61">
        <v>10.683228</v>
      </c>
      <c r="AB119" s="61">
        <v>10.657235</v>
      </c>
      <c r="AC119" s="61" t="s">
        <v>285</v>
      </c>
      <c r="AD119" s="61">
        <v>10.516323</v>
      </c>
      <c r="AE119" s="61" t="s">
        <v>330</v>
      </c>
      <c r="AF119" s="61">
        <v>10.516665</v>
      </c>
      <c r="AG119" s="61">
        <v>10.656461999999999</v>
      </c>
      <c r="AH119" s="61">
        <v>0.24</v>
      </c>
      <c r="AI119" s="61" t="s">
        <v>287</v>
      </c>
      <c r="AJ119" s="61">
        <v>0.01</v>
      </c>
      <c r="AK119" s="61">
        <v>8.3299999999999999E-2</v>
      </c>
      <c r="AL119" s="61">
        <v>0.1429</v>
      </c>
      <c r="AM119" s="61">
        <v>400</v>
      </c>
      <c r="AN119" s="61">
        <v>10.76</v>
      </c>
      <c r="AO119" s="61">
        <v>10.029999999999999</v>
      </c>
      <c r="AP119" s="61">
        <v>70.260000000000005</v>
      </c>
      <c r="AQ119" s="61">
        <v>65.180000000000007</v>
      </c>
      <c r="AR119" s="61">
        <v>0.28794999999999998</v>
      </c>
      <c r="AS119" s="61">
        <v>0.30164999999999997</v>
      </c>
      <c r="AT119" s="61">
        <v>0.28720000000000001</v>
      </c>
      <c r="AU119" s="61">
        <v>0.71945000000000003</v>
      </c>
      <c r="AV119" s="61">
        <v>0.88544999999999996</v>
      </c>
      <c r="AW119" s="61">
        <v>0.45432</v>
      </c>
      <c r="AX119" s="61">
        <v>0.28803000000000001</v>
      </c>
      <c r="AY119" s="61">
        <v>0.30035000000000001</v>
      </c>
      <c r="AZ119" s="61">
        <v>0.28692000000000001</v>
      </c>
      <c r="BA119" s="61">
        <v>0.71572999999999998</v>
      </c>
      <c r="BB119" s="61">
        <v>0.88117999999999996</v>
      </c>
      <c r="BC119" s="61">
        <v>0.45127</v>
      </c>
      <c r="BD119" s="61" t="s">
        <v>288</v>
      </c>
      <c r="BE119" s="61" t="s">
        <v>288</v>
      </c>
      <c r="BF119" s="61" t="s">
        <v>288</v>
      </c>
      <c r="BG119" s="61" t="s">
        <v>288</v>
      </c>
      <c r="BH119" s="61" t="s">
        <v>288</v>
      </c>
      <c r="BI119" s="61" t="s">
        <v>288</v>
      </c>
      <c r="BJ119" s="61">
        <v>0.28382000000000002</v>
      </c>
      <c r="BK119" s="61">
        <v>0.29681999999999997</v>
      </c>
      <c r="BL119" s="61">
        <v>0.28392000000000001</v>
      </c>
      <c r="BM119" s="61">
        <v>0.70921999999999996</v>
      </c>
      <c r="BN119" s="61">
        <v>0.85956999999999995</v>
      </c>
      <c r="BO119" s="61">
        <v>0.44402000000000003</v>
      </c>
      <c r="BP119" s="61">
        <v>0.28401999999999999</v>
      </c>
      <c r="BQ119" s="61">
        <v>0.29552</v>
      </c>
      <c r="BR119" s="61">
        <v>0.28342000000000001</v>
      </c>
      <c r="BS119" s="61">
        <v>0.71965000000000001</v>
      </c>
      <c r="BT119" s="61">
        <v>0.87017</v>
      </c>
      <c r="BU119" s="61">
        <v>0.44485000000000002</v>
      </c>
      <c r="BV119" s="61">
        <v>0.28706999999999999</v>
      </c>
      <c r="BW119" s="61">
        <v>0.30077999999999999</v>
      </c>
      <c r="BX119" s="61">
        <v>0.2863</v>
      </c>
      <c r="BY119" s="61">
        <v>0.72319999999999995</v>
      </c>
      <c r="BZ119" s="61">
        <v>0.89190000000000003</v>
      </c>
      <c r="CA119" s="61">
        <v>0.44912999999999997</v>
      </c>
      <c r="CB119" s="61">
        <v>0.04</v>
      </c>
      <c r="CC119" s="61">
        <v>0.03</v>
      </c>
      <c r="CD119" s="61">
        <v>0.04</v>
      </c>
      <c r="CE119" s="61">
        <v>0.22</v>
      </c>
      <c r="CF119" s="61">
        <v>0.11</v>
      </c>
      <c r="CG119" s="61">
        <v>0.19</v>
      </c>
      <c r="CH119" s="61">
        <v>0.18</v>
      </c>
      <c r="CI119" s="61">
        <v>0.03</v>
      </c>
      <c r="CJ119" s="61">
        <v>0.04</v>
      </c>
      <c r="CK119" s="61">
        <v>0.11</v>
      </c>
      <c r="CL119" s="61">
        <v>0.13</v>
      </c>
      <c r="CM119" s="61">
        <v>0.18</v>
      </c>
      <c r="CN119" s="61" t="s">
        <v>289</v>
      </c>
      <c r="CO119" s="61" t="s">
        <v>289</v>
      </c>
      <c r="CP119" s="61" t="s">
        <v>289</v>
      </c>
      <c r="CQ119" s="61" t="s">
        <v>289</v>
      </c>
      <c r="CR119" s="61" t="s">
        <v>289</v>
      </c>
      <c r="CS119" s="61" t="s">
        <v>289</v>
      </c>
      <c r="CT119" s="61">
        <v>0.31</v>
      </c>
      <c r="CU119" s="61">
        <v>0.06</v>
      </c>
      <c r="CV119" s="61">
        <v>0.04</v>
      </c>
      <c r="CW119" s="61">
        <v>0.22</v>
      </c>
      <c r="CX119" s="61">
        <v>0.16</v>
      </c>
      <c r="CY119" s="61">
        <v>0.16</v>
      </c>
      <c r="CZ119" s="61">
        <v>0.03</v>
      </c>
      <c r="DA119" s="61">
        <v>0.04</v>
      </c>
      <c r="DB119" s="61">
        <v>0.05</v>
      </c>
      <c r="DC119" s="61">
        <v>0.17</v>
      </c>
      <c r="DD119" s="61">
        <v>0.19</v>
      </c>
      <c r="DE119" s="61">
        <v>7.0000000000000007E-2</v>
      </c>
      <c r="DF119" s="61">
        <v>0.13</v>
      </c>
      <c r="DG119" s="61">
        <v>0.05</v>
      </c>
      <c r="DH119" s="61">
        <v>0.02</v>
      </c>
      <c r="DI119" s="61">
        <v>0.28000000000000003</v>
      </c>
      <c r="DJ119" s="61">
        <v>0.25</v>
      </c>
      <c r="DK119" s="61">
        <v>0.1</v>
      </c>
      <c r="DL119" s="61" t="s">
        <v>325</v>
      </c>
    </row>
    <row r="120" spans="1:116" s="61" customFormat="1">
      <c r="A120" s="61">
        <v>74222</v>
      </c>
      <c r="B120" s="61" t="s">
        <v>16</v>
      </c>
      <c r="C120" s="61">
        <v>4</v>
      </c>
      <c r="D120" s="61">
        <v>20100330</v>
      </c>
      <c r="E120" s="61" t="s">
        <v>379</v>
      </c>
      <c r="F120" s="61">
        <v>20100330</v>
      </c>
      <c r="G120" s="61" t="s">
        <v>397</v>
      </c>
      <c r="H120" s="61">
        <v>3</v>
      </c>
      <c r="I120" s="61">
        <v>40</v>
      </c>
      <c r="J120" s="61">
        <v>621</v>
      </c>
      <c r="K120" s="61" t="s">
        <v>401</v>
      </c>
      <c r="L120" s="61" t="s">
        <v>283</v>
      </c>
      <c r="M120" s="61" t="s">
        <v>401</v>
      </c>
      <c r="N120" s="61" t="s">
        <v>283</v>
      </c>
      <c r="O120" s="61">
        <v>542</v>
      </c>
      <c r="P120" s="61">
        <v>1.59</v>
      </c>
      <c r="Q120" s="61">
        <v>0.96</v>
      </c>
      <c r="R120" s="61">
        <v>2.5499999999999998</v>
      </c>
      <c r="S120" s="61" t="s">
        <v>284</v>
      </c>
      <c r="T120" s="61">
        <v>1.9920420000000001</v>
      </c>
      <c r="U120" s="61">
        <v>1.989074</v>
      </c>
      <c r="V120" s="61" t="s">
        <v>285</v>
      </c>
      <c r="W120" s="61">
        <v>1.951654</v>
      </c>
      <c r="X120" s="61">
        <v>1.9630669999999999</v>
      </c>
      <c r="Y120" s="61">
        <v>1.9870129999999999</v>
      </c>
      <c r="Z120" s="61">
        <v>0</v>
      </c>
      <c r="AA120" s="61">
        <v>10.640931999999999</v>
      </c>
      <c r="AB120" s="61">
        <v>10.613697999999999</v>
      </c>
      <c r="AC120" s="61" t="s">
        <v>285</v>
      </c>
      <c r="AD120" s="61">
        <v>10.375658</v>
      </c>
      <c r="AE120" s="61" t="s">
        <v>330</v>
      </c>
      <c r="AF120" s="61">
        <v>10.440073</v>
      </c>
      <c r="AG120" s="61">
        <v>10.624037</v>
      </c>
      <c r="AH120" s="61">
        <v>0.26</v>
      </c>
      <c r="AI120" s="61" t="s">
        <v>287</v>
      </c>
      <c r="AJ120" s="61">
        <v>-0.1</v>
      </c>
      <c r="AK120" s="61">
        <v>0.83330000000000004</v>
      </c>
      <c r="AL120" s="61">
        <v>1.1429</v>
      </c>
      <c r="AM120" s="61">
        <v>800</v>
      </c>
      <c r="AN120" s="61">
        <v>8.8699999999999992</v>
      </c>
      <c r="AO120" s="61">
        <v>8.8000000000000007</v>
      </c>
      <c r="AP120" s="61">
        <v>48.7</v>
      </c>
      <c r="AQ120" s="61">
        <v>48.77</v>
      </c>
      <c r="AR120" s="61">
        <v>0.28606999999999999</v>
      </c>
      <c r="AS120" s="61">
        <v>0.29981999999999998</v>
      </c>
      <c r="AT120" s="61">
        <v>0.28566999999999998</v>
      </c>
      <c r="AU120" s="61">
        <v>0.72326999999999997</v>
      </c>
      <c r="AV120" s="61">
        <v>0.89664999999999995</v>
      </c>
      <c r="AW120" s="61">
        <v>0.45441999999999999</v>
      </c>
      <c r="AX120" s="61">
        <v>0.28589999999999999</v>
      </c>
      <c r="AY120" s="61">
        <v>0.29871999999999999</v>
      </c>
      <c r="AZ120" s="61">
        <v>0.28539999999999999</v>
      </c>
      <c r="BA120" s="61">
        <v>0.71901999999999999</v>
      </c>
      <c r="BB120" s="61">
        <v>0.89175000000000004</v>
      </c>
      <c r="BC120" s="61">
        <v>0.45141999999999999</v>
      </c>
      <c r="BD120" s="61" t="s">
        <v>288</v>
      </c>
      <c r="BE120" s="61" t="s">
        <v>288</v>
      </c>
      <c r="BF120" s="61" t="s">
        <v>288</v>
      </c>
      <c r="BG120" s="61" t="s">
        <v>288</v>
      </c>
      <c r="BH120" s="61" t="s">
        <v>288</v>
      </c>
      <c r="BI120" s="61" t="s">
        <v>288</v>
      </c>
      <c r="BJ120" s="61">
        <v>0.28042</v>
      </c>
      <c r="BK120" s="61">
        <v>0.29104999999999998</v>
      </c>
      <c r="BL120" s="61">
        <v>0.28100000000000003</v>
      </c>
      <c r="BM120" s="61">
        <v>0.70609999999999995</v>
      </c>
      <c r="BN120" s="61">
        <v>0.85385</v>
      </c>
      <c r="BO120" s="61">
        <v>0.43762000000000001</v>
      </c>
      <c r="BP120" s="61">
        <v>0.28137000000000001</v>
      </c>
      <c r="BQ120" s="61">
        <v>0.29272999999999999</v>
      </c>
      <c r="BR120" s="61">
        <v>0.28217999999999999</v>
      </c>
      <c r="BS120" s="61">
        <v>0.71713000000000005</v>
      </c>
      <c r="BT120" s="61">
        <v>0.85194999999999999</v>
      </c>
      <c r="BU120" s="61">
        <v>0.45074999999999998</v>
      </c>
      <c r="BV120" s="61">
        <v>0.28572999999999998</v>
      </c>
      <c r="BW120" s="61">
        <v>0.29973</v>
      </c>
      <c r="BX120" s="61">
        <v>0.28461999999999998</v>
      </c>
      <c r="BY120" s="61">
        <v>0.72326999999999997</v>
      </c>
      <c r="BZ120" s="61">
        <v>0.90164999999999995</v>
      </c>
      <c r="CA120" s="61">
        <v>0.44950000000000001</v>
      </c>
      <c r="CB120" s="61">
        <v>0.05</v>
      </c>
      <c r="CC120" s="61">
        <v>0.04</v>
      </c>
      <c r="CD120" s="61">
        <v>0.04</v>
      </c>
      <c r="CE120" s="61">
        <v>0.21</v>
      </c>
      <c r="CF120" s="61">
        <v>7.0000000000000007E-2</v>
      </c>
      <c r="CG120" s="61">
        <v>0.22</v>
      </c>
      <c r="CH120" s="61">
        <v>0.09</v>
      </c>
      <c r="CI120" s="61">
        <v>0.05</v>
      </c>
      <c r="CJ120" s="61">
        <v>0.04</v>
      </c>
      <c r="CK120" s="61">
        <v>0.27</v>
      </c>
      <c r="CL120" s="61">
        <v>0.3</v>
      </c>
      <c r="CM120" s="61">
        <v>0.34</v>
      </c>
      <c r="CN120" s="61" t="s">
        <v>289</v>
      </c>
      <c r="CO120" s="61" t="s">
        <v>289</v>
      </c>
      <c r="CP120" s="61" t="s">
        <v>289</v>
      </c>
      <c r="CQ120" s="61" t="s">
        <v>289</v>
      </c>
      <c r="CR120" s="61" t="s">
        <v>289</v>
      </c>
      <c r="CS120" s="61" t="s">
        <v>289</v>
      </c>
      <c r="CT120" s="61">
        <v>0.05</v>
      </c>
      <c r="CU120" s="61">
        <v>0.04</v>
      </c>
      <c r="CV120" s="61">
        <v>0.03</v>
      </c>
      <c r="CW120" s="61">
        <v>0.44</v>
      </c>
      <c r="CX120" s="61">
        <v>0.38</v>
      </c>
      <c r="CY120" s="61">
        <v>0.15</v>
      </c>
      <c r="CZ120" s="61">
        <v>0.03</v>
      </c>
      <c r="DA120" s="61">
        <v>0.09</v>
      </c>
      <c r="DB120" s="61">
        <v>0.06</v>
      </c>
      <c r="DC120" s="61">
        <v>0.32</v>
      </c>
      <c r="DD120" s="61">
        <v>0.13</v>
      </c>
      <c r="DE120" s="61">
        <v>0.18</v>
      </c>
      <c r="DF120" s="61">
        <v>0.02</v>
      </c>
      <c r="DG120" s="61">
        <v>0.05</v>
      </c>
      <c r="DH120" s="61">
        <v>0.03</v>
      </c>
      <c r="DI120" s="61">
        <v>0.36</v>
      </c>
      <c r="DJ120" s="61">
        <v>0.15</v>
      </c>
      <c r="DK120" s="61">
        <v>0.05</v>
      </c>
      <c r="DL120" s="61" t="s">
        <v>325</v>
      </c>
    </row>
    <row r="121" spans="1:116" s="61" customFormat="1">
      <c r="A121" s="61">
        <v>71172</v>
      </c>
      <c r="B121" s="61" t="s">
        <v>16</v>
      </c>
      <c r="C121" s="61">
        <v>5</v>
      </c>
      <c r="D121" s="61">
        <v>20090616</v>
      </c>
      <c r="E121" s="61" t="s">
        <v>102</v>
      </c>
      <c r="F121" s="61">
        <v>20090616</v>
      </c>
      <c r="G121" s="61" t="s">
        <v>333</v>
      </c>
      <c r="H121" s="61">
        <v>2</v>
      </c>
      <c r="I121" s="61">
        <v>2</v>
      </c>
      <c r="J121" s="61">
        <v>326</v>
      </c>
      <c r="K121" s="61" t="s">
        <v>334</v>
      </c>
      <c r="L121" s="61">
        <v>20090608</v>
      </c>
      <c r="M121" s="61" t="s">
        <v>308</v>
      </c>
      <c r="N121" s="61" t="s">
        <v>283</v>
      </c>
      <c r="O121" s="61">
        <v>541</v>
      </c>
      <c r="P121" s="61">
        <v>0.83</v>
      </c>
      <c r="Q121" s="61">
        <v>1.02</v>
      </c>
      <c r="R121" s="61">
        <v>1.85</v>
      </c>
      <c r="S121" s="61" t="s">
        <v>284</v>
      </c>
      <c r="T121" s="61">
        <v>1.9988919999999999</v>
      </c>
      <c r="U121" s="61">
        <v>1.9930289999999999</v>
      </c>
      <c r="V121" s="61" t="s">
        <v>285</v>
      </c>
      <c r="W121" s="61">
        <v>1.969406</v>
      </c>
      <c r="X121" s="61">
        <v>1.973781</v>
      </c>
      <c r="Y121" s="61">
        <v>2.0039760000000002</v>
      </c>
      <c r="Z121" s="61">
        <v>1</v>
      </c>
      <c r="AA121" s="61">
        <v>10.627977</v>
      </c>
      <c r="AB121" s="61">
        <v>10.610047</v>
      </c>
      <c r="AC121" s="61" t="s">
        <v>285</v>
      </c>
      <c r="AD121" s="61">
        <v>10.462016</v>
      </c>
      <c r="AE121" s="61" t="s">
        <v>292</v>
      </c>
      <c r="AF121" s="61">
        <v>10.475352000000001</v>
      </c>
      <c r="AG121" s="61">
        <v>10.715517</v>
      </c>
      <c r="AH121" s="61">
        <v>0.17</v>
      </c>
      <c r="AI121" s="61" t="s">
        <v>287</v>
      </c>
      <c r="AJ121" s="61">
        <v>-0.99</v>
      </c>
      <c r="AK121" s="61">
        <v>-0.28570000000000001</v>
      </c>
      <c r="AL121" s="61">
        <v>1.9375</v>
      </c>
      <c r="AM121" s="61">
        <v>600</v>
      </c>
      <c r="AN121" s="61">
        <v>10.67</v>
      </c>
      <c r="AO121" s="61">
        <v>9.92</v>
      </c>
      <c r="AP121" s="61">
        <v>69.37</v>
      </c>
      <c r="AQ121" s="61">
        <v>64.33</v>
      </c>
      <c r="AR121" s="61">
        <v>0.28575</v>
      </c>
      <c r="AS121" s="61">
        <v>0.29592000000000002</v>
      </c>
      <c r="AT121" s="61">
        <v>0.28782000000000002</v>
      </c>
      <c r="AU121" s="61">
        <v>0.73933000000000004</v>
      </c>
      <c r="AV121" s="61">
        <v>0.88766999999999996</v>
      </c>
      <c r="AW121" s="61">
        <v>0.46167000000000002</v>
      </c>
      <c r="AX121" s="61">
        <v>0.28522999999999998</v>
      </c>
      <c r="AY121" s="61">
        <v>0.29642000000000002</v>
      </c>
      <c r="AZ121" s="61">
        <v>0.28652</v>
      </c>
      <c r="BA121" s="61">
        <v>0.73245000000000005</v>
      </c>
      <c r="BB121" s="61">
        <v>0.88587000000000005</v>
      </c>
      <c r="BC121" s="61">
        <v>0.46122000000000002</v>
      </c>
      <c r="BD121" s="61" t="s">
        <v>288</v>
      </c>
      <c r="BE121" s="61" t="s">
        <v>288</v>
      </c>
      <c r="BF121" s="61" t="s">
        <v>288</v>
      </c>
      <c r="BG121" s="61" t="s">
        <v>288</v>
      </c>
      <c r="BH121" s="61" t="s">
        <v>288</v>
      </c>
      <c r="BI121" s="61" t="s">
        <v>288</v>
      </c>
      <c r="BJ121" s="61">
        <v>0.28160000000000002</v>
      </c>
      <c r="BK121" s="61">
        <v>0.29152</v>
      </c>
      <c r="BL121" s="61">
        <v>0.28375</v>
      </c>
      <c r="BM121" s="61">
        <v>0.72519999999999996</v>
      </c>
      <c r="BN121" s="61">
        <v>0.86402999999999996</v>
      </c>
      <c r="BO121" s="61">
        <v>0.45423000000000002</v>
      </c>
      <c r="BP121" s="61">
        <v>0.28312999999999999</v>
      </c>
      <c r="BQ121" s="61">
        <v>0.29352</v>
      </c>
      <c r="BR121" s="61">
        <v>0.28483000000000003</v>
      </c>
      <c r="BS121" s="61">
        <v>0.70930000000000004</v>
      </c>
      <c r="BT121" s="61">
        <v>0.84870000000000001</v>
      </c>
      <c r="BU121" s="61">
        <v>0.44627</v>
      </c>
      <c r="BV121" s="61">
        <v>0.28422999999999998</v>
      </c>
      <c r="BW121" s="61">
        <v>0.29962</v>
      </c>
      <c r="BX121" s="61">
        <v>0.28887000000000002</v>
      </c>
      <c r="BY121" s="61">
        <v>0.76341999999999999</v>
      </c>
      <c r="BZ121" s="61">
        <v>0.91632000000000002</v>
      </c>
      <c r="CA121" s="61">
        <v>0.47294999999999998</v>
      </c>
      <c r="CB121" s="61">
        <v>0.05</v>
      </c>
      <c r="CC121" s="61">
        <v>0.1</v>
      </c>
      <c r="CD121" s="61">
        <v>0.05</v>
      </c>
      <c r="CE121" s="61">
        <v>0.53</v>
      </c>
      <c r="CF121" s="61">
        <v>0.47</v>
      </c>
      <c r="CG121" s="61">
        <v>0.5</v>
      </c>
      <c r="CH121" s="61">
        <v>0.1</v>
      </c>
      <c r="CI121" s="61">
        <v>0.09</v>
      </c>
      <c r="CJ121" s="61">
        <v>0.03</v>
      </c>
      <c r="CK121" s="61">
        <v>0.45</v>
      </c>
      <c r="CL121" s="61">
        <v>0.44</v>
      </c>
      <c r="CM121" s="61">
        <v>0.3</v>
      </c>
      <c r="CN121" s="61" t="s">
        <v>289</v>
      </c>
      <c r="CO121" s="61" t="s">
        <v>289</v>
      </c>
      <c r="CP121" s="61" t="s">
        <v>289</v>
      </c>
      <c r="CQ121" s="61" t="s">
        <v>289</v>
      </c>
      <c r="CR121" s="61" t="s">
        <v>289</v>
      </c>
      <c r="CS121" s="61" t="s">
        <v>289</v>
      </c>
      <c r="CT121" s="61">
        <v>0.03</v>
      </c>
      <c r="CU121" s="61">
        <v>0.06</v>
      </c>
      <c r="CV121" s="61">
        <v>0.05</v>
      </c>
      <c r="CW121" s="61">
        <v>0.43</v>
      </c>
      <c r="CX121" s="61">
        <v>0.3</v>
      </c>
      <c r="CY121" s="61">
        <v>0.33</v>
      </c>
      <c r="CZ121" s="61">
        <v>0.04</v>
      </c>
      <c r="DA121" s="61">
        <v>0.09</v>
      </c>
      <c r="DB121" s="61">
        <v>0.1</v>
      </c>
      <c r="DC121" s="61">
        <v>0.4</v>
      </c>
      <c r="DD121" s="61">
        <v>0.24</v>
      </c>
      <c r="DE121" s="61">
        <v>0.14000000000000001</v>
      </c>
      <c r="DF121" s="61">
        <v>0.23</v>
      </c>
      <c r="DG121" s="61">
        <v>0.08</v>
      </c>
      <c r="DH121" s="61">
        <v>0.15</v>
      </c>
      <c r="DI121" s="61">
        <v>0.5</v>
      </c>
      <c r="DJ121" s="61">
        <v>0.4</v>
      </c>
      <c r="DK121" s="61">
        <v>0.38</v>
      </c>
      <c r="DL121" s="61" t="s">
        <v>325</v>
      </c>
    </row>
    <row r="122" spans="1:116" s="61" customFormat="1">
      <c r="A122" s="61">
        <v>71177</v>
      </c>
      <c r="B122" s="61" t="s">
        <v>16</v>
      </c>
      <c r="C122" s="61">
        <v>5</v>
      </c>
      <c r="D122" s="61">
        <v>20090630</v>
      </c>
      <c r="E122" s="61" t="s">
        <v>106</v>
      </c>
      <c r="F122" s="61">
        <v>20090708</v>
      </c>
      <c r="G122" s="61" t="s">
        <v>333</v>
      </c>
      <c r="H122" s="61">
        <v>3</v>
      </c>
      <c r="I122" s="61">
        <v>3</v>
      </c>
      <c r="J122" s="61">
        <v>499</v>
      </c>
      <c r="K122" s="61" t="s">
        <v>334</v>
      </c>
      <c r="L122" s="61">
        <v>20090617</v>
      </c>
      <c r="M122" s="61" t="s">
        <v>337</v>
      </c>
      <c r="N122" s="61" t="s">
        <v>283</v>
      </c>
      <c r="O122" s="61">
        <v>542</v>
      </c>
      <c r="P122" s="61">
        <v>1.71</v>
      </c>
      <c r="Q122" s="61">
        <v>1.0900000000000001</v>
      </c>
      <c r="R122" s="61">
        <v>2.8</v>
      </c>
      <c r="S122" s="61" t="s">
        <v>284</v>
      </c>
      <c r="T122" s="61">
        <v>1.976172</v>
      </c>
      <c r="U122" s="61">
        <v>1.973622</v>
      </c>
      <c r="V122" s="61" t="s">
        <v>285</v>
      </c>
      <c r="W122" s="61">
        <v>1.936294</v>
      </c>
      <c r="X122" s="61">
        <v>1.9599679999999999</v>
      </c>
      <c r="Y122" s="61">
        <v>1.9897009999999999</v>
      </c>
      <c r="Z122" s="61">
        <v>3</v>
      </c>
      <c r="AA122" s="61">
        <v>10.535831999999999</v>
      </c>
      <c r="AB122" s="61">
        <v>10.521715</v>
      </c>
      <c r="AC122" s="61" t="s">
        <v>285</v>
      </c>
      <c r="AD122" s="61">
        <v>10.256667</v>
      </c>
      <c r="AE122" s="61" t="s">
        <v>286</v>
      </c>
      <c r="AF122" s="61">
        <v>10.409990000000001</v>
      </c>
      <c r="AG122" s="61">
        <v>10.646770999999999</v>
      </c>
      <c r="AH122" s="61">
        <v>0.13</v>
      </c>
      <c r="AI122" s="61" t="s">
        <v>287</v>
      </c>
      <c r="AJ122" s="61">
        <v>-1.19</v>
      </c>
      <c r="AK122" s="61">
        <v>1.5713999999999999</v>
      </c>
      <c r="AL122" s="61">
        <v>1.8125</v>
      </c>
      <c r="AM122" s="61">
        <v>0</v>
      </c>
      <c r="AN122" s="61">
        <v>8.85</v>
      </c>
      <c r="AO122" s="61">
        <v>8.61</v>
      </c>
      <c r="AP122" s="61">
        <v>48.63</v>
      </c>
      <c r="AQ122" s="61">
        <v>46.62</v>
      </c>
      <c r="AR122" s="61">
        <v>0.28333000000000003</v>
      </c>
      <c r="AS122" s="61">
        <v>0.29522999999999999</v>
      </c>
      <c r="AT122" s="61">
        <v>0.28342000000000001</v>
      </c>
      <c r="AU122" s="61">
        <v>0.73172999999999999</v>
      </c>
      <c r="AV122" s="61">
        <v>0.88349999999999995</v>
      </c>
      <c r="AW122" s="61">
        <v>0.45268000000000003</v>
      </c>
      <c r="AX122" s="61">
        <v>0.28316999999999998</v>
      </c>
      <c r="AY122" s="61">
        <v>0.29537000000000002</v>
      </c>
      <c r="AZ122" s="61">
        <v>0.28339999999999999</v>
      </c>
      <c r="BA122" s="61">
        <v>0.71867999999999999</v>
      </c>
      <c r="BB122" s="61">
        <v>0.88043000000000005</v>
      </c>
      <c r="BC122" s="61">
        <v>0.45133000000000001</v>
      </c>
      <c r="BD122" s="61" t="s">
        <v>288</v>
      </c>
      <c r="BE122" s="61" t="s">
        <v>288</v>
      </c>
      <c r="BF122" s="61" t="s">
        <v>288</v>
      </c>
      <c r="BG122" s="61" t="s">
        <v>288</v>
      </c>
      <c r="BH122" s="61" t="s">
        <v>288</v>
      </c>
      <c r="BI122" s="61" t="s">
        <v>288</v>
      </c>
      <c r="BJ122" s="61">
        <v>0.27833000000000002</v>
      </c>
      <c r="BK122" s="61">
        <v>0.2868</v>
      </c>
      <c r="BL122" s="61">
        <v>0.27866999999999997</v>
      </c>
      <c r="BM122" s="61">
        <v>0.69620000000000004</v>
      </c>
      <c r="BN122" s="61">
        <v>0.81837000000000004</v>
      </c>
      <c r="BO122" s="61">
        <v>0.43972</v>
      </c>
      <c r="BP122" s="61">
        <v>0.27953</v>
      </c>
      <c r="BQ122" s="61">
        <v>0.29039999999999999</v>
      </c>
      <c r="BR122" s="61">
        <v>0.28165000000000001</v>
      </c>
      <c r="BS122" s="61">
        <v>0.73651999999999995</v>
      </c>
      <c r="BT122" s="61">
        <v>0.83787999999999996</v>
      </c>
      <c r="BU122" s="61">
        <v>0.46192</v>
      </c>
      <c r="BV122" s="61">
        <v>0.28570000000000001</v>
      </c>
      <c r="BW122" s="61">
        <v>0.30031999999999998</v>
      </c>
      <c r="BX122" s="61">
        <v>0.28448000000000001</v>
      </c>
      <c r="BY122" s="61">
        <v>0.73646999999999996</v>
      </c>
      <c r="BZ122" s="61">
        <v>0.90276999999999996</v>
      </c>
      <c r="CA122" s="61">
        <v>0.45450000000000002</v>
      </c>
      <c r="CB122" s="61">
        <v>0.03</v>
      </c>
      <c r="CC122" s="61">
        <v>0.06</v>
      </c>
      <c r="CD122" s="61">
        <v>0.06</v>
      </c>
      <c r="CE122" s="61">
        <v>0.17</v>
      </c>
      <c r="CF122" s="61">
        <v>0.08</v>
      </c>
      <c r="CG122" s="61">
        <v>0.12</v>
      </c>
      <c r="CH122" s="61">
        <v>0.08</v>
      </c>
      <c r="CI122" s="61">
        <v>0.13</v>
      </c>
      <c r="CJ122" s="61">
        <v>0.05</v>
      </c>
      <c r="CK122" s="61">
        <v>0.18</v>
      </c>
      <c r="CL122" s="61">
        <v>0.25</v>
      </c>
      <c r="CM122" s="61">
        <v>0.16</v>
      </c>
      <c r="CN122" s="61" t="s">
        <v>289</v>
      </c>
      <c r="CO122" s="61" t="s">
        <v>289</v>
      </c>
      <c r="CP122" s="61" t="s">
        <v>289</v>
      </c>
      <c r="CQ122" s="61" t="s">
        <v>289</v>
      </c>
      <c r="CR122" s="61" t="s">
        <v>289</v>
      </c>
      <c r="CS122" s="61" t="s">
        <v>289</v>
      </c>
      <c r="CT122" s="61">
        <v>0.12</v>
      </c>
      <c r="CU122" s="61">
        <v>0.08</v>
      </c>
      <c r="CV122" s="61">
        <v>0.11</v>
      </c>
      <c r="CW122" s="61">
        <v>0.17</v>
      </c>
      <c r="CX122" s="61">
        <v>0.22</v>
      </c>
      <c r="CY122" s="61">
        <v>0.17</v>
      </c>
      <c r="CZ122" s="61">
        <v>0.12</v>
      </c>
      <c r="DA122" s="61">
        <v>7.0000000000000007E-2</v>
      </c>
      <c r="DB122" s="61">
        <v>0.09</v>
      </c>
      <c r="DC122" s="61">
        <v>0.25</v>
      </c>
      <c r="DD122" s="61">
        <v>0.28000000000000003</v>
      </c>
      <c r="DE122" s="61">
        <v>0.76</v>
      </c>
      <c r="DF122" s="61">
        <v>7.0000000000000007E-2</v>
      </c>
      <c r="DG122" s="61">
        <v>0.03</v>
      </c>
      <c r="DH122" s="61">
        <v>0.35</v>
      </c>
      <c r="DI122" s="61">
        <v>0.26</v>
      </c>
      <c r="DJ122" s="61">
        <v>0.32</v>
      </c>
      <c r="DK122" s="61">
        <v>0.33</v>
      </c>
      <c r="DL122" s="61" t="s">
        <v>325</v>
      </c>
    </row>
    <row r="123" spans="1:116" s="61" customFormat="1">
      <c r="A123" s="61">
        <v>71162</v>
      </c>
      <c r="B123" s="61" t="s">
        <v>16</v>
      </c>
      <c r="C123" s="61">
        <v>5</v>
      </c>
      <c r="D123" s="61">
        <v>20090715</v>
      </c>
      <c r="E123" s="61" t="s">
        <v>108</v>
      </c>
      <c r="F123" s="61">
        <v>20090715</v>
      </c>
      <c r="G123" s="61" t="s">
        <v>333</v>
      </c>
      <c r="H123" s="61" t="s">
        <v>329</v>
      </c>
      <c r="I123" s="61">
        <v>4</v>
      </c>
      <c r="J123" s="61">
        <v>742</v>
      </c>
      <c r="K123" s="61" t="s">
        <v>338</v>
      </c>
      <c r="L123" s="61" t="s">
        <v>339</v>
      </c>
      <c r="M123" s="61" t="s">
        <v>283</v>
      </c>
      <c r="N123" s="61" t="s">
        <v>283</v>
      </c>
      <c r="O123" s="61">
        <v>540</v>
      </c>
      <c r="P123" s="61">
        <v>1.25</v>
      </c>
      <c r="Q123" s="61">
        <v>0.88</v>
      </c>
      <c r="R123" s="61">
        <v>2.13</v>
      </c>
      <c r="S123" s="61" t="s">
        <v>284</v>
      </c>
      <c r="T123" s="61">
        <v>2.0071690000000002</v>
      </c>
      <c r="U123" s="61">
        <v>2.0030969999999999</v>
      </c>
      <c r="V123" s="61" t="s">
        <v>285</v>
      </c>
      <c r="W123" s="61">
        <v>1.9733369999999999</v>
      </c>
      <c r="X123" s="61">
        <v>1.9797229999999999</v>
      </c>
      <c r="Y123" s="61">
        <v>2.0012629999999998</v>
      </c>
      <c r="Z123" s="61">
        <v>0</v>
      </c>
      <c r="AA123" s="61">
        <v>10.729244</v>
      </c>
      <c r="AB123" s="61">
        <v>10.721857</v>
      </c>
      <c r="AC123" s="61" t="s">
        <v>285</v>
      </c>
      <c r="AD123" s="61">
        <v>10.491282999999999</v>
      </c>
      <c r="AE123" s="61" t="s">
        <v>330</v>
      </c>
      <c r="AF123" s="61">
        <v>10.514450999999999</v>
      </c>
      <c r="AG123" s="61">
        <v>10.709868999999999</v>
      </c>
      <c r="AH123" s="61">
        <v>7.0000000000000007E-2</v>
      </c>
      <c r="AI123" s="61" t="s">
        <v>287</v>
      </c>
      <c r="AJ123" s="61">
        <v>0.11</v>
      </c>
      <c r="AK123" s="61">
        <v>-0.5</v>
      </c>
      <c r="AL123" s="61">
        <v>-1</v>
      </c>
      <c r="AM123" s="61">
        <v>900</v>
      </c>
      <c r="AN123" s="61">
        <v>8.64</v>
      </c>
      <c r="AO123" s="61">
        <v>8.74</v>
      </c>
      <c r="AP123" s="61">
        <v>49.24</v>
      </c>
      <c r="AQ123" s="61">
        <v>50.84</v>
      </c>
      <c r="AR123" s="61">
        <v>0.28710000000000002</v>
      </c>
      <c r="AS123" s="61">
        <v>0.29909999999999998</v>
      </c>
      <c r="AT123" s="61">
        <v>0.28687000000000001</v>
      </c>
      <c r="AU123" s="61">
        <v>0.76370000000000005</v>
      </c>
      <c r="AV123" s="61">
        <v>0.93105000000000004</v>
      </c>
      <c r="AW123" s="61">
        <v>0.46843000000000001</v>
      </c>
      <c r="AX123" s="61">
        <v>0.28644999999999998</v>
      </c>
      <c r="AY123" s="61">
        <v>0.30007</v>
      </c>
      <c r="AZ123" s="61">
        <v>0.28660000000000002</v>
      </c>
      <c r="BA123" s="61">
        <v>0.75358000000000003</v>
      </c>
      <c r="BB123" s="61">
        <v>0.93167</v>
      </c>
      <c r="BC123" s="61">
        <v>0.46722999999999998</v>
      </c>
      <c r="BD123" s="61" t="s">
        <v>288</v>
      </c>
      <c r="BE123" s="61" t="s">
        <v>288</v>
      </c>
      <c r="BF123" s="61" t="s">
        <v>288</v>
      </c>
      <c r="BG123" s="61" t="s">
        <v>288</v>
      </c>
      <c r="BH123" s="61" t="s">
        <v>288</v>
      </c>
      <c r="BI123" s="61" t="s">
        <v>288</v>
      </c>
      <c r="BJ123" s="61">
        <v>0.28177999999999997</v>
      </c>
      <c r="BK123" s="61">
        <v>0.29167999999999999</v>
      </c>
      <c r="BL123" s="61">
        <v>0.28370000000000001</v>
      </c>
      <c r="BM123" s="61">
        <v>0.73862000000000005</v>
      </c>
      <c r="BN123" s="61">
        <v>0.87314999999999998</v>
      </c>
      <c r="BO123" s="61">
        <v>0.46074999999999999</v>
      </c>
      <c r="BP123" s="61">
        <v>0.2828</v>
      </c>
      <c r="BQ123" s="61">
        <v>0.29202</v>
      </c>
      <c r="BR123" s="61">
        <v>0.28438000000000002</v>
      </c>
      <c r="BS123" s="61">
        <v>0.74309999999999998</v>
      </c>
      <c r="BT123" s="61">
        <v>0.86712</v>
      </c>
      <c r="BU123" s="61">
        <v>0.46332000000000001</v>
      </c>
      <c r="BV123" s="61">
        <v>0.28599999999999998</v>
      </c>
      <c r="BW123" s="61">
        <v>0.30058000000000001</v>
      </c>
      <c r="BX123" s="61">
        <v>0.28684999999999999</v>
      </c>
      <c r="BY123" s="61">
        <v>0.74278</v>
      </c>
      <c r="BZ123" s="61">
        <v>0.91995000000000005</v>
      </c>
      <c r="CA123" s="61">
        <v>0.46842</v>
      </c>
      <c r="CB123" s="61">
        <v>0.03</v>
      </c>
      <c r="CC123" s="61">
        <v>0.04</v>
      </c>
      <c r="CD123" s="61">
        <v>0.04</v>
      </c>
      <c r="CE123" s="61">
        <v>0.14000000000000001</v>
      </c>
      <c r="CF123" s="61">
        <v>0.35</v>
      </c>
      <c r="CG123" s="61">
        <v>0.16</v>
      </c>
      <c r="CH123" s="61">
        <v>0.02</v>
      </c>
      <c r="CI123" s="61">
        <v>0.05</v>
      </c>
      <c r="CJ123" s="61">
        <v>0.04</v>
      </c>
      <c r="CK123" s="61">
        <v>0.1</v>
      </c>
      <c r="CL123" s="61">
        <v>0.17</v>
      </c>
      <c r="CM123" s="61">
        <v>0.17</v>
      </c>
      <c r="CN123" s="61" t="s">
        <v>289</v>
      </c>
      <c r="CO123" s="61" t="s">
        <v>289</v>
      </c>
      <c r="CP123" s="61" t="s">
        <v>289</v>
      </c>
      <c r="CQ123" s="61" t="s">
        <v>289</v>
      </c>
      <c r="CR123" s="61" t="s">
        <v>289</v>
      </c>
      <c r="CS123" s="61" t="s">
        <v>289</v>
      </c>
      <c r="CT123" s="61">
        <v>0.01</v>
      </c>
      <c r="CU123" s="61">
        <v>0.03</v>
      </c>
      <c r="CV123" s="61">
        <v>0.12</v>
      </c>
      <c r="CW123" s="61">
        <v>0.21</v>
      </c>
      <c r="CX123" s="61">
        <v>0.14000000000000001</v>
      </c>
      <c r="CY123" s="61">
        <v>0.05</v>
      </c>
      <c r="CZ123" s="61">
        <v>0.1</v>
      </c>
      <c r="DA123" s="61">
        <v>0.06</v>
      </c>
      <c r="DB123" s="61">
        <v>0.06</v>
      </c>
      <c r="DC123" s="61">
        <v>0.41</v>
      </c>
      <c r="DD123" s="61">
        <v>0.26</v>
      </c>
      <c r="DE123" s="61">
        <v>0.14000000000000001</v>
      </c>
      <c r="DF123" s="61">
        <v>0.04</v>
      </c>
      <c r="DG123" s="61">
        <v>0.06</v>
      </c>
      <c r="DH123" s="61">
        <v>0.38</v>
      </c>
      <c r="DI123" s="61">
        <v>0.38</v>
      </c>
      <c r="DJ123" s="61">
        <v>0.23</v>
      </c>
      <c r="DK123" s="61">
        <v>0.15</v>
      </c>
      <c r="DL123" s="61" t="s">
        <v>325</v>
      </c>
    </row>
    <row r="124" spans="1:116" s="61" customFormat="1">
      <c r="A124" s="61">
        <v>71179</v>
      </c>
      <c r="B124" s="61" t="s">
        <v>16</v>
      </c>
      <c r="C124" s="61">
        <v>5</v>
      </c>
      <c r="D124" s="61">
        <v>20090827</v>
      </c>
      <c r="E124" s="61" t="s">
        <v>86</v>
      </c>
      <c r="F124" s="61">
        <v>20090827</v>
      </c>
      <c r="G124" s="61" t="s">
        <v>333</v>
      </c>
      <c r="H124" s="61">
        <v>8</v>
      </c>
      <c r="I124" s="61">
        <v>8</v>
      </c>
      <c r="J124" s="61">
        <v>1362</v>
      </c>
      <c r="K124" s="61" t="s">
        <v>283</v>
      </c>
      <c r="L124" s="61" t="s">
        <v>283</v>
      </c>
      <c r="M124" s="61" t="s">
        <v>283</v>
      </c>
      <c r="N124" s="61" t="s">
        <v>283</v>
      </c>
      <c r="O124" s="61">
        <v>542</v>
      </c>
      <c r="P124" s="61">
        <v>1.44</v>
      </c>
      <c r="Q124" s="61">
        <v>0.92</v>
      </c>
      <c r="R124" s="61">
        <v>2.36</v>
      </c>
      <c r="S124" s="61" t="s">
        <v>284</v>
      </c>
      <c r="T124" s="61">
        <v>2.0040070000000001</v>
      </c>
      <c r="U124" s="61">
        <v>1.9994460000000001</v>
      </c>
      <c r="V124" s="61" t="s">
        <v>285</v>
      </c>
      <c r="W124" s="61">
        <v>1.9703440000000001</v>
      </c>
      <c r="X124" s="61">
        <v>1.983857</v>
      </c>
      <c r="Y124" s="61">
        <v>2.0033979999999998</v>
      </c>
      <c r="Z124" s="61">
        <v>2</v>
      </c>
      <c r="AA124" s="61">
        <v>10.730349</v>
      </c>
      <c r="AB124" s="61">
        <v>10.715446</v>
      </c>
      <c r="AC124" s="61" t="s">
        <v>285</v>
      </c>
      <c r="AD124" s="61">
        <v>10.488113</v>
      </c>
      <c r="AE124" s="61" t="s">
        <v>286</v>
      </c>
      <c r="AF124" s="61">
        <v>10.583226</v>
      </c>
      <c r="AG124" s="61">
        <v>10.74827</v>
      </c>
      <c r="AH124" s="61">
        <v>0.14000000000000001</v>
      </c>
      <c r="AI124" s="61" t="s">
        <v>287</v>
      </c>
      <c r="AJ124" s="61">
        <v>-0.31</v>
      </c>
      <c r="AK124" s="61">
        <v>-0.35709999999999997</v>
      </c>
      <c r="AL124" s="61">
        <v>0.75</v>
      </c>
      <c r="AM124" s="61">
        <v>1000</v>
      </c>
      <c r="AN124" s="61">
        <v>8.8699999999999992</v>
      </c>
      <c r="AO124" s="61">
        <v>8.81</v>
      </c>
      <c r="AP124" s="61">
        <v>48.41</v>
      </c>
      <c r="AQ124" s="61">
        <v>48.36</v>
      </c>
      <c r="AR124" s="61">
        <v>0.28597</v>
      </c>
      <c r="AS124" s="61">
        <v>0.29899999999999999</v>
      </c>
      <c r="AT124" s="61">
        <v>0.28661999999999999</v>
      </c>
      <c r="AU124" s="61">
        <v>0.76734999999999998</v>
      </c>
      <c r="AV124" s="61">
        <v>0.94498000000000004</v>
      </c>
      <c r="AW124" s="61">
        <v>0.47108</v>
      </c>
      <c r="AX124" s="61">
        <v>0.28572999999999998</v>
      </c>
      <c r="AY124" s="61">
        <v>0.29953000000000002</v>
      </c>
      <c r="AZ124" s="61">
        <v>0.28549999999999998</v>
      </c>
      <c r="BA124" s="61">
        <v>0.7611</v>
      </c>
      <c r="BB124" s="61">
        <v>0.94125000000000003</v>
      </c>
      <c r="BC124" s="61">
        <v>0.47</v>
      </c>
      <c r="BD124" s="61" t="s">
        <v>288</v>
      </c>
      <c r="BE124" s="61" t="s">
        <v>288</v>
      </c>
      <c r="BF124" s="61" t="s">
        <v>288</v>
      </c>
      <c r="BG124" s="61" t="s">
        <v>288</v>
      </c>
      <c r="BH124" s="61" t="s">
        <v>288</v>
      </c>
      <c r="BI124" s="61" t="s">
        <v>288</v>
      </c>
      <c r="BJ124" s="61">
        <v>0.28037000000000001</v>
      </c>
      <c r="BK124" s="61">
        <v>0.29042000000000001</v>
      </c>
      <c r="BL124" s="61">
        <v>0.28348000000000001</v>
      </c>
      <c r="BM124" s="61">
        <v>0.75187999999999999</v>
      </c>
      <c r="BN124" s="61">
        <v>0.89163000000000003</v>
      </c>
      <c r="BO124" s="61">
        <v>0.46406999999999998</v>
      </c>
      <c r="BP124" s="61">
        <v>0.28203</v>
      </c>
      <c r="BQ124" s="61">
        <v>0.29447000000000001</v>
      </c>
      <c r="BR124" s="61">
        <v>0.28466999999999998</v>
      </c>
      <c r="BS124" s="61">
        <v>0.76502000000000003</v>
      </c>
      <c r="BT124" s="61">
        <v>0.89437</v>
      </c>
      <c r="BU124" s="61">
        <v>0.47158</v>
      </c>
      <c r="BV124" s="61">
        <v>0.28639999999999999</v>
      </c>
      <c r="BW124" s="61">
        <v>0.30092000000000002</v>
      </c>
      <c r="BX124" s="61">
        <v>0.28592000000000001</v>
      </c>
      <c r="BY124" s="61">
        <v>0.76307000000000003</v>
      </c>
      <c r="BZ124" s="61">
        <v>0.94957000000000003</v>
      </c>
      <c r="CA124" s="61">
        <v>0.46944999999999998</v>
      </c>
      <c r="CB124" s="61">
        <v>0.04</v>
      </c>
      <c r="CC124" s="61">
        <v>0.05</v>
      </c>
      <c r="CD124" s="61">
        <v>0.06</v>
      </c>
      <c r="CE124" s="61">
        <v>0.23</v>
      </c>
      <c r="CF124" s="61">
        <v>0.12</v>
      </c>
      <c r="CG124" s="61">
        <v>0.1</v>
      </c>
      <c r="CH124" s="61">
        <v>0.06</v>
      </c>
      <c r="CI124" s="61">
        <v>0.06</v>
      </c>
      <c r="CJ124" s="61">
        <v>0.16</v>
      </c>
      <c r="CK124" s="61">
        <v>0.34</v>
      </c>
      <c r="CL124" s="61">
        <v>0.22</v>
      </c>
      <c r="CM124" s="61">
        <v>0.26</v>
      </c>
      <c r="CN124" s="61" t="s">
        <v>289</v>
      </c>
      <c r="CO124" s="61" t="s">
        <v>289</v>
      </c>
      <c r="CP124" s="61" t="s">
        <v>289</v>
      </c>
      <c r="CQ124" s="61" t="s">
        <v>289</v>
      </c>
      <c r="CR124" s="61" t="s">
        <v>289</v>
      </c>
      <c r="CS124" s="61" t="s">
        <v>289</v>
      </c>
      <c r="CT124" s="61">
        <v>0.04</v>
      </c>
      <c r="CU124" s="61">
        <v>7.0000000000000007E-2</v>
      </c>
      <c r="CV124" s="61">
        <v>0.04</v>
      </c>
      <c r="CW124" s="61">
        <v>0.27</v>
      </c>
      <c r="CX124" s="61">
        <v>0.24</v>
      </c>
      <c r="CY124" s="61">
        <v>0.19</v>
      </c>
      <c r="CZ124" s="61">
        <v>0.15</v>
      </c>
      <c r="DA124" s="61">
        <v>0.08</v>
      </c>
      <c r="DB124" s="61">
        <v>0.1</v>
      </c>
      <c r="DC124" s="61">
        <v>0.08</v>
      </c>
      <c r="DD124" s="61">
        <v>0.51</v>
      </c>
      <c r="DE124" s="61">
        <v>0.15</v>
      </c>
      <c r="DF124" s="61">
        <v>0.04</v>
      </c>
      <c r="DG124" s="61">
        <v>0.06</v>
      </c>
      <c r="DH124" s="61">
        <v>0.04</v>
      </c>
      <c r="DI124" s="61">
        <v>0.21</v>
      </c>
      <c r="DJ124" s="61">
        <v>0.27</v>
      </c>
      <c r="DK124" s="61">
        <v>0.22</v>
      </c>
      <c r="DL124" s="61" t="s">
        <v>325</v>
      </c>
    </row>
    <row r="125" spans="1:116" s="61" customFormat="1">
      <c r="A125" s="61">
        <v>72208</v>
      </c>
      <c r="B125" s="61" t="s">
        <v>16</v>
      </c>
      <c r="C125" s="61">
        <v>5</v>
      </c>
      <c r="D125" s="61">
        <v>20091117</v>
      </c>
      <c r="E125" s="61" t="s">
        <v>145</v>
      </c>
      <c r="F125" s="61">
        <v>20091117</v>
      </c>
      <c r="G125" s="61" t="s">
        <v>333</v>
      </c>
      <c r="H125" s="61" t="s">
        <v>359</v>
      </c>
      <c r="I125" s="61">
        <v>16</v>
      </c>
      <c r="J125" s="61">
        <v>2608</v>
      </c>
      <c r="K125" s="61" t="s">
        <v>283</v>
      </c>
      <c r="L125" s="61" t="s">
        <v>283</v>
      </c>
      <c r="M125" s="61" t="s">
        <v>283</v>
      </c>
      <c r="N125" s="61" t="s">
        <v>283</v>
      </c>
      <c r="O125" s="61">
        <v>542</v>
      </c>
      <c r="P125" s="61">
        <v>1.53</v>
      </c>
      <c r="Q125" s="61">
        <v>0.95</v>
      </c>
      <c r="R125" s="61">
        <v>2.48</v>
      </c>
      <c r="S125" s="61" t="s">
        <v>284</v>
      </c>
      <c r="T125" s="61">
        <v>2.023469</v>
      </c>
      <c r="U125" s="61">
        <v>2.0181249999999999</v>
      </c>
      <c r="V125" s="61" t="s">
        <v>285</v>
      </c>
      <c r="W125" s="61">
        <v>1.992794</v>
      </c>
      <c r="X125" s="61">
        <v>2.0137429999999998</v>
      </c>
      <c r="Y125" s="61">
        <v>2.0317270000000001</v>
      </c>
      <c r="Z125" s="61">
        <v>1</v>
      </c>
      <c r="AA125" s="61">
        <v>10.879433000000001</v>
      </c>
      <c r="AB125" s="61">
        <v>10.857305999999999</v>
      </c>
      <c r="AC125" s="61" t="s">
        <v>285</v>
      </c>
      <c r="AD125" s="61">
        <v>10.675674000000001</v>
      </c>
      <c r="AE125" s="61" t="s">
        <v>286</v>
      </c>
      <c r="AF125" s="61">
        <v>10.777158999999999</v>
      </c>
      <c r="AG125" s="61">
        <v>10.946227</v>
      </c>
      <c r="AH125" s="61">
        <v>0.2</v>
      </c>
      <c r="AI125" s="61" t="s">
        <v>287</v>
      </c>
      <c r="AJ125" s="61">
        <v>-0.82</v>
      </c>
      <c r="AK125" s="61">
        <v>0.28570000000000001</v>
      </c>
      <c r="AL125" s="61">
        <v>0.9375</v>
      </c>
      <c r="AM125" s="61">
        <v>1000</v>
      </c>
      <c r="AN125" s="61">
        <v>8.8000000000000007</v>
      </c>
      <c r="AO125" s="61">
        <v>8.84</v>
      </c>
      <c r="AP125" s="61">
        <v>49.39</v>
      </c>
      <c r="AQ125" s="61">
        <v>48.46</v>
      </c>
      <c r="AR125" s="61">
        <v>0.28653000000000001</v>
      </c>
      <c r="AS125" s="61">
        <v>0.30075000000000002</v>
      </c>
      <c r="AT125" s="61">
        <v>0.28894999999999998</v>
      </c>
      <c r="AU125" s="61">
        <v>0.83755000000000002</v>
      </c>
      <c r="AV125" s="61">
        <v>1.0047999999999999</v>
      </c>
      <c r="AW125" s="61">
        <v>0.47765000000000002</v>
      </c>
      <c r="AX125" s="61">
        <v>0.28603000000000001</v>
      </c>
      <c r="AY125" s="61">
        <v>0.30073</v>
      </c>
      <c r="AZ125" s="61">
        <v>0.28802</v>
      </c>
      <c r="BA125" s="61">
        <v>0.82921999999999996</v>
      </c>
      <c r="BB125" s="61">
        <v>1.00305</v>
      </c>
      <c r="BC125" s="61">
        <v>0.47670000000000001</v>
      </c>
      <c r="BD125" s="61" t="s">
        <v>288</v>
      </c>
      <c r="BE125" s="61" t="s">
        <v>288</v>
      </c>
      <c r="BF125" s="61" t="s">
        <v>288</v>
      </c>
      <c r="BG125" s="61" t="s">
        <v>288</v>
      </c>
      <c r="BH125" s="61" t="s">
        <v>288</v>
      </c>
      <c r="BI125" s="61" t="s">
        <v>288</v>
      </c>
      <c r="BJ125" s="61">
        <v>0.28133000000000002</v>
      </c>
      <c r="BK125" s="61">
        <v>0.29368</v>
      </c>
      <c r="BL125" s="61">
        <v>0.28593000000000002</v>
      </c>
      <c r="BM125" s="61">
        <v>0.82079999999999997</v>
      </c>
      <c r="BN125" s="61">
        <v>0.96848000000000001</v>
      </c>
      <c r="BO125" s="61">
        <v>0.47406999999999999</v>
      </c>
      <c r="BP125" s="61">
        <v>0.28461999999999998</v>
      </c>
      <c r="BQ125" s="61">
        <v>0.29537000000000002</v>
      </c>
      <c r="BR125" s="61">
        <v>0.28720000000000001</v>
      </c>
      <c r="BS125" s="61">
        <v>0.84111999999999998</v>
      </c>
      <c r="BT125" s="61">
        <v>0.96857000000000004</v>
      </c>
      <c r="BU125" s="61">
        <v>0.48875000000000002</v>
      </c>
      <c r="BV125" s="61">
        <v>0.28763</v>
      </c>
      <c r="BW125" s="61">
        <v>0.30275000000000002</v>
      </c>
      <c r="BX125" s="61">
        <v>0.28994999999999999</v>
      </c>
      <c r="BY125" s="61">
        <v>0.84228000000000003</v>
      </c>
      <c r="BZ125" s="61">
        <v>1.0289999999999999</v>
      </c>
      <c r="CA125" s="61">
        <v>0.47994999999999999</v>
      </c>
      <c r="CB125" s="61">
        <v>0.04</v>
      </c>
      <c r="CC125" s="61">
        <v>7.0000000000000007E-2</v>
      </c>
      <c r="CD125" s="61">
        <v>0.04</v>
      </c>
      <c r="CE125" s="61">
        <v>0.25</v>
      </c>
      <c r="CF125" s="61">
        <v>0.16</v>
      </c>
      <c r="CG125" s="61">
        <v>0.23</v>
      </c>
      <c r="CH125" s="61">
        <v>0.02</v>
      </c>
      <c r="CI125" s="61">
        <v>0.06</v>
      </c>
      <c r="CJ125" s="61">
        <v>7.0000000000000007E-2</v>
      </c>
      <c r="CK125" s="61">
        <v>0.42</v>
      </c>
      <c r="CL125" s="61">
        <v>0.38</v>
      </c>
      <c r="CM125" s="61">
        <v>0.2</v>
      </c>
      <c r="CN125" s="61" t="s">
        <v>289</v>
      </c>
      <c r="CO125" s="61" t="s">
        <v>289</v>
      </c>
      <c r="CP125" s="61" t="s">
        <v>289</v>
      </c>
      <c r="CQ125" s="61" t="s">
        <v>289</v>
      </c>
      <c r="CR125" s="61" t="s">
        <v>289</v>
      </c>
      <c r="CS125" s="61" t="s">
        <v>289</v>
      </c>
      <c r="CT125" s="61">
        <v>0.04</v>
      </c>
      <c r="CU125" s="61">
        <v>0.05</v>
      </c>
      <c r="CV125" s="61">
        <v>0.05</v>
      </c>
      <c r="CW125" s="61">
        <v>0.23</v>
      </c>
      <c r="CX125" s="61">
        <v>0.26</v>
      </c>
      <c r="CY125" s="61">
        <v>0.1</v>
      </c>
      <c r="CZ125" s="61">
        <v>0.05</v>
      </c>
      <c r="DA125" s="61">
        <v>0.09</v>
      </c>
      <c r="DB125" s="61">
        <v>0.06</v>
      </c>
      <c r="DC125" s="61">
        <v>0.23</v>
      </c>
      <c r="DD125" s="61">
        <v>0.12</v>
      </c>
      <c r="DE125" s="61">
        <v>0.17</v>
      </c>
      <c r="DF125" s="61">
        <v>0.04</v>
      </c>
      <c r="DG125" s="61">
        <v>0.03</v>
      </c>
      <c r="DH125" s="61">
        <v>0.04</v>
      </c>
      <c r="DI125" s="61">
        <v>0.73</v>
      </c>
      <c r="DJ125" s="61">
        <v>0.08</v>
      </c>
      <c r="DK125" s="61">
        <v>0.17</v>
      </c>
      <c r="DL125" s="61" t="s">
        <v>325</v>
      </c>
    </row>
    <row r="126" spans="1:116" s="61" customFormat="1">
      <c r="A126" s="61">
        <v>73377</v>
      </c>
      <c r="B126" s="61" t="s">
        <v>16</v>
      </c>
      <c r="C126" s="61">
        <v>5</v>
      </c>
      <c r="D126" s="61">
        <v>20100115</v>
      </c>
      <c r="E126" s="61" t="s">
        <v>157</v>
      </c>
      <c r="F126" s="61">
        <v>20100115</v>
      </c>
      <c r="G126" s="61" t="s">
        <v>369</v>
      </c>
      <c r="H126" s="61">
        <v>1</v>
      </c>
      <c r="I126" s="61">
        <v>23</v>
      </c>
      <c r="J126" s="61">
        <v>341</v>
      </c>
      <c r="K126" s="61" t="s">
        <v>308</v>
      </c>
      <c r="L126" s="61" t="s">
        <v>283</v>
      </c>
      <c r="M126" s="61" t="s">
        <v>283</v>
      </c>
      <c r="N126" s="61" t="s">
        <v>283</v>
      </c>
      <c r="O126" s="61">
        <v>540</v>
      </c>
      <c r="P126" s="61">
        <v>1.1599999999999999</v>
      </c>
      <c r="Q126" s="61">
        <v>1.29</v>
      </c>
      <c r="R126" s="61">
        <v>2.4500000000000002</v>
      </c>
      <c r="S126" s="61" t="s">
        <v>284</v>
      </c>
      <c r="T126" s="61">
        <v>1.9954959999999999</v>
      </c>
      <c r="U126" s="61">
        <v>1.9922599999999999</v>
      </c>
      <c r="V126" s="61" t="s">
        <v>285</v>
      </c>
      <c r="W126" s="61">
        <v>1.961576</v>
      </c>
      <c r="X126" s="61">
        <v>1.9630650000000001</v>
      </c>
      <c r="Y126" s="61">
        <v>1.9978590000000001</v>
      </c>
      <c r="Z126" s="61">
        <v>1</v>
      </c>
      <c r="AA126" s="61">
        <v>10.620402</v>
      </c>
      <c r="AB126" s="61">
        <v>10.612133</v>
      </c>
      <c r="AC126" s="61" t="s">
        <v>285</v>
      </c>
      <c r="AD126" s="61">
        <v>10.413309</v>
      </c>
      <c r="AE126" s="61" t="s">
        <v>330</v>
      </c>
      <c r="AF126" s="61">
        <v>10.435078000000001</v>
      </c>
      <c r="AG126" s="61">
        <v>10.635213</v>
      </c>
      <c r="AH126" s="61">
        <v>0.08</v>
      </c>
      <c r="AI126" s="61" t="s">
        <v>287</v>
      </c>
      <c r="AJ126" s="61">
        <v>-0.22</v>
      </c>
      <c r="AK126" s="61">
        <v>-1.3332999999999999</v>
      </c>
      <c r="AL126" s="61">
        <v>1.7857000000000001</v>
      </c>
      <c r="AM126" s="61">
        <v>800</v>
      </c>
      <c r="AN126" s="61">
        <v>8.68</v>
      </c>
      <c r="AO126" s="61">
        <v>8.92</v>
      </c>
      <c r="AP126" s="61">
        <v>49.26</v>
      </c>
      <c r="AQ126" s="61">
        <v>53.32</v>
      </c>
      <c r="AR126" s="61">
        <v>0.28556999999999999</v>
      </c>
      <c r="AS126" s="61">
        <v>0.29752000000000001</v>
      </c>
      <c r="AT126" s="61">
        <v>0.28720000000000001</v>
      </c>
      <c r="AU126" s="61">
        <v>0.72552000000000005</v>
      </c>
      <c r="AV126" s="61">
        <v>0.87619999999999998</v>
      </c>
      <c r="AW126" s="61">
        <v>0.46193000000000001</v>
      </c>
      <c r="AX126" s="61">
        <v>0.28512999999999999</v>
      </c>
      <c r="AY126" s="61">
        <v>0.29685</v>
      </c>
      <c r="AZ126" s="61">
        <v>0.28639999999999999</v>
      </c>
      <c r="BA126" s="61">
        <v>0.73619999999999997</v>
      </c>
      <c r="BB126" s="61">
        <v>0.88751999999999998</v>
      </c>
      <c r="BC126" s="61">
        <v>0.45812999999999998</v>
      </c>
      <c r="BD126" s="61" t="s">
        <v>288</v>
      </c>
      <c r="BE126" s="61" t="s">
        <v>288</v>
      </c>
      <c r="BF126" s="61" t="s">
        <v>288</v>
      </c>
      <c r="BG126" s="61" t="s">
        <v>288</v>
      </c>
      <c r="BH126" s="61" t="s">
        <v>288</v>
      </c>
      <c r="BI126" s="61" t="s">
        <v>288</v>
      </c>
      <c r="BJ126" s="61">
        <v>0.28105000000000002</v>
      </c>
      <c r="BK126" s="61">
        <v>0.29047000000000001</v>
      </c>
      <c r="BL126" s="61">
        <v>0.28261999999999998</v>
      </c>
      <c r="BM126" s="61">
        <v>0.71792</v>
      </c>
      <c r="BN126" s="61">
        <v>0.85550000000000004</v>
      </c>
      <c r="BO126" s="61">
        <v>0.44718000000000002</v>
      </c>
      <c r="BP126" s="61">
        <v>0.28029999999999999</v>
      </c>
      <c r="BQ126" s="61">
        <v>0.29117999999999999</v>
      </c>
      <c r="BR126" s="61">
        <v>0.28251999999999999</v>
      </c>
      <c r="BS126" s="61">
        <v>0.72770000000000001</v>
      </c>
      <c r="BT126" s="61">
        <v>0.85557000000000005</v>
      </c>
      <c r="BU126" s="61">
        <v>0.45806999999999998</v>
      </c>
      <c r="BV126" s="61">
        <v>0.28621999999999997</v>
      </c>
      <c r="BW126" s="61">
        <v>0.29747000000000001</v>
      </c>
      <c r="BX126" s="61">
        <v>0.28611999999999999</v>
      </c>
      <c r="BY126" s="61">
        <v>0.73157000000000005</v>
      </c>
      <c r="BZ126" s="61">
        <v>0.87582000000000004</v>
      </c>
      <c r="CA126" s="61">
        <v>0.47084999999999999</v>
      </c>
      <c r="CB126" s="61">
        <v>0.05</v>
      </c>
      <c r="CC126" s="61">
        <v>7.0000000000000007E-2</v>
      </c>
      <c r="CD126" s="61">
        <v>0.04</v>
      </c>
      <c r="CE126" s="61">
        <v>0.15</v>
      </c>
      <c r="CF126" s="61">
        <v>0.13</v>
      </c>
      <c r="CG126" s="61">
        <v>0.21</v>
      </c>
      <c r="CH126" s="61">
        <v>0.08</v>
      </c>
      <c r="CI126" s="61">
        <v>0.02</v>
      </c>
      <c r="CJ126" s="61">
        <v>0.03</v>
      </c>
      <c r="CK126" s="61">
        <v>0.38</v>
      </c>
      <c r="CL126" s="61">
        <v>0.18</v>
      </c>
      <c r="CM126" s="61">
        <v>0.21</v>
      </c>
      <c r="CN126" s="61" t="s">
        <v>289</v>
      </c>
      <c r="CO126" s="61" t="s">
        <v>289</v>
      </c>
      <c r="CP126" s="61" t="s">
        <v>289</v>
      </c>
      <c r="CQ126" s="61" t="s">
        <v>289</v>
      </c>
      <c r="CR126" s="61" t="s">
        <v>289</v>
      </c>
      <c r="CS126" s="61" t="s">
        <v>289</v>
      </c>
      <c r="CT126" s="61">
        <v>0.04</v>
      </c>
      <c r="CU126" s="61">
        <v>0.05</v>
      </c>
      <c r="CV126" s="61">
        <v>0.18</v>
      </c>
      <c r="CW126" s="61">
        <v>0.22</v>
      </c>
      <c r="CX126" s="61">
        <v>0.28000000000000003</v>
      </c>
      <c r="CY126" s="61">
        <v>0.13</v>
      </c>
      <c r="CZ126" s="61">
        <v>0.06</v>
      </c>
      <c r="DA126" s="61">
        <v>0.04</v>
      </c>
      <c r="DB126" s="61">
        <v>0.05</v>
      </c>
      <c r="DC126" s="61">
        <v>0.19</v>
      </c>
      <c r="DD126" s="61">
        <v>0.23</v>
      </c>
      <c r="DE126" s="61">
        <v>0.35</v>
      </c>
      <c r="DF126" s="61">
        <v>0.2</v>
      </c>
      <c r="DG126" s="61">
        <v>0.09</v>
      </c>
      <c r="DH126" s="61">
        <v>0.04</v>
      </c>
      <c r="DI126" s="61">
        <v>1.69</v>
      </c>
      <c r="DJ126" s="61">
        <v>0.27</v>
      </c>
      <c r="DK126" s="61">
        <v>2.87</v>
      </c>
      <c r="DL126" s="61" t="s">
        <v>325</v>
      </c>
    </row>
    <row r="127" spans="1:116" s="61" customFormat="1">
      <c r="A127" s="61">
        <v>73212</v>
      </c>
      <c r="B127" s="61" t="s">
        <v>16</v>
      </c>
      <c r="C127" s="61">
        <v>5</v>
      </c>
      <c r="D127" s="61">
        <v>20100124</v>
      </c>
      <c r="E127" s="61" t="s">
        <v>160</v>
      </c>
      <c r="F127" s="61">
        <v>20100125</v>
      </c>
      <c r="G127" s="61" t="s">
        <v>369</v>
      </c>
      <c r="H127" s="61">
        <v>2</v>
      </c>
      <c r="I127" s="61">
        <v>24</v>
      </c>
      <c r="J127" s="61">
        <v>497</v>
      </c>
      <c r="K127" s="61" t="s">
        <v>348</v>
      </c>
      <c r="L127" s="61" t="s">
        <v>283</v>
      </c>
      <c r="M127" s="61" t="s">
        <v>283</v>
      </c>
      <c r="N127" s="61" t="s">
        <v>283</v>
      </c>
      <c r="O127" s="61">
        <v>541</v>
      </c>
      <c r="P127" s="61">
        <v>0.78</v>
      </c>
      <c r="Q127" s="61">
        <v>0.73</v>
      </c>
      <c r="R127" s="61">
        <v>1.51</v>
      </c>
      <c r="S127" s="61" t="s">
        <v>284</v>
      </c>
      <c r="T127" s="61">
        <v>1.991314</v>
      </c>
      <c r="U127" s="61">
        <v>1.9846779999999999</v>
      </c>
      <c r="V127" s="61" t="s">
        <v>285</v>
      </c>
      <c r="W127" s="61">
        <v>1.963206</v>
      </c>
      <c r="X127" s="61">
        <v>1.9667520000000001</v>
      </c>
      <c r="Y127" s="61">
        <v>1.9880580000000001</v>
      </c>
      <c r="Z127" s="61">
        <v>1</v>
      </c>
      <c r="AA127" s="61">
        <v>10.631265000000001</v>
      </c>
      <c r="AB127" s="61">
        <v>10.598247000000001</v>
      </c>
      <c r="AC127" s="61" t="s">
        <v>285</v>
      </c>
      <c r="AD127" s="61">
        <v>10.44655</v>
      </c>
      <c r="AE127" s="61" t="s">
        <v>292</v>
      </c>
      <c r="AF127" s="61">
        <v>10.467673</v>
      </c>
      <c r="AG127" s="61">
        <v>10.615424000000001</v>
      </c>
      <c r="AH127" s="61">
        <v>0.31</v>
      </c>
      <c r="AI127" s="61" t="s">
        <v>287</v>
      </c>
      <c r="AJ127" s="61">
        <v>-0.16</v>
      </c>
      <c r="AK127" s="61">
        <v>-0.75</v>
      </c>
      <c r="AL127" s="61">
        <v>0.1429</v>
      </c>
      <c r="AM127" s="61">
        <v>600</v>
      </c>
      <c r="AN127" s="61">
        <v>10.68</v>
      </c>
      <c r="AO127" s="61">
        <v>10.16</v>
      </c>
      <c r="AP127" s="61">
        <v>69.42</v>
      </c>
      <c r="AQ127" s="61">
        <v>66.72</v>
      </c>
      <c r="AR127" s="61">
        <v>0.28577000000000002</v>
      </c>
      <c r="AS127" s="61">
        <v>0.29837000000000002</v>
      </c>
      <c r="AT127" s="61">
        <v>0.28539999999999999</v>
      </c>
      <c r="AU127" s="61">
        <v>0.73016999999999999</v>
      </c>
      <c r="AV127" s="61">
        <v>0.90156999999999998</v>
      </c>
      <c r="AW127" s="61">
        <v>0.45660000000000001</v>
      </c>
      <c r="AX127" s="61">
        <v>0.28412999999999999</v>
      </c>
      <c r="AY127" s="61">
        <v>0.29704999999999998</v>
      </c>
      <c r="AZ127" s="61">
        <v>0.28516999999999998</v>
      </c>
      <c r="BA127" s="61">
        <v>0.72794999999999999</v>
      </c>
      <c r="BB127" s="61">
        <v>0.90510000000000002</v>
      </c>
      <c r="BC127" s="61">
        <v>0.45691999999999999</v>
      </c>
      <c r="BD127" s="61" t="s">
        <v>288</v>
      </c>
      <c r="BE127" s="61" t="s">
        <v>288</v>
      </c>
      <c r="BF127" s="61" t="s">
        <v>288</v>
      </c>
      <c r="BG127" s="61" t="s">
        <v>288</v>
      </c>
      <c r="BH127" s="61" t="s">
        <v>288</v>
      </c>
      <c r="BI127" s="61" t="s">
        <v>288</v>
      </c>
      <c r="BJ127" s="61">
        <v>0.28132000000000001</v>
      </c>
      <c r="BK127" s="61">
        <v>0.29248000000000002</v>
      </c>
      <c r="BL127" s="61">
        <v>0.28258</v>
      </c>
      <c r="BM127" s="61">
        <v>0.72035000000000005</v>
      </c>
      <c r="BN127" s="61">
        <v>0.86682999999999999</v>
      </c>
      <c r="BO127" s="61">
        <v>0.44612000000000002</v>
      </c>
      <c r="BP127" s="61">
        <v>0.28151999999999999</v>
      </c>
      <c r="BQ127" s="61">
        <v>0.29292000000000001</v>
      </c>
      <c r="BR127" s="61">
        <v>0.28275</v>
      </c>
      <c r="BS127" s="61">
        <v>0.72646999999999995</v>
      </c>
      <c r="BT127" s="61">
        <v>0.86592999999999998</v>
      </c>
      <c r="BU127" s="61">
        <v>0.45222000000000001</v>
      </c>
      <c r="BV127" s="61">
        <v>0.28537000000000001</v>
      </c>
      <c r="BW127" s="61">
        <v>0.29816999999999999</v>
      </c>
      <c r="BX127" s="61">
        <v>0.28497</v>
      </c>
      <c r="BY127" s="61">
        <v>0.73062000000000005</v>
      </c>
      <c r="BZ127" s="61">
        <v>0.89975000000000005</v>
      </c>
      <c r="CA127" s="61">
        <v>0.45337</v>
      </c>
      <c r="CB127" s="61">
        <v>0.05</v>
      </c>
      <c r="CC127" s="61">
        <v>0.03</v>
      </c>
      <c r="CD127" s="61">
        <v>0.03</v>
      </c>
      <c r="CE127" s="61">
        <v>0.15</v>
      </c>
      <c r="CF127" s="61">
        <v>0.21</v>
      </c>
      <c r="CG127" s="61">
        <v>0.13</v>
      </c>
      <c r="CH127" s="61">
        <v>0.05</v>
      </c>
      <c r="CI127" s="61">
        <v>0.03</v>
      </c>
      <c r="CJ127" s="61">
        <v>0.04</v>
      </c>
      <c r="CK127" s="61">
        <v>0.21</v>
      </c>
      <c r="CL127" s="61">
        <v>0.24</v>
      </c>
      <c r="CM127" s="61">
        <v>0.13</v>
      </c>
      <c r="CN127" s="61" t="s">
        <v>289</v>
      </c>
      <c r="CO127" s="61" t="s">
        <v>289</v>
      </c>
      <c r="CP127" s="61" t="s">
        <v>289</v>
      </c>
      <c r="CQ127" s="61" t="s">
        <v>289</v>
      </c>
      <c r="CR127" s="61" t="s">
        <v>289</v>
      </c>
      <c r="CS127" s="61" t="s">
        <v>289</v>
      </c>
      <c r="CT127" s="61">
        <v>0.05</v>
      </c>
      <c r="CU127" s="61">
        <v>7.0000000000000007E-2</v>
      </c>
      <c r="CV127" s="61">
        <v>0.03</v>
      </c>
      <c r="CW127" s="61">
        <v>0.5</v>
      </c>
      <c r="CX127" s="61">
        <v>0.38</v>
      </c>
      <c r="CY127" s="61">
        <v>0.26</v>
      </c>
      <c r="CZ127" s="61">
        <v>0.04</v>
      </c>
      <c r="DA127" s="61">
        <v>0.05</v>
      </c>
      <c r="DB127" s="61">
        <v>7.0000000000000007E-2</v>
      </c>
      <c r="DC127" s="61">
        <v>0.26</v>
      </c>
      <c r="DD127" s="61">
        <v>0.31</v>
      </c>
      <c r="DE127" s="61">
        <v>0.26</v>
      </c>
      <c r="DF127" s="61">
        <v>0.02</v>
      </c>
      <c r="DG127" s="61">
        <v>0.03</v>
      </c>
      <c r="DH127" s="61">
        <v>7.0000000000000007E-2</v>
      </c>
      <c r="DI127" s="61">
        <v>0.2</v>
      </c>
      <c r="DJ127" s="61">
        <v>0.33</v>
      </c>
      <c r="DK127" s="61">
        <v>0.4</v>
      </c>
      <c r="DL127" s="61" t="s">
        <v>325</v>
      </c>
    </row>
    <row r="128" spans="1:116" s="61" customFormat="1">
      <c r="A128" s="61">
        <v>73383</v>
      </c>
      <c r="B128" s="61" t="s">
        <v>16</v>
      </c>
      <c r="C128" s="61">
        <v>5</v>
      </c>
      <c r="D128" s="61">
        <v>20100131</v>
      </c>
      <c r="E128" s="61" t="s">
        <v>84</v>
      </c>
      <c r="F128" s="61">
        <v>20100201</v>
      </c>
      <c r="G128" s="61" t="s">
        <v>369</v>
      </c>
      <c r="H128" s="61">
        <v>3</v>
      </c>
      <c r="I128" s="61">
        <v>25</v>
      </c>
      <c r="J128" s="61">
        <v>651</v>
      </c>
      <c r="K128" s="61" t="s">
        <v>326</v>
      </c>
      <c r="L128" s="61" t="s">
        <v>283</v>
      </c>
      <c r="M128" s="61" t="s">
        <v>283</v>
      </c>
      <c r="N128" s="61" t="s">
        <v>283</v>
      </c>
      <c r="O128" s="61">
        <v>542</v>
      </c>
      <c r="P128" s="61">
        <v>1.54</v>
      </c>
      <c r="Q128" s="61">
        <v>0.72</v>
      </c>
      <c r="R128" s="61">
        <v>2.2599999999999998</v>
      </c>
      <c r="S128" s="61" t="s">
        <v>284</v>
      </c>
      <c r="T128" s="61">
        <v>1.9867950000000001</v>
      </c>
      <c r="U128" s="61">
        <v>1.9831920000000001</v>
      </c>
      <c r="V128" s="61" t="s">
        <v>285</v>
      </c>
      <c r="W128" s="61">
        <v>1.948075</v>
      </c>
      <c r="X128" s="61">
        <v>1.966386</v>
      </c>
      <c r="Y128" s="61">
        <v>1.9857</v>
      </c>
      <c r="Z128" s="61">
        <v>0</v>
      </c>
      <c r="AA128" s="61">
        <v>10.601547</v>
      </c>
      <c r="AB128" s="61">
        <v>10.574729</v>
      </c>
      <c r="AC128" s="61" t="s">
        <v>285</v>
      </c>
      <c r="AD128" s="61">
        <v>10.359003</v>
      </c>
      <c r="AE128" s="61" t="s">
        <v>286</v>
      </c>
      <c r="AF128" s="61">
        <v>10.430474999999999</v>
      </c>
      <c r="AG128" s="61">
        <v>10.601646000000001</v>
      </c>
      <c r="AH128" s="61">
        <v>0.25</v>
      </c>
      <c r="AI128" s="61" t="s">
        <v>287</v>
      </c>
      <c r="AJ128" s="61">
        <v>-0.25</v>
      </c>
      <c r="AK128" s="61">
        <v>0.41670000000000001</v>
      </c>
      <c r="AL128" s="61">
        <v>-0.57140000000000002</v>
      </c>
      <c r="AM128" s="61">
        <v>800</v>
      </c>
      <c r="AN128" s="61">
        <v>8.85</v>
      </c>
      <c r="AO128" s="61">
        <v>8.61</v>
      </c>
      <c r="AP128" s="61">
        <v>47.98</v>
      </c>
      <c r="AQ128" s="61">
        <v>46.58</v>
      </c>
      <c r="AR128" s="61">
        <v>0.28512999999999999</v>
      </c>
      <c r="AS128" s="61">
        <v>0.29709999999999998</v>
      </c>
      <c r="AT128" s="61">
        <v>0.2848</v>
      </c>
      <c r="AU128" s="61">
        <v>0.73102</v>
      </c>
      <c r="AV128" s="61">
        <v>0.89970000000000006</v>
      </c>
      <c r="AW128" s="61">
        <v>0.45451999999999998</v>
      </c>
      <c r="AX128" s="61">
        <v>0.28494999999999998</v>
      </c>
      <c r="AY128" s="61">
        <v>0.29643000000000003</v>
      </c>
      <c r="AZ128" s="61">
        <v>0.28427999999999998</v>
      </c>
      <c r="BA128" s="61">
        <v>0.72499999999999998</v>
      </c>
      <c r="BB128" s="61">
        <v>0.89261999999999997</v>
      </c>
      <c r="BC128" s="61">
        <v>0.45202999999999999</v>
      </c>
      <c r="BD128" s="61" t="s">
        <v>288</v>
      </c>
      <c r="BE128" s="61" t="s">
        <v>288</v>
      </c>
      <c r="BF128" s="61" t="s">
        <v>288</v>
      </c>
      <c r="BG128" s="61" t="s">
        <v>288</v>
      </c>
      <c r="BH128" s="61" t="s">
        <v>288</v>
      </c>
      <c r="BI128" s="61" t="s">
        <v>288</v>
      </c>
      <c r="BJ128" s="61">
        <v>0.27944999999999998</v>
      </c>
      <c r="BK128" s="61">
        <v>0.29075000000000001</v>
      </c>
      <c r="BL128" s="61">
        <v>0.28027000000000002</v>
      </c>
      <c r="BM128" s="61">
        <v>0.70989999999999998</v>
      </c>
      <c r="BN128" s="61">
        <v>0.84521999999999997</v>
      </c>
      <c r="BO128" s="61">
        <v>0.44233</v>
      </c>
      <c r="BP128" s="61">
        <v>0.28122000000000003</v>
      </c>
      <c r="BQ128" s="61">
        <v>0.29039999999999999</v>
      </c>
      <c r="BR128" s="61">
        <v>0.28342000000000001</v>
      </c>
      <c r="BS128" s="61">
        <v>0.72304999999999997</v>
      </c>
      <c r="BT128" s="61">
        <v>0.85045000000000004</v>
      </c>
      <c r="BU128" s="61">
        <v>0.45365</v>
      </c>
      <c r="BV128" s="61">
        <v>0.28537000000000001</v>
      </c>
      <c r="BW128" s="61">
        <v>0.29804999999999998</v>
      </c>
      <c r="BX128" s="61">
        <v>0.28444999999999998</v>
      </c>
      <c r="BY128" s="61">
        <v>0.72521999999999998</v>
      </c>
      <c r="BZ128" s="61">
        <v>0.89612999999999998</v>
      </c>
      <c r="CA128" s="61">
        <v>0.45228000000000002</v>
      </c>
      <c r="CB128" s="61">
        <v>0.04</v>
      </c>
      <c r="CC128" s="61">
        <v>0.05</v>
      </c>
      <c r="CD128" s="61">
        <v>0.05</v>
      </c>
      <c r="CE128" s="61">
        <v>0.33</v>
      </c>
      <c r="CF128" s="61">
        <v>0.13</v>
      </c>
      <c r="CG128" s="61">
        <v>0.21</v>
      </c>
      <c r="CH128" s="61">
        <v>0.04</v>
      </c>
      <c r="CI128" s="61">
        <v>0.08</v>
      </c>
      <c r="CJ128" s="61">
        <v>0.04</v>
      </c>
      <c r="CK128" s="61">
        <v>0.13</v>
      </c>
      <c r="CL128" s="61">
        <v>0.35</v>
      </c>
      <c r="CM128" s="61">
        <v>0.18</v>
      </c>
      <c r="CN128" s="61" t="s">
        <v>289</v>
      </c>
      <c r="CO128" s="61" t="s">
        <v>289</v>
      </c>
      <c r="CP128" s="61" t="s">
        <v>289</v>
      </c>
      <c r="CQ128" s="61" t="s">
        <v>289</v>
      </c>
      <c r="CR128" s="61" t="s">
        <v>289</v>
      </c>
      <c r="CS128" s="61" t="s">
        <v>289</v>
      </c>
      <c r="CT128" s="61">
        <v>0.08</v>
      </c>
      <c r="CU128" s="61">
        <v>0.05</v>
      </c>
      <c r="CV128" s="61">
        <v>0.04</v>
      </c>
      <c r="CW128" s="61">
        <v>0.22</v>
      </c>
      <c r="CX128" s="61">
        <v>0.2</v>
      </c>
      <c r="CY128" s="61">
        <v>0.19</v>
      </c>
      <c r="CZ128" s="61">
        <v>0.01</v>
      </c>
      <c r="DA128" s="61">
        <v>0.04</v>
      </c>
      <c r="DB128" s="61">
        <v>0.08</v>
      </c>
      <c r="DC128" s="61">
        <v>0.24</v>
      </c>
      <c r="DD128" s="61">
        <v>0.32</v>
      </c>
      <c r="DE128" s="61">
        <v>0.12</v>
      </c>
      <c r="DF128" s="61">
        <v>0.02</v>
      </c>
      <c r="DG128" s="61">
        <v>0.1</v>
      </c>
      <c r="DH128" s="61">
        <v>7.0000000000000007E-2</v>
      </c>
      <c r="DI128" s="61">
        <v>0.15</v>
      </c>
      <c r="DJ128" s="61">
        <v>0.34</v>
      </c>
      <c r="DK128" s="61">
        <v>0.17</v>
      </c>
      <c r="DL128" s="61" t="s">
        <v>325</v>
      </c>
    </row>
    <row r="129" spans="1:116" s="61" customFormat="1">
      <c r="A129" s="61">
        <v>71168</v>
      </c>
      <c r="B129" s="61" t="s">
        <v>16</v>
      </c>
      <c r="C129" s="61">
        <v>6</v>
      </c>
      <c r="D129" s="61">
        <v>20090826</v>
      </c>
      <c r="E129" s="61" t="s">
        <v>5</v>
      </c>
      <c r="F129" s="61">
        <v>20090903</v>
      </c>
      <c r="G129" s="61" t="s">
        <v>347</v>
      </c>
      <c r="H129" s="61">
        <v>2</v>
      </c>
      <c r="I129" s="61">
        <v>3</v>
      </c>
      <c r="J129" s="61">
        <v>331</v>
      </c>
      <c r="K129" s="61" t="s">
        <v>308</v>
      </c>
      <c r="L129" s="61" t="s">
        <v>283</v>
      </c>
      <c r="M129" s="61" t="s">
        <v>308</v>
      </c>
      <c r="N129" s="61" t="s">
        <v>283</v>
      </c>
      <c r="O129" s="61">
        <v>541</v>
      </c>
      <c r="P129" s="61">
        <v>0.83</v>
      </c>
      <c r="Q129" s="61">
        <v>0.72</v>
      </c>
      <c r="R129" s="61">
        <v>1.55</v>
      </c>
      <c r="S129" s="61" t="s">
        <v>284</v>
      </c>
      <c r="T129" s="61">
        <v>1.9977020000000001</v>
      </c>
      <c r="U129" s="61">
        <v>1.976934</v>
      </c>
      <c r="V129" s="61">
        <v>1.9704930000000001</v>
      </c>
      <c r="W129" s="61">
        <v>1.944005</v>
      </c>
      <c r="X129" s="61">
        <v>1.9430719999999999</v>
      </c>
      <c r="Y129" s="61">
        <v>1.965125</v>
      </c>
      <c r="Z129" s="61">
        <v>2</v>
      </c>
      <c r="AA129" s="61">
        <v>10.61519</v>
      </c>
      <c r="AB129" s="61">
        <v>10.517519</v>
      </c>
      <c r="AC129" s="61">
        <v>10.491057</v>
      </c>
      <c r="AD129" s="61">
        <v>10.330221999999999</v>
      </c>
      <c r="AE129" s="61" t="s">
        <v>330</v>
      </c>
      <c r="AF129" s="61">
        <v>10.344404000000001</v>
      </c>
      <c r="AG129" s="61">
        <v>10.478795</v>
      </c>
      <c r="AH129" s="61">
        <v>0.92</v>
      </c>
      <c r="AI129" s="61">
        <v>0.25</v>
      </c>
      <c r="AJ129" s="61">
        <v>0.12</v>
      </c>
      <c r="AK129" s="61">
        <v>-0.28570000000000001</v>
      </c>
      <c r="AL129" s="61">
        <v>6.25E-2</v>
      </c>
      <c r="AM129" s="61">
        <v>1000</v>
      </c>
      <c r="AN129" s="61">
        <v>10.74</v>
      </c>
      <c r="AO129" s="61">
        <v>10.29</v>
      </c>
      <c r="AP129" s="61">
        <v>69.52</v>
      </c>
      <c r="AQ129" s="61">
        <v>68.040000000000006</v>
      </c>
      <c r="AR129" s="61">
        <v>0.28606999999999999</v>
      </c>
      <c r="AS129" s="61">
        <v>0.29620000000000002</v>
      </c>
      <c r="AT129" s="61">
        <v>0.28747</v>
      </c>
      <c r="AU129" s="61">
        <v>0.73097999999999996</v>
      </c>
      <c r="AV129" s="61">
        <v>0.87575000000000003</v>
      </c>
      <c r="AW129" s="61">
        <v>0.46050000000000002</v>
      </c>
      <c r="AX129" s="61">
        <v>0.28297</v>
      </c>
      <c r="AY129" s="61">
        <v>0.29377999999999999</v>
      </c>
      <c r="AZ129" s="61">
        <v>0.28462999999999999</v>
      </c>
      <c r="BA129" s="61">
        <v>0.71858</v>
      </c>
      <c r="BB129" s="61">
        <v>0.87644999999999995</v>
      </c>
      <c r="BC129" s="61">
        <v>0.45705000000000001</v>
      </c>
      <c r="BD129" s="61">
        <v>0.28199999999999997</v>
      </c>
      <c r="BE129" s="61">
        <v>0.29365000000000002</v>
      </c>
      <c r="BF129" s="61">
        <v>0.28393000000000002</v>
      </c>
      <c r="BG129" s="61">
        <v>0.71392</v>
      </c>
      <c r="BH129" s="61">
        <v>0.87577000000000005</v>
      </c>
      <c r="BI129" s="61">
        <v>0.45382</v>
      </c>
      <c r="BJ129" s="61">
        <v>0.27775</v>
      </c>
      <c r="BK129" s="61">
        <v>0.28898000000000001</v>
      </c>
      <c r="BL129" s="61">
        <v>0.28098000000000001</v>
      </c>
      <c r="BM129" s="61">
        <v>0.70687999999999995</v>
      </c>
      <c r="BN129" s="61">
        <v>0.84740000000000004</v>
      </c>
      <c r="BO129" s="61">
        <v>0.44517000000000001</v>
      </c>
      <c r="BP129" s="61">
        <v>0.27648</v>
      </c>
      <c r="BQ129" s="61">
        <v>0.28904999999999997</v>
      </c>
      <c r="BR129" s="61">
        <v>0.28083000000000002</v>
      </c>
      <c r="BS129" s="61">
        <v>0.72141999999999995</v>
      </c>
      <c r="BT129" s="61">
        <v>0.85868</v>
      </c>
      <c r="BU129" s="61">
        <v>0.45188</v>
      </c>
      <c r="BV129" s="61">
        <v>0.28108</v>
      </c>
      <c r="BW129" s="61">
        <v>0.29343000000000002</v>
      </c>
      <c r="BX129" s="61">
        <v>0.28234999999999999</v>
      </c>
      <c r="BY129" s="61">
        <v>0.72716999999999998</v>
      </c>
      <c r="BZ129" s="61">
        <v>0.88022</v>
      </c>
      <c r="CA129" s="61">
        <v>0.45407999999999998</v>
      </c>
      <c r="CB129" s="61">
        <v>0.06</v>
      </c>
      <c r="CC129" s="61">
        <v>0.05</v>
      </c>
      <c r="CD129" s="61">
        <v>0.03</v>
      </c>
      <c r="CE129" s="61">
        <v>0.08</v>
      </c>
      <c r="CF129" s="61">
        <v>0.21</v>
      </c>
      <c r="CG129" s="61">
        <v>0.13</v>
      </c>
      <c r="CH129" s="61">
        <v>0.05</v>
      </c>
      <c r="CI129" s="61">
        <v>0.05</v>
      </c>
      <c r="CJ129" s="61">
        <v>0.03</v>
      </c>
      <c r="CK129" s="61">
        <v>0.05</v>
      </c>
      <c r="CL129" s="61">
        <v>0.16</v>
      </c>
      <c r="CM129" s="61">
        <v>0.1</v>
      </c>
      <c r="CN129" s="61">
        <v>0.02</v>
      </c>
      <c r="CO129" s="61">
        <v>0.04</v>
      </c>
      <c r="CP129" s="61">
        <v>0.02</v>
      </c>
      <c r="CQ129" s="61">
        <v>0.12</v>
      </c>
      <c r="CR129" s="61">
        <v>0.24</v>
      </c>
      <c r="CS129" s="61">
        <v>0.06</v>
      </c>
      <c r="CT129" s="61">
        <v>0.24</v>
      </c>
      <c r="CU129" s="61">
        <v>0.05</v>
      </c>
      <c r="CV129" s="61">
        <v>0.04</v>
      </c>
      <c r="CW129" s="61">
        <v>0.23</v>
      </c>
      <c r="CX129" s="61">
        <v>0.1</v>
      </c>
      <c r="CY129" s="61">
        <v>0.1</v>
      </c>
      <c r="CZ129" s="61">
        <v>0.13</v>
      </c>
      <c r="DA129" s="61">
        <v>0.04</v>
      </c>
      <c r="DB129" s="61">
        <v>0.21</v>
      </c>
      <c r="DC129" s="61">
        <v>0.27</v>
      </c>
      <c r="DD129" s="61">
        <v>0.22</v>
      </c>
      <c r="DE129" s="61">
        <v>0.14000000000000001</v>
      </c>
      <c r="DF129" s="61">
        <v>0.05</v>
      </c>
      <c r="DG129" s="61">
        <v>0.05</v>
      </c>
      <c r="DH129" s="61">
        <v>0.03</v>
      </c>
      <c r="DI129" s="61">
        <v>0.27</v>
      </c>
      <c r="DJ129" s="61">
        <v>0.18</v>
      </c>
      <c r="DK129" s="61">
        <v>0.13</v>
      </c>
      <c r="DL129" s="61" t="s">
        <v>325</v>
      </c>
    </row>
    <row r="130" spans="1:116" s="61" customFormat="1">
      <c r="A130" s="61">
        <v>72200</v>
      </c>
      <c r="B130" s="61" t="s">
        <v>16</v>
      </c>
      <c r="C130" s="61">
        <v>6</v>
      </c>
      <c r="D130" s="61">
        <v>20090909</v>
      </c>
      <c r="E130" s="61" t="s">
        <v>124</v>
      </c>
      <c r="F130" s="61">
        <v>20090909</v>
      </c>
      <c r="G130" s="61" t="s">
        <v>347</v>
      </c>
      <c r="H130" s="61">
        <v>3</v>
      </c>
      <c r="I130" s="61">
        <v>4</v>
      </c>
      <c r="J130" s="61">
        <v>487</v>
      </c>
      <c r="K130" s="61" t="s">
        <v>283</v>
      </c>
      <c r="L130" s="61" t="s">
        <v>283</v>
      </c>
      <c r="M130" s="61" t="s">
        <v>348</v>
      </c>
      <c r="N130" s="61" t="s">
        <v>283</v>
      </c>
      <c r="O130" s="61">
        <v>540</v>
      </c>
      <c r="P130" s="61">
        <v>1.3</v>
      </c>
      <c r="Q130" s="61">
        <v>0.77</v>
      </c>
      <c r="R130" s="61">
        <v>2.0699999999999998</v>
      </c>
      <c r="S130" s="61" t="s">
        <v>284</v>
      </c>
      <c r="T130" s="61">
        <v>1.97438</v>
      </c>
      <c r="U130" s="61">
        <v>1.966032</v>
      </c>
      <c r="V130" s="61" t="s">
        <v>285</v>
      </c>
      <c r="W130" s="61">
        <v>1.93381</v>
      </c>
      <c r="X130" s="61">
        <v>1.944809</v>
      </c>
      <c r="Y130" s="61">
        <v>1.9662219999999999</v>
      </c>
      <c r="Z130" s="61">
        <v>2</v>
      </c>
      <c r="AA130" s="61">
        <v>10.518508000000001</v>
      </c>
      <c r="AB130" s="61">
        <v>10.486573999999999</v>
      </c>
      <c r="AC130" s="61" t="s">
        <v>285</v>
      </c>
      <c r="AD130" s="61">
        <v>10.268207</v>
      </c>
      <c r="AE130" s="61" t="s">
        <v>330</v>
      </c>
      <c r="AF130" s="61">
        <v>10.330582</v>
      </c>
      <c r="AG130" s="61">
        <v>10.488071</v>
      </c>
      <c r="AH130" s="61">
        <v>0.3</v>
      </c>
      <c r="AI130" s="61" t="s">
        <v>287</v>
      </c>
      <c r="AJ130" s="61">
        <v>-0.01</v>
      </c>
      <c r="AK130" s="61">
        <v>-0.1429</v>
      </c>
      <c r="AL130" s="61">
        <v>-1.6875</v>
      </c>
      <c r="AM130" s="61">
        <v>1200</v>
      </c>
      <c r="AN130" s="61">
        <v>8.6199999999999992</v>
      </c>
      <c r="AO130" s="61">
        <v>9.2100000000000009</v>
      </c>
      <c r="AP130" s="61">
        <v>49.21</v>
      </c>
      <c r="AQ130" s="61">
        <v>54.73</v>
      </c>
      <c r="AR130" s="61">
        <v>0.28289999999999998</v>
      </c>
      <c r="AS130" s="61">
        <v>0.29375000000000001</v>
      </c>
      <c r="AT130" s="61">
        <v>0.28333000000000003</v>
      </c>
      <c r="AU130" s="61">
        <v>0.72938000000000003</v>
      </c>
      <c r="AV130" s="61">
        <v>0.88671999999999995</v>
      </c>
      <c r="AW130" s="61">
        <v>0.45528000000000002</v>
      </c>
      <c r="AX130" s="61">
        <v>0.28125</v>
      </c>
      <c r="AY130" s="61">
        <v>0.29452</v>
      </c>
      <c r="AZ130" s="61">
        <v>0.28275</v>
      </c>
      <c r="BA130" s="61">
        <v>0.72241999999999995</v>
      </c>
      <c r="BB130" s="61">
        <v>0.87548000000000004</v>
      </c>
      <c r="BC130" s="61">
        <v>0.45240000000000002</v>
      </c>
      <c r="BD130" s="61" t="s">
        <v>288</v>
      </c>
      <c r="BE130" s="61" t="s">
        <v>288</v>
      </c>
      <c r="BF130" s="61" t="s">
        <v>288</v>
      </c>
      <c r="BG130" s="61" t="s">
        <v>288</v>
      </c>
      <c r="BH130" s="61" t="s">
        <v>288</v>
      </c>
      <c r="BI130" s="61" t="s">
        <v>288</v>
      </c>
      <c r="BJ130" s="61">
        <v>0.27667000000000003</v>
      </c>
      <c r="BK130" s="61">
        <v>0.28647</v>
      </c>
      <c r="BL130" s="61">
        <v>0.27879999999999999</v>
      </c>
      <c r="BM130" s="61">
        <v>0.71121999999999996</v>
      </c>
      <c r="BN130" s="61">
        <v>0.84228000000000003</v>
      </c>
      <c r="BO130" s="61">
        <v>0.44241999999999998</v>
      </c>
      <c r="BP130" s="61">
        <v>0.27787000000000001</v>
      </c>
      <c r="BQ130" s="61">
        <v>0.28858</v>
      </c>
      <c r="BR130" s="61">
        <v>0.28042</v>
      </c>
      <c r="BS130" s="61">
        <v>0.71494999999999997</v>
      </c>
      <c r="BT130" s="61">
        <v>0.84243000000000001</v>
      </c>
      <c r="BU130" s="61">
        <v>0.44914999999999999</v>
      </c>
      <c r="BV130" s="61">
        <v>0.28193000000000001</v>
      </c>
      <c r="BW130" s="61">
        <v>0.29393000000000002</v>
      </c>
      <c r="BX130" s="61">
        <v>0.28198000000000001</v>
      </c>
      <c r="BY130" s="61">
        <v>0.72375</v>
      </c>
      <c r="BZ130" s="61">
        <v>0.88448000000000004</v>
      </c>
      <c r="CA130" s="61">
        <v>0.45193</v>
      </c>
      <c r="CB130" s="61">
        <v>0.02</v>
      </c>
      <c r="CC130" s="61">
        <v>0.06</v>
      </c>
      <c r="CD130" s="61">
        <v>0.04</v>
      </c>
      <c r="CE130" s="61">
        <v>0.28000000000000003</v>
      </c>
      <c r="CF130" s="61">
        <v>0.28999999999999998</v>
      </c>
      <c r="CG130" s="61">
        <v>0.22</v>
      </c>
      <c r="CH130" s="61">
        <v>0.05</v>
      </c>
      <c r="CI130" s="61">
        <v>0.14000000000000001</v>
      </c>
      <c r="CJ130" s="61">
        <v>0.08</v>
      </c>
      <c r="CK130" s="61">
        <v>0.36</v>
      </c>
      <c r="CL130" s="61">
        <v>0.11</v>
      </c>
      <c r="CM130" s="61">
        <v>7.0000000000000007E-2</v>
      </c>
      <c r="CN130" s="61" t="s">
        <v>289</v>
      </c>
      <c r="CO130" s="61" t="s">
        <v>289</v>
      </c>
      <c r="CP130" s="61" t="s">
        <v>289</v>
      </c>
      <c r="CQ130" s="61" t="s">
        <v>289</v>
      </c>
      <c r="CR130" s="61" t="s">
        <v>289</v>
      </c>
      <c r="CS130" s="61" t="s">
        <v>289</v>
      </c>
      <c r="CT130" s="61">
        <v>0.03</v>
      </c>
      <c r="CU130" s="61">
        <v>0.06</v>
      </c>
      <c r="CV130" s="61">
        <v>0.03</v>
      </c>
      <c r="CW130" s="61">
        <v>0.14000000000000001</v>
      </c>
      <c r="CX130" s="61">
        <v>0.15</v>
      </c>
      <c r="CY130" s="61">
        <v>0.23</v>
      </c>
      <c r="CZ130" s="61">
        <v>0.04</v>
      </c>
      <c r="DA130" s="61">
        <v>0.03</v>
      </c>
      <c r="DB130" s="61">
        <v>0.04</v>
      </c>
      <c r="DC130" s="61">
        <v>0.14000000000000001</v>
      </c>
      <c r="DD130" s="61">
        <v>0.21</v>
      </c>
      <c r="DE130" s="61">
        <v>0.25</v>
      </c>
      <c r="DF130" s="61">
        <v>0.03</v>
      </c>
      <c r="DG130" s="61">
        <v>0.04</v>
      </c>
      <c r="DH130" s="61">
        <v>0.03</v>
      </c>
      <c r="DI130" s="61">
        <v>0.12</v>
      </c>
      <c r="DJ130" s="61">
        <v>0.14000000000000001</v>
      </c>
      <c r="DK130" s="61">
        <v>0.17</v>
      </c>
      <c r="DL130" s="61" t="s">
        <v>325</v>
      </c>
    </row>
    <row r="131" spans="1:116" s="61" customFormat="1">
      <c r="A131" s="61">
        <v>72205</v>
      </c>
      <c r="B131" s="61" t="s">
        <v>16</v>
      </c>
      <c r="C131" s="61">
        <v>6</v>
      </c>
      <c r="D131" s="61">
        <v>20090916</v>
      </c>
      <c r="E131" s="61" t="s">
        <v>127</v>
      </c>
      <c r="F131" s="61">
        <v>20090916</v>
      </c>
      <c r="G131" s="61" t="s">
        <v>347</v>
      </c>
      <c r="H131" s="61">
        <v>4</v>
      </c>
      <c r="I131" s="61">
        <v>5</v>
      </c>
      <c r="J131" s="61">
        <v>640</v>
      </c>
      <c r="K131" s="61" t="s">
        <v>283</v>
      </c>
      <c r="L131" s="61" t="s">
        <v>326</v>
      </c>
      <c r="M131" s="61" t="s">
        <v>283</v>
      </c>
      <c r="N131" s="61" t="s">
        <v>283</v>
      </c>
      <c r="O131" s="61">
        <v>542</v>
      </c>
      <c r="P131" s="61">
        <v>1.62</v>
      </c>
      <c r="Q131" s="61">
        <v>0.92</v>
      </c>
      <c r="R131" s="61">
        <v>2.54</v>
      </c>
      <c r="S131" s="61" t="s">
        <v>284</v>
      </c>
      <c r="T131" s="61">
        <v>1.965697</v>
      </c>
      <c r="U131" s="61">
        <v>1.960583</v>
      </c>
      <c r="V131" s="61" t="s">
        <v>285</v>
      </c>
      <c r="W131" s="61">
        <v>1.924865</v>
      </c>
      <c r="X131" s="61">
        <v>1.943109</v>
      </c>
      <c r="Y131" s="61">
        <v>1.966818</v>
      </c>
      <c r="Z131" s="61">
        <v>0</v>
      </c>
      <c r="AA131" s="61">
        <v>10.493403000000001</v>
      </c>
      <c r="AB131" s="61">
        <v>10.470245999999999</v>
      </c>
      <c r="AC131" s="61" t="s">
        <v>285</v>
      </c>
      <c r="AD131" s="61">
        <v>10.227671000000001</v>
      </c>
      <c r="AE131" s="61" t="s">
        <v>330</v>
      </c>
      <c r="AF131" s="61">
        <v>10.334021</v>
      </c>
      <c r="AG131" s="61">
        <v>10.499522000000001</v>
      </c>
      <c r="AH131" s="61">
        <v>0.22</v>
      </c>
      <c r="AI131" s="61" t="s">
        <v>287</v>
      </c>
      <c r="AJ131" s="61">
        <v>-0.28000000000000003</v>
      </c>
      <c r="AK131" s="61">
        <v>0.92859999999999998</v>
      </c>
      <c r="AL131" s="61">
        <v>0.75</v>
      </c>
      <c r="AM131" s="61">
        <v>1000</v>
      </c>
      <c r="AN131" s="61">
        <v>8.82</v>
      </c>
      <c r="AO131" s="61" t="s">
        <v>293</v>
      </c>
      <c r="AP131" s="61">
        <v>47.68</v>
      </c>
      <c r="AQ131" s="61">
        <v>52.41</v>
      </c>
      <c r="AR131" s="61">
        <v>0.28179999999999999</v>
      </c>
      <c r="AS131" s="61">
        <v>0.29421999999999998</v>
      </c>
      <c r="AT131" s="61">
        <v>0.28161999999999998</v>
      </c>
      <c r="AU131" s="61">
        <v>0.72882000000000002</v>
      </c>
      <c r="AV131" s="61">
        <v>0.88797000000000004</v>
      </c>
      <c r="AW131" s="61">
        <v>0.45212999999999998</v>
      </c>
      <c r="AX131" s="61">
        <v>0.28103</v>
      </c>
      <c r="AY131" s="61">
        <v>0.29449999999999998</v>
      </c>
      <c r="AZ131" s="61">
        <v>0.28127000000000002</v>
      </c>
      <c r="BA131" s="61">
        <v>0.72121999999999997</v>
      </c>
      <c r="BB131" s="61">
        <v>0.88122</v>
      </c>
      <c r="BC131" s="61">
        <v>0.4491</v>
      </c>
      <c r="BD131" s="61" t="s">
        <v>288</v>
      </c>
      <c r="BE131" s="61" t="s">
        <v>288</v>
      </c>
      <c r="BF131" s="61" t="s">
        <v>288</v>
      </c>
      <c r="BG131" s="61" t="s">
        <v>288</v>
      </c>
      <c r="BH131" s="61" t="s">
        <v>288</v>
      </c>
      <c r="BI131" s="61" t="s">
        <v>288</v>
      </c>
      <c r="BJ131" s="61">
        <v>0.27593000000000001</v>
      </c>
      <c r="BK131" s="61">
        <v>0.28632000000000002</v>
      </c>
      <c r="BL131" s="61">
        <v>0.27689999999999998</v>
      </c>
      <c r="BM131" s="61">
        <v>0.70748</v>
      </c>
      <c r="BN131" s="61">
        <v>0.83372999999999997</v>
      </c>
      <c r="BO131" s="61">
        <v>0.43822</v>
      </c>
      <c r="BP131" s="61">
        <v>0.27851999999999999</v>
      </c>
      <c r="BQ131" s="61">
        <v>0.28938000000000003</v>
      </c>
      <c r="BR131" s="61">
        <v>0.27893000000000001</v>
      </c>
      <c r="BS131" s="61">
        <v>0.71565000000000001</v>
      </c>
      <c r="BT131" s="61">
        <v>0.84482000000000002</v>
      </c>
      <c r="BU131" s="61">
        <v>0.44745000000000001</v>
      </c>
      <c r="BV131" s="61">
        <v>0.28222999999999998</v>
      </c>
      <c r="BW131" s="61">
        <v>0.29502</v>
      </c>
      <c r="BX131" s="61">
        <v>0.28172999999999998</v>
      </c>
      <c r="BY131" s="61">
        <v>0.72614999999999996</v>
      </c>
      <c r="BZ131" s="61">
        <v>0.8831</v>
      </c>
      <c r="CA131" s="61">
        <v>0.45019999999999999</v>
      </c>
      <c r="CB131" s="61">
        <v>0.04</v>
      </c>
      <c r="CC131" s="61">
        <v>0.03</v>
      </c>
      <c r="CD131" s="61">
        <v>0.05</v>
      </c>
      <c r="CE131" s="61">
        <v>0.14000000000000001</v>
      </c>
      <c r="CF131" s="61">
        <v>0.2</v>
      </c>
      <c r="CG131" s="61">
        <v>0.12</v>
      </c>
      <c r="CH131" s="61">
        <v>0.03</v>
      </c>
      <c r="CI131" s="61">
        <v>0.04</v>
      </c>
      <c r="CJ131" s="61">
        <v>0.03</v>
      </c>
      <c r="CK131" s="61">
        <v>0.11</v>
      </c>
      <c r="CL131" s="61">
        <v>0.38</v>
      </c>
      <c r="CM131" s="61">
        <v>0.13</v>
      </c>
      <c r="CN131" s="61" t="s">
        <v>289</v>
      </c>
      <c r="CO131" s="61" t="s">
        <v>289</v>
      </c>
      <c r="CP131" s="61" t="s">
        <v>289</v>
      </c>
      <c r="CQ131" s="61" t="s">
        <v>289</v>
      </c>
      <c r="CR131" s="61" t="s">
        <v>289</v>
      </c>
      <c r="CS131" s="61" t="s">
        <v>289</v>
      </c>
      <c r="CT131" s="61">
        <v>0.04</v>
      </c>
      <c r="CU131" s="61">
        <v>0.05</v>
      </c>
      <c r="CV131" s="61">
        <v>0.05</v>
      </c>
      <c r="CW131" s="61">
        <v>0.17</v>
      </c>
      <c r="CX131" s="61">
        <v>0.28999999999999998</v>
      </c>
      <c r="CY131" s="61">
        <v>0.32</v>
      </c>
      <c r="CZ131" s="61">
        <v>0.03</v>
      </c>
      <c r="DA131" s="61">
        <v>0.05</v>
      </c>
      <c r="DB131" s="61">
        <v>0.04</v>
      </c>
      <c r="DC131" s="61">
        <v>0.2</v>
      </c>
      <c r="DD131" s="61">
        <v>0.62</v>
      </c>
      <c r="DE131" s="61">
        <v>0.34</v>
      </c>
      <c r="DF131" s="61">
        <v>7.0000000000000007E-2</v>
      </c>
      <c r="DG131" s="61">
        <v>0.08</v>
      </c>
      <c r="DH131" s="61">
        <v>0.06</v>
      </c>
      <c r="DI131" s="61">
        <v>0.39</v>
      </c>
      <c r="DJ131" s="61">
        <v>0.21</v>
      </c>
      <c r="DK131" s="61">
        <v>0.23</v>
      </c>
      <c r="DL131" s="61" t="s">
        <v>325</v>
      </c>
    </row>
    <row r="132" spans="1:116" s="61" customFormat="1">
      <c r="A132" s="61">
        <v>72202</v>
      </c>
      <c r="B132" s="61" t="s">
        <v>16</v>
      </c>
      <c r="C132" s="61">
        <v>6</v>
      </c>
      <c r="D132" s="61">
        <v>20091027</v>
      </c>
      <c r="E132" s="61" t="s">
        <v>138</v>
      </c>
      <c r="F132" s="61">
        <v>20091027</v>
      </c>
      <c r="G132" s="61" t="s">
        <v>347</v>
      </c>
      <c r="H132" s="61">
        <v>9</v>
      </c>
      <c r="I132" s="61">
        <v>10</v>
      </c>
      <c r="J132" s="61">
        <v>1411</v>
      </c>
      <c r="K132" s="61" t="s">
        <v>283</v>
      </c>
      <c r="L132" s="61" t="s">
        <v>283</v>
      </c>
      <c r="M132" s="61" t="s">
        <v>283</v>
      </c>
      <c r="N132" s="61" t="s">
        <v>283</v>
      </c>
      <c r="O132" s="61">
        <v>540</v>
      </c>
      <c r="P132" s="61">
        <v>1.37</v>
      </c>
      <c r="Q132" s="61">
        <v>1.06</v>
      </c>
      <c r="R132" s="61">
        <v>2.4300000000000002</v>
      </c>
      <c r="S132" s="61" t="s">
        <v>284</v>
      </c>
      <c r="T132" s="61">
        <v>1.963633</v>
      </c>
      <c r="U132" s="61">
        <v>1.9629620000000001</v>
      </c>
      <c r="V132" s="61" t="s">
        <v>285</v>
      </c>
      <c r="W132" s="61">
        <v>1.935349</v>
      </c>
      <c r="X132" s="61">
        <v>1.9418610000000001</v>
      </c>
      <c r="Y132" s="61">
        <v>1.9633510000000001</v>
      </c>
      <c r="Z132" s="61">
        <v>1</v>
      </c>
      <c r="AA132" s="61">
        <v>10.493695000000001</v>
      </c>
      <c r="AB132" s="61">
        <v>10.497566000000001</v>
      </c>
      <c r="AC132" s="61" t="s">
        <v>285</v>
      </c>
      <c r="AD132" s="61">
        <v>10.282901000000001</v>
      </c>
      <c r="AE132" s="61" t="s">
        <v>296</v>
      </c>
      <c r="AF132" s="61">
        <v>10.342295999999999</v>
      </c>
      <c r="AG132" s="61">
        <v>10.514877</v>
      </c>
      <c r="AH132" s="61">
        <v>-0.04</v>
      </c>
      <c r="AI132" s="61" t="s">
        <v>287</v>
      </c>
      <c r="AJ132" s="61">
        <v>-0.16</v>
      </c>
      <c r="AK132" s="61">
        <v>0.35709999999999997</v>
      </c>
      <c r="AL132" s="61">
        <v>0.125</v>
      </c>
      <c r="AM132" s="61">
        <v>800</v>
      </c>
      <c r="AN132" s="61">
        <v>8.64</v>
      </c>
      <c r="AO132" s="61">
        <v>9.41</v>
      </c>
      <c r="AP132" s="61">
        <v>48.36</v>
      </c>
      <c r="AQ132" s="61">
        <v>56.18</v>
      </c>
      <c r="AR132" s="61">
        <v>0.2823</v>
      </c>
      <c r="AS132" s="61">
        <v>0.29542000000000002</v>
      </c>
      <c r="AT132" s="61">
        <v>0.28083000000000002</v>
      </c>
      <c r="AU132" s="61">
        <v>0.72294999999999998</v>
      </c>
      <c r="AV132" s="61">
        <v>0.88851999999999998</v>
      </c>
      <c r="AW132" s="61">
        <v>0.44663000000000003</v>
      </c>
      <c r="AX132" s="61">
        <v>0.28233000000000003</v>
      </c>
      <c r="AY132" s="61">
        <v>0.29622999999999999</v>
      </c>
      <c r="AZ132" s="61">
        <v>0.28050000000000003</v>
      </c>
      <c r="BA132" s="61">
        <v>0.72121999999999997</v>
      </c>
      <c r="BB132" s="61">
        <v>0.88643000000000005</v>
      </c>
      <c r="BC132" s="61">
        <v>0.44673000000000002</v>
      </c>
      <c r="BD132" s="61" t="s">
        <v>288</v>
      </c>
      <c r="BE132" s="61" t="s">
        <v>288</v>
      </c>
      <c r="BF132" s="61" t="s">
        <v>288</v>
      </c>
      <c r="BG132" s="61" t="s">
        <v>288</v>
      </c>
      <c r="BH132" s="61" t="s">
        <v>288</v>
      </c>
      <c r="BI132" s="61" t="s">
        <v>288</v>
      </c>
      <c r="BJ132" s="61">
        <v>0.27801999999999999</v>
      </c>
      <c r="BK132" s="61">
        <v>0.28787000000000001</v>
      </c>
      <c r="BL132" s="61">
        <v>0.27793000000000001</v>
      </c>
      <c r="BM132" s="61">
        <v>0.70620000000000005</v>
      </c>
      <c r="BN132" s="61">
        <v>0.84001999999999999</v>
      </c>
      <c r="BO132" s="61">
        <v>0.44031999999999999</v>
      </c>
      <c r="BP132" s="61">
        <v>0.27838000000000002</v>
      </c>
      <c r="BQ132" s="61">
        <v>0.29054999999999997</v>
      </c>
      <c r="BR132" s="61">
        <v>0.27887000000000001</v>
      </c>
      <c r="BS132" s="61">
        <v>0.71262000000000003</v>
      </c>
      <c r="BT132" s="61">
        <v>0.84992999999999996</v>
      </c>
      <c r="BU132" s="61">
        <v>0.44464999999999999</v>
      </c>
      <c r="BV132" s="61">
        <v>0.28234999999999999</v>
      </c>
      <c r="BW132" s="61">
        <v>0.29771999999999998</v>
      </c>
      <c r="BX132" s="61">
        <v>0.28025</v>
      </c>
      <c r="BY132" s="61">
        <v>0.72343000000000002</v>
      </c>
      <c r="BZ132" s="61">
        <v>0.88678000000000001</v>
      </c>
      <c r="CA132" s="61">
        <v>0.44735000000000003</v>
      </c>
      <c r="CB132" s="61">
        <v>0.05</v>
      </c>
      <c r="CC132" s="61">
        <v>0.03</v>
      </c>
      <c r="CD132" s="61">
        <v>0.04</v>
      </c>
      <c r="CE132" s="61">
        <v>0.21</v>
      </c>
      <c r="CF132" s="61">
        <v>0.33</v>
      </c>
      <c r="CG132" s="61">
        <v>0.28999999999999998</v>
      </c>
      <c r="CH132" s="61">
        <v>0.03</v>
      </c>
      <c r="CI132" s="61">
        <v>0.05</v>
      </c>
      <c r="CJ132" s="61">
        <v>0.04</v>
      </c>
      <c r="CK132" s="61">
        <v>0.14000000000000001</v>
      </c>
      <c r="CL132" s="61">
        <v>0.21</v>
      </c>
      <c r="CM132" s="61">
        <v>0.17</v>
      </c>
      <c r="CN132" s="61" t="s">
        <v>289</v>
      </c>
      <c r="CO132" s="61" t="s">
        <v>289</v>
      </c>
      <c r="CP132" s="61" t="s">
        <v>289</v>
      </c>
      <c r="CQ132" s="61" t="s">
        <v>289</v>
      </c>
      <c r="CR132" s="61" t="s">
        <v>289</v>
      </c>
      <c r="CS132" s="61" t="s">
        <v>289</v>
      </c>
      <c r="CT132" s="61">
        <v>0.06</v>
      </c>
      <c r="CU132" s="61">
        <v>0.04</v>
      </c>
      <c r="CV132" s="61">
        <v>0.12</v>
      </c>
      <c r="CW132" s="61">
        <v>0.19</v>
      </c>
      <c r="CX132" s="61">
        <v>0.42</v>
      </c>
      <c r="CY132" s="61">
        <v>0.31</v>
      </c>
      <c r="CZ132" s="61">
        <v>0.06</v>
      </c>
      <c r="DA132" s="61">
        <v>0.23</v>
      </c>
      <c r="DB132" s="61">
        <v>0.11</v>
      </c>
      <c r="DC132" s="61">
        <v>0.12</v>
      </c>
      <c r="DD132" s="61">
        <v>0.15</v>
      </c>
      <c r="DE132" s="61">
        <v>0.12</v>
      </c>
      <c r="DF132" s="61">
        <v>0.04</v>
      </c>
      <c r="DG132" s="61">
        <v>7.0000000000000007E-2</v>
      </c>
      <c r="DH132" s="61">
        <v>0.04</v>
      </c>
      <c r="DI132" s="61">
        <v>0.27</v>
      </c>
      <c r="DJ132" s="61">
        <v>0.18</v>
      </c>
      <c r="DK132" s="61">
        <v>0.04</v>
      </c>
      <c r="DL132" s="61" t="s">
        <v>325</v>
      </c>
    </row>
    <row r="133" spans="1:116" s="61" customFormat="1">
      <c r="A133" s="61">
        <v>73382</v>
      </c>
      <c r="B133" s="61" t="s">
        <v>16</v>
      </c>
      <c r="C133" s="61">
        <v>6</v>
      </c>
      <c r="D133" s="61">
        <v>20100125</v>
      </c>
      <c r="E133" s="61" t="s">
        <v>161</v>
      </c>
      <c r="F133" s="61">
        <v>20100125</v>
      </c>
      <c r="G133" s="61" t="s">
        <v>347</v>
      </c>
      <c r="H133" s="61">
        <v>21</v>
      </c>
      <c r="I133" s="61">
        <v>22</v>
      </c>
      <c r="J133" s="61">
        <v>3222</v>
      </c>
      <c r="K133" s="61" t="s">
        <v>283</v>
      </c>
      <c r="L133" s="61" t="s">
        <v>283</v>
      </c>
      <c r="M133" s="61" t="s">
        <v>283</v>
      </c>
      <c r="N133" s="61" t="s">
        <v>283</v>
      </c>
      <c r="O133" s="61">
        <v>542</v>
      </c>
      <c r="P133" s="61">
        <v>1.3</v>
      </c>
      <c r="Q133" s="61">
        <v>0.56999999999999995</v>
      </c>
      <c r="R133" s="61">
        <v>1.87</v>
      </c>
      <c r="S133" s="61" t="s">
        <v>284</v>
      </c>
      <c r="T133" s="61">
        <v>1.974027</v>
      </c>
      <c r="U133" s="61">
        <v>1.9661649999999999</v>
      </c>
      <c r="V133" s="61" t="s">
        <v>285</v>
      </c>
      <c r="W133" s="61">
        <v>1.9400040000000001</v>
      </c>
      <c r="X133" s="61">
        <v>1.938077</v>
      </c>
      <c r="Y133" s="61">
        <v>1.9430799999999999</v>
      </c>
      <c r="Z133" s="61">
        <v>0</v>
      </c>
      <c r="AA133" s="61">
        <v>10.572981</v>
      </c>
      <c r="AB133" s="61">
        <v>10.534769000000001</v>
      </c>
      <c r="AC133" s="61" t="s">
        <v>285</v>
      </c>
      <c r="AD133" s="61">
        <v>10.298643999999999</v>
      </c>
      <c r="AE133" s="61" t="s">
        <v>330</v>
      </c>
      <c r="AF133" s="61">
        <v>10.310892000000001</v>
      </c>
      <c r="AG133" s="61">
        <v>10.378802</v>
      </c>
      <c r="AH133" s="61">
        <v>0.36</v>
      </c>
      <c r="AI133" s="61" t="s">
        <v>287</v>
      </c>
      <c r="AJ133" s="61">
        <v>1.48</v>
      </c>
      <c r="AK133" s="61">
        <v>-1.5832999999999999</v>
      </c>
      <c r="AL133" s="61">
        <v>-1.6429</v>
      </c>
      <c r="AM133" s="61">
        <v>1000</v>
      </c>
      <c r="AN133" s="61">
        <v>8.7799999999999994</v>
      </c>
      <c r="AO133" s="61">
        <v>9.33</v>
      </c>
      <c r="AP133" s="61">
        <v>47.54</v>
      </c>
      <c r="AQ133" s="61">
        <v>52.07</v>
      </c>
      <c r="AR133" s="61">
        <v>0.28220000000000001</v>
      </c>
      <c r="AS133" s="61">
        <v>0.29594999999999999</v>
      </c>
      <c r="AT133" s="61">
        <v>0.28225</v>
      </c>
      <c r="AU133" s="61">
        <v>0.75727999999999995</v>
      </c>
      <c r="AV133" s="61">
        <v>0.92215000000000003</v>
      </c>
      <c r="AW133" s="61">
        <v>0.45573000000000002</v>
      </c>
      <c r="AX133" s="61">
        <v>0.28032000000000001</v>
      </c>
      <c r="AY133" s="61">
        <v>0.29608000000000001</v>
      </c>
      <c r="AZ133" s="61">
        <v>0.28265000000000001</v>
      </c>
      <c r="BA133" s="61">
        <v>0.73504999999999998</v>
      </c>
      <c r="BB133" s="61">
        <v>0.91249999999999998</v>
      </c>
      <c r="BC133" s="61">
        <v>0.45641999999999999</v>
      </c>
      <c r="BD133" s="61" t="s">
        <v>288</v>
      </c>
      <c r="BE133" s="61" t="s">
        <v>288</v>
      </c>
      <c r="BF133" s="61" t="s">
        <v>288</v>
      </c>
      <c r="BG133" s="61" t="s">
        <v>288</v>
      </c>
      <c r="BH133" s="61" t="s">
        <v>288</v>
      </c>
      <c r="BI133" s="61" t="s">
        <v>288</v>
      </c>
      <c r="BJ133" s="61">
        <v>0.27772000000000002</v>
      </c>
      <c r="BK133" s="61">
        <v>0.28802</v>
      </c>
      <c r="BL133" s="61">
        <v>0.27997</v>
      </c>
      <c r="BM133" s="61">
        <v>0.70828000000000002</v>
      </c>
      <c r="BN133" s="61">
        <v>0.83767000000000003</v>
      </c>
      <c r="BO133" s="61">
        <v>0.44085000000000002</v>
      </c>
      <c r="BP133" s="61">
        <v>0.27762999999999999</v>
      </c>
      <c r="BQ133" s="61">
        <v>0.29026999999999997</v>
      </c>
      <c r="BR133" s="61">
        <v>0.27834999999999999</v>
      </c>
      <c r="BS133" s="61">
        <v>0.70831999999999995</v>
      </c>
      <c r="BT133" s="61">
        <v>0.82577999999999996</v>
      </c>
      <c r="BU133" s="61">
        <v>0.44807000000000002</v>
      </c>
      <c r="BV133" s="61">
        <v>0.27865000000000001</v>
      </c>
      <c r="BW133" s="61">
        <v>0.29292000000000001</v>
      </c>
      <c r="BX133" s="61">
        <v>0.2792</v>
      </c>
      <c r="BY133" s="61">
        <v>0.70896999999999999</v>
      </c>
      <c r="BZ133" s="61">
        <v>0.86833000000000005</v>
      </c>
      <c r="CA133" s="61">
        <v>0.44052000000000002</v>
      </c>
      <c r="CB133" s="61">
        <v>0.03</v>
      </c>
      <c r="CC133" s="61">
        <v>0.06</v>
      </c>
      <c r="CD133" s="61">
        <v>0.04</v>
      </c>
      <c r="CE133" s="61">
        <v>0.25</v>
      </c>
      <c r="CF133" s="61">
        <v>0.26</v>
      </c>
      <c r="CG133" s="61">
        <v>0.27</v>
      </c>
      <c r="CH133" s="61">
        <v>0.05</v>
      </c>
      <c r="CI133" s="61">
        <v>0.55000000000000004</v>
      </c>
      <c r="CJ133" s="61">
        <v>0.14000000000000001</v>
      </c>
      <c r="CK133" s="61">
        <v>0.26</v>
      </c>
      <c r="CL133" s="61">
        <v>0.26</v>
      </c>
      <c r="CM133" s="61">
        <v>7.0000000000000007E-2</v>
      </c>
      <c r="CN133" s="61" t="s">
        <v>289</v>
      </c>
      <c r="CO133" s="61" t="s">
        <v>289</v>
      </c>
      <c r="CP133" s="61" t="s">
        <v>289</v>
      </c>
      <c r="CQ133" s="61" t="s">
        <v>289</v>
      </c>
      <c r="CR133" s="61" t="s">
        <v>289</v>
      </c>
      <c r="CS133" s="61" t="s">
        <v>289</v>
      </c>
      <c r="CT133" s="61">
        <v>0.04</v>
      </c>
      <c r="CU133" s="61">
        <v>0.09</v>
      </c>
      <c r="CV133" s="61">
        <v>0.22</v>
      </c>
      <c r="CW133" s="61">
        <v>0.27</v>
      </c>
      <c r="CX133" s="61">
        <v>0.21</v>
      </c>
      <c r="CY133" s="61">
        <v>0.26</v>
      </c>
      <c r="CZ133" s="61">
        <v>0.04</v>
      </c>
      <c r="DA133" s="61">
        <v>0.14000000000000001</v>
      </c>
      <c r="DB133" s="61">
        <v>0.17</v>
      </c>
      <c r="DC133" s="61">
        <v>0.54</v>
      </c>
      <c r="DD133" s="61">
        <v>0.24</v>
      </c>
      <c r="DE133" s="61">
        <v>0.31</v>
      </c>
      <c r="DF133" s="61">
        <v>0.03</v>
      </c>
      <c r="DG133" s="61">
        <v>0.05</v>
      </c>
      <c r="DH133" s="61">
        <v>0.04</v>
      </c>
      <c r="DI133" s="61">
        <v>0.2</v>
      </c>
      <c r="DJ133" s="61">
        <v>0.16</v>
      </c>
      <c r="DK133" s="61">
        <v>0.14000000000000001</v>
      </c>
      <c r="DL133" s="61" t="s">
        <v>325</v>
      </c>
    </row>
    <row r="134" spans="1:116" s="61" customFormat="1">
      <c r="A134" s="61">
        <v>72206</v>
      </c>
      <c r="B134" s="61" t="s">
        <v>16</v>
      </c>
      <c r="C134" s="61">
        <v>7</v>
      </c>
      <c r="D134" s="61">
        <v>20091104</v>
      </c>
      <c r="E134" s="61" t="s">
        <v>141</v>
      </c>
      <c r="F134" s="61">
        <v>20091104</v>
      </c>
      <c r="G134" s="61" t="s">
        <v>355</v>
      </c>
      <c r="H134" s="61">
        <v>2</v>
      </c>
      <c r="I134" s="61">
        <v>26</v>
      </c>
      <c r="J134" s="61">
        <v>306</v>
      </c>
      <c r="K134" s="61" t="s">
        <v>354</v>
      </c>
      <c r="L134" s="61" t="s">
        <v>356</v>
      </c>
      <c r="M134" s="61" t="s">
        <v>283</v>
      </c>
      <c r="N134" s="61" t="s">
        <v>283</v>
      </c>
      <c r="O134" s="61">
        <v>542</v>
      </c>
      <c r="P134" s="61">
        <v>1.23</v>
      </c>
      <c r="Q134" s="61">
        <v>0.84</v>
      </c>
      <c r="R134" s="61">
        <v>2.0699999999999998</v>
      </c>
      <c r="S134" s="61" t="s">
        <v>284</v>
      </c>
      <c r="T134" s="61">
        <v>2.023031</v>
      </c>
      <c r="U134" s="61">
        <v>2.0208059999999999</v>
      </c>
      <c r="V134" s="61" t="s">
        <v>285</v>
      </c>
      <c r="W134" s="61">
        <v>1.985538</v>
      </c>
      <c r="X134" s="61">
        <v>1.991185</v>
      </c>
      <c r="Y134" s="61">
        <v>2.0166949999999999</v>
      </c>
      <c r="Z134" s="61">
        <v>2</v>
      </c>
      <c r="AA134" s="61">
        <v>10.766419000000001</v>
      </c>
      <c r="AB134" s="61">
        <v>10.773752999999999</v>
      </c>
      <c r="AC134" s="61" t="s">
        <v>285</v>
      </c>
      <c r="AD134" s="61">
        <v>10.535551</v>
      </c>
      <c r="AE134" s="61" t="s">
        <v>330</v>
      </c>
      <c r="AF134" s="61">
        <v>10.591984</v>
      </c>
      <c r="AG134" s="61">
        <v>10.774616999999999</v>
      </c>
      <c r="AH134" s="61">
        <v>-7.0000000000000007E-2</v>
      </c>
      <c r="AI134" s="61" t="s">
        <v>287</v>
      </c>
      <c r="AJ134" s="61">
        <v>-0.01</v>
      </c>
      <c r="AK134" s="61">
        <v>-1.8571</v>
      </c>
      <c r="AL134" s="61">
        <v>0.25</v>
      </c>
      <c r="AM134" s="61">
        <v>700</v>
      </c>
      <c r="AN134" s="61">
        <v>8.85</v>
      </c>
      <c r="AO134" s="61" t="s">
        <v>293</v>
      </c>
      <c r="AP134" s="61">
        <v>48.24</v>
      </c>
      <c r="AQ134" s="61">
        <v>46.39</v>
      </c>
      <c r="AR134" s="61">
        <v>0.28953000000000001</v>
      </c>
      <c r="AS134" s="61">
        <v>0.30003000000000002</v>
      </c>
      <c r="AT134" s="61">
        <v>0.29020000000000001</v>
      </c>
      <c r="AU134" s="61">
        <v>0.75968000000000002</v>
      </c>
      <c r="AV134" s="61">
        <v>0.89963000000000004</v>
      </c>
      <c r="AW134" s="61">
        <v>0.46750000000000003</v>
      </c>
      <c r="AX134" s="61">
        <v>0.28913</v>
      </c>
      <c r="AY134" s="61">
        <v>0.30177999999999999</v>
      </c>
      <c r="AZ134" s="61">
        <v>0.28982999999999998</v>
      </c>
      <c r="BA134" s="61">
        <v>0.75541999999999998</v>
      </c>
      <c r="BB134" s="61">
        <v>0.89792000000000005</v>
      </c>
      <c r="BC134" s="61">
        <v>0.46743000000000001</v>
      </c>
      <c r="BD134" s="61" t="s">
        <v>288</v>
      </c>
      <c r="BE134" s="61" t="s">
        <v>288</v>
      </c>
      <c r="BF134" s="61" t="s">
        <v>288</v>
      </c>
      <c r="BG134" s="61" t="s">
        <v>288</v>
      </c>
      <c r="BH134" s="61" t="s">
        <v>288</v>
      </c>
      <c r="BI134" s="61" t="s">
        <v>288</v>
      </c>
      <c r="BJ134" s="61">
        <v>0.28349999999999997</v>
      </c>
      <c r="BK134" s="61">
        <v>0.29407</v>
      </c>
      <c r="BL134" s="61">
        <v>0.28649999999999998</v>
      </c>
      <c r="BM134" s="61">
        <v>0.73551999999999995</v>
      </c>
      <c r="BN134" s="61">
        <v>0.85050000000000003</v>
      </c>
      <c r="BO134" s="61">
        <v>0.45717000000000002</v>
      </c>
      <c r="BP134" s="61">
        <v>0.28143000000000001</v>
      </c>
      <c r="BQ134" s="61">
        <v>0.29594999999999999</v>
      </c>
      <c r="BR134" s="61">
        <v>0.28882999999999998</v>
      </c>
      <c r="BS134" s="61">
        <v>0.75502000000000002</v>
      </c>
      <c r="BT134" s="61">
        <v>0.85841999999999996</v>
      </c>
      <c r="BU134" s="61">
        <v>0.47043000000000001</v>
      </c>
      <c r="BV134" s="61">
        <v>0.28732999999999997</v>
      </c>
      <c r="BW134" s="61">
        <v>0.30258000000000002</v>
      </c>
      <c r="BX134" s="61">
        <v>0.29015000000000002</v>
      </c>
      <c r="BY134" s="61">
        <v>0.74960000000000004</v>
      </c>
      <c r="BZ134" s="61">
        <v>0.90517000000000003</v>
      </c>
      <c r="CA134" s="61">
        <v>0.47305000000000003</v>
      </c>
      <c r="CB134" s="61">
        <v>0.08</v>
      </c>
      <c r="CC134" s="61">
        <v>0.03</v>
      </c>
      <c r="CD134" s="61">
        <v>0.05</v>
      </c>
      <c r="CE134" s="61">
        <v>7.0000000000000007E-2</v>
      </c>
      <c r="CF134" s="61">
        <v>0.3</v>
      </c>
      <c r="CG134" s="61">
        <v>0.08</v>
      </c>
      <c r="CH134" s="61">
        <v>0.05</v>
      </c>
      <c r="CI134" s="61">
        <v>0.06</v>
      </c>
      <c r="CJ134" s="61">
        <v>0.04</v>
      </c>
      <c r="CK134" s="61">
        <v>0.48</v>
      </c>
      <c r="CL134" s="61">
        <v>0.25</v>
      </c>
      <c r="CM134" s="61">
        <v>0.27</v>
      </c>
      <c r="CN134" s="61" t="s">
        <v>289</v>
      </c>
      <c r="CO134" s="61" t="s">
        <v>289</v>
      </c>
      <c r="CP134" s="61" t="s">
        <v>289</v>
      </c>
      <c r="CQ134" s="61" t="s">
        <v>289</v>
      </c>
      <c r="CR134" s="61" t="s">
        <v>289</v>
      </c>
      <c r="CS134" s="61" t="s">
        <v>289</v>
      </c>
      <c r="CT134" s="61">
        <v>0.02</v>
      </c>
      <c r="CU134" s="61">
        <v>7.0000000000000007E-2</v>
      </c>
      <c r="CV134" s="61">
        <v>0.13</v>
      </c>
      <c r="CW134" s="61">
        <v>0.25</v>
      </c>
      <c r="CX134" s="61">
        <v>0.38</v>
      </c>
      <c r="CY134" s="61">
        <v>0.19</v>
      </c>
      <c r="CZ134" s="61">
        <v>0.06</v>
      </c>
      <c r="DA134" s="61">
        <v>0.17</v>
      </c>
      <c r="DB134" s="61">
        <v>0.14000000000000001</v>
      </c>
      <c r="DC134" s="61">
        <v>0.25</v>
      </c>
      <c r="DD134" s="61">
        <v>0.18</v>
      </c>
      <c r="DE134" s="61">
        <v>0.24</v>
      </c>
      <c r="DF134" s="61">
        <v>0.03</v>
      </c>
      <c r="DG134" s="61">
        <v>0.08</v>
      </c>
      <c r="DH134" s="61">
        <v>0.32</v>
      </c>
      <c r="DI134" s="61">
        <v>0.09</v>
      </c>
      <c r="DJ134" s="61">
        <v>0.24</v>
      </c>
      <c r="DK134" s="61">
        <v>0.53</v>
      </c>
      <c r="DL134" s="61" t="s">
        <v>325</v>
      </c>
    </row>
    <row r="135" spans="1:116" s="61" customFormat="1">
      <c r="A135" s="61">
        <v>72203</v>
      </c>
      <c r="B135" s="61" t="s">
        <v>16</v>
      </c>
      <c r="C135" s="61">
        <v>7</v>
      </c>
      <c r="D135" s="61">
        <v>20091111</v>
      </c>
      <c r="E135" s="61" t="s">
        <v>138</v>
      </c>
      <c r="F135" s="61">
        <v>20091111</v>
      </c>
      <c r="G135" s="61" t="s">
        <v>355</v>
      </c>
      <c r="H135" s="61">
        <v>3</v>
      </c>
      <c r="I135" s="61">
        <v>27</v>
      </c>
      <c r="J135" s="61">
        <v>461</v>
      </c>
      <c r="K135" s="61" t="s">
        <v>313</v>
      </c>
      <c r="L135" s="61" t="s">
        <v>283</v>
      </c>
      <c r="M135" s="61" t="s">
        <v>283</v>
      </c>
      <c r="N135" s="61" t="s">
        <v>283</v>
      </c>
      <c r="O135" s="61">
        <v>540</v>
      </c>
      <c r="P135" s="61">
        <v>1.25</v>
      </c>
      <c r="Q135" s="61">
        <v>1.07</v>
      </c>
      <c r="R135" s="61">
        <v>2.3199999999999998</v>
      </c>
      <c r="S135" s="61" t="s">
        <v>284</v>
      </c>
      <c r="T135" s="61">
        <v>1.99899</v>
      </c>
      <c r="U135" s="61">
        <v>1.99481</v>
      </c>
      <c r="V135" s="61" t="s">
        <v>285</v>
      </c>
      <c r="W135" s="61">
        <v>1.9634309999999999</v>
      </c>
      <c r="X135" s="61">
        <v>1.970305</v>
      </c>
      <c r="Y135" s="61">
        <v>1.9988189999999999</v>
      </c>
      <c r="Z135" s="61">
        <v>0</v>
      </c>
      <c r="AA135" s="61">
        <v>10.670776</v>
      </c>
      <c r="AB135" s="61">
        <v>10.663451999999999</v>
      </c>
      <c r="AC135" s="61" t="s">
        <v>285</v>
      </c>
      <c r="AD135" s="61">
        <v>10.457518</v>
      </c>
      <c r="AE135" s="61" t="s">
        <v>330</v>
      </c>
      <c r="AF135" s="61">
        <v>10.474591999999999</v>
      </c>
      <c r="AG135" s="61">
        <v>10.700400999999999</v>
      </c>
      <c r="AH135" s="61">
        <v>7.0000000000000007E-2</v>
      </c>
      <c r="AI135" s="61" t="s">
        <v>287</v>
      </c>
      <c r="AJ135" s="61">
        <v>-0.35</v>
      </c>
      <c r="AK135" s="61">
        <v>-0.5</v>
      </c>
      <c r="AL135" s="61">
        <v>0.1875</v>
      </c>
      <c r="AM135" s="61">
        <v>600</v>
      </c>
      <c r="AN135" s="61">
        <v>8.65</v>
      </c>
      <c r="AO135" s="61">
        <v>8.6</v>
      </c>
      <c r="AP135" s="61">
        <v>49.15</v>
      </c>
      <c r="AQ135" s="61">
        <v>49.76</v>
      </c>
      <c r="AR135" s="61">
        <v>0.28666999999999998</v>
      </c>
      <c r="AS135" s="61">
        <v>0.29923</v>
      </c>
      <c r="AT135" s="61">
        <v>0.28593000000000002</v>
      </c>
      <c r="AU135" s="61">
        <v>0.74817999999999996</v>
      </c>
      <c r="AV135" s="61">
        <v>0.89895000000000003</v>
      </c>
      <c r="AW135" s="61">
        <v>0.45973000000000003</v>
      </c>
      <c r="AX135" s="61">
        <v>0.28570000000000001</v>
      </c>
      <c r="AY135" s="61">
        <v>0.30014999999999997</v>
      </c>
      <c r="AZ135" s="61">
        <v>0.28599999999999998</v>
      </c>
      <c r="BA135" s="61">
        <v>0.74192999999999998</v>
      </c>
      <c r="BB135" s="61">
        <v>0.90073000000000003</v>
      </c>
      <c r="BC135" s="61">
        <v>0.45691999999999999</v>
      </c>
      <c r="BD135" s="61" t="s">
        <v>288</v>
      </c>
      <c r="BE135" s="61" t="s">
        <v>288</v>
      </c>
      <c r="BF135" s="61" t="s">
        <v>288</v>
      </c>
      <c r="BG135" s="61" t="s">
        <v>288</v>
      </c>
      <c r="BH135" s="61" t="s">
        <v>288</v>
      </c>
      <c r="BI135" s="61" t="s">
        <v>288</v>
      </c>
      <c r="BJ135" s="61">
        <v>0.28066999999999998</v>
      </c>
      <c r="BK135" s="61">
        <v>0.29330000000000001</v>
      </c>
      <c r="BL135" s="61">
        <v>0.28287000000000001</v>
      </c>
      <c r="BM135" s="61">
        <v>0.72497</v>
      </c>
      <c r="BN135" s="61">
        <v>0.86531999999999998</v>
      </c>
      <c r="BO135" s="61">
        <v>0.44917000000000001</v>
      </c>
      <c r="BP135" s="61">
        <v>0.28216999999999998</v>
      </c>
      <c r="BQ135" s="61">
        <v>0.29187999999999997</v>
      </c>
      <c r="BR135" s="61">
        <v>0.28293000000000001</v>
      </c>
      <c r="BS135" s="61">
        <v>0.72414999999999996</v>
      </c>
      <c r="BT135" s="61">
        <v>0.86895</v>
      </c>
      <c r="BU135" s="61">
        <v>0.45855000000000001</v>
      </c>
      <c r="BV135" s="61">
        <v>0.28687000000000001</v>
      </c>
      <c r="BW135" s="61">
        <v>0.30181999999999998</v>
      </c>
      <c r="BX135" s="61">
        <v>0.28549999999999998</v>
      </c>
      <c r="BY135" s="61">
        <v>0.74448000000000003</v>
      </c>
      <c r="BZ135" s="61">
        <v>0.90802000000000005</v>
      </c>
      <c r="CA135" s="61">
        <v>0.45874999999999999</v>
      </c>
      <c r="CB135" s="61">
        <v>0.04</v>
      </c>
      <c r="CC135" s="61">
        <v>0.04</v>
      </c>
      <c r="CD135" s="61">
        <v>0.04</v>
      </c>
      <c r="CE135" s="61">
        <v>0.17</v>
      </c>
      <c r="CF135" s="61">
        <v>0.5</v>
      </c>
      <c r="CG135" s="61">
        <v>0.35</v>
      </c>
      <c r="CH135" s="61">
        <v>0.02</v>
      </c>
      <c r="CI135" s="61">
        <v>0.06</v>
      </c>
      <c r="CJ135" s="61">
        <v>0.06</v>
      </c>
      <c r="CK135" s="61">
        <v>0.59</v>
      </c>
      <c r="CL135" s="61">
        <v>0.28999999999999998</v>
      </c>
      <c r="CM135" s="61">
        <v>0.33</v>
      </c>
      <c r="CN135" s="61" t="s">
        <v>289</v>
      </c>
      <c r="CO135" s="61" t="s">
        <v>289</v>
      </c>
      <c r="CP135" s="61" t="s">
        <v>289</v>
      </c>
      <c r="CQ135" s="61" t="s">
        <v>289</v>
      </c>
      <c r="CR135" s="61" t="s">
        <v>289</v>
      </c>
      <c r="CS135" s="61" t="s">
        <v>289</v>
      </c>
      <c r="CT135" s="61">
        <v>0.12</v>
      </c>
      <c r="CU135" s="61">
        <v>0.27</v>
      </c>
      <c r="CV135" s="61">
        <v>0.14000000000000001</v>
      </c>
      <c r="CW135" s="61">
        <v>0.46</v>
      </c>
      <c r="CX135" s="61">
        <v>0.5</v>
      </c>
      <c r="CY135" s="61">
        <v>0.31</v>
      </c>
      <c r="CZ135" s="61">
        <v>0.17</v>
      </c>
      <c r="DA135" s="61">
        <v>0.06</v>
      </c>
      <c r="DB135" s="61">
        <v>0.14000000000000001</v>
      </c>
      <c r="DC135" s="61">
        <v>0.2</v>
      </c>
      <c r="DD135" s="61">
        <v>0.11</v>
      </c>
      <c r="DE135" s="61">
        <v>0.15</v>
      </c>
      <c r="DF135" s="61">
        <v>0.05</v>
      </c>
      <c r="DG135" s="61">
        <v>7.0000000000000007E-2</v>
      </c>
      <c r="DH135" s="61">
        <v>0.1</v>
      </c>
      <c r="DI135" s="61">
        <v>0.24</v>
      </c>
      <c r="DJ135" s="61">
        <v>0.22</v>
      </c>
      <c r="DK135" s="61">
        <v>0.55000000000000004</v>
      </c>
      <c r="DL135" s="61" t="s">
        <v>325</v>
      </c>
    </row>
    <row r="136" spans="1:116" s="61" customFormat="1">
      <c r="A136" s="61">
        <v>71171</v>
      </c>
      <c r="B136" s="61" t="s">
        <v>16</v>
      </c>
      <c r="C136" s="61">
        <v>7</v>
      </c>
      <c r="D136" s="61">
        <v>20091118</v>
      </c>
      <c r="E136" s="61" t="s">
        <v>6</v>
      </c>
      <c r="F136" s="61">
        <v>20091118</v>
      </c>
      <c r="G136" s="61" t="s">
        <v>355</v>
      </c>
      <c r="H136" s="61">
        <v>4</v>
      </c>
      <c r="I136" s="61">
        <v>28</v>
      </c>
      <c r="J136" s="61">
        <v>615</v>
      </c>
      <c r="K136" s="61" t="s">
        <v>283</v>
      </c>
      <c r="L136" s="61" t="s">
        <v>283</v>
      </c>
      <c r="M136" s="61" t="s">
        <v>326</v>
      </c>
      <c r="N136" s="61" t="s">
        <v>283</v>
      </c>
      <c r="O136" s="61">
        <v>541</v>
      </c>
      <c r="P136" s="61">
        <v>0.85</v>
      </c>
      <c r="Q136" s="61">
        <v>0.8</v>
      </c>
      <c r="R136" s="61">
        <v>1.65</v>
      </c>
      <c r="S136" s="61" t="s">
        <v>284</v>
      </c>
      <c r="T136" s="61">
        <v>1.9942610000000001</v>
      </c>
      <c r="U136" s="61">
        <v>1.9931840000000001</v>
      </c>
      <c r="V136" s="61" t="s">
        <v>285</v>
      </c>
      <c r="W136" s="61">
        <v>1.971236</v>
      </c>
      <c r="X136" s="61">
        <v>1.9748889999999999</v>
      </c>
      <c r="Y136" s="61">
        <v>1.996356</v>
      </c>
      <c r="Z136" s="61">
        <v>0</v>
      </c>
      <c r="AA136" s="61">
        <v>10.666369</v>
      </c>
      <c r="AB136" s="61">
        <v>10.658571999999999</v>
      </c>
      <c r="AC136" s="61" t="s">
        <v>285</v>
      </c>
      <c r="AD136" s="61">
        <v>10.50273</v>
      </c>
      <c r="AE136" s="61" t="s">
        <v>292</v>
      </c>
      <c r="AF136" s="61">
        <v>10.543478</v>
      </c>
      <c r="AG136" s="61">
        <v>10.687122</v>
      </c>
      <c r="AH136" s="61">
        <v>7.0000000000000007E-2</v>
      </c>
      <c r="AI136" s="61" t="s">
        <v>287</v>
      </c>
      <c r="AJ136" s="61">
        <v>-0.27</v>
      </c>
      <c r="AK136" s="61">
        <v>-0.1429</v>
      </c>
      <c r="AL136" s="61">
        <v>0.5625</v>
      </c>
      <c r="AM136" s="61">
        <v>600</v>
      </c>
      <c r="AN136" s="61">
        <v>10.71</v>
      </c>
      <c r="AO136" s="61">
        <v>9.8699999999999992</v>
      </c>
      <c r="AP136" s="61">
        <v>70</v>
      </c>
      <c r="AQ136" s="61">
        <v>64.55</v>
      </c>
      <c r="AR136" s="61">
        <v>0.28611999999999999</v>
      </c>
      <c r="AS136" s="61">
        <v>0.29970000000000002</v>
      </c>
      <c r="AT136" s="61">
        <v>0.28471999999999997</v>
      </c>
      <c r="AU136" s="61">
        <v>0.74668000000000001</v>
      </c>
      <c r="AV136" s="61">
        <v>0.90825</v>
      </c>
      <c r="AW136" s="61">
        <v>0.46024999999999999</v>
      </c>
      <c r="AX136" s="61">
        <v>0.28627999999999998</v>
      </c>
      <c r="AY136" s="61">
        <v>0.29908000000000001</v>
      </c>
      <c r="AZ136" s="61">
        <v>0.28448000000000001</v>
      </c>
      <c r="BA136" s="61">
        <v>0.73887000000000003</v>
      </c>
      <c r="BB136" s="61">
        <v>0.91361999999999999</v>
      </c>
      <c r="BC136" s="61">
        <v>0.46095000000000003</v>
      </c>
      <c r="BD136" s="61" t="s">
        <v>288</v>
      </c>
      <c r="BE136" s="61" t="s">
        <v>288</v>
      </c>
      <c r="BF136" s="61" t="s">
        <v>288</v>
      </c>
      <c r="BG136" s="61" t="s">
        <v>288</v>
      </c>
      <c r="BH136" s="61" t="s">
        <v>288</v>
      </c>
      <c r="BI136" s="61" t="s">
        <v>288</v>
      </c>
      <c r="BJ136" s="61">
        <v>0.28325</v>
      </c>
      <c r="BK136" s="61">
        <v>0.29366999999999999</v>
      </c>
      <c r="BL136" s="61">
        <v>0.28172000000000003</v>
      </c>
      <c r="BM136" s="61">
        <v>0.73519999999999996</v>
      </c>
      <c r="BN136" s="61">
        <v>0.88009999999999999</v>
      </c>
      <c r="BO136" s="61">
        <v>0.45191999999999999</v>
      </c>
      <c r="BP136" s="61">
        <v>0.28217999999999999</v>
      </c>
      <c r="BQ136" s="61">
        <v>0.2969</v>
      </c>
      <c r="BR136" s="61">
        <v>0.28387000000000001</v>
      </c>
      <c r="BS136" s="61">
        <v>0.73194999999999999</v>
      </c>
      <c r="BT136" s="61">
        <v>0.87431999999999999</v>
      </c>
      <c r="BU136" s="61">
        <v>0.45595000000000002</v>
      </c>
      <c r="BV136" s="61">
        <v>0.28632999999999997</v>
      </c>
      <c r="BW136" s="61">
        <v>0.30166999999999999</v>
      </c>
      <c r="BX136" s="61">
        <v>0.28553000000000001</v>
      </c>
      <c r="BY136" s="61">
        <v>0.74031999999999998</v>
      </c>
      <c r="BZ136" s="61">
        <v>0.90527999999999997</v>
      </c>
      <c r="CA136" s="61">
        <v>0.45812999999999998</v>
      </c>
      <c r="CB136" s="61">
        <v>0.03</v>
      </c>
      <c r="CC136" s="61">
        <v>0.04</v>
      </c>
      <c r="CD136" s="61">
        <v>0.08</v>
      </c>
      <c r="CE136" s="61">
        <v>0.17</v>
      </c>
      <c r="CF136" s="61">
        <v>0.28000000000000003</v>
      </c>
      <c r="CG136" s="61">
        <v>0.14000000000000001</v>
      </c>
      <c r="CH136" s="61">
        <v>0.05</v>
      </c>
      <c r="CI136" s="61">
        <v>0.08</v>
      </c>
      <c r="CJ136" s="61">
        <v>7.0000000000000007E-2</v>
      </c>
      <c r="CK136" s="61">
        <v>0.22</v>
      </c>
      <c r="CL136" s="61">
        <v>0.34</v>
      </c>
      <c r="CM136" s="61">
        <v>0.2</v>
      </c>
      <c r="CN136" s="61" t="s">
        <v>289</v>
      </c>
      <c r="CO136" s="61" t="s">
        <v>289</v>
      </c>
      <c r="CP136" s="61" t="s">
        <v>289</v>
      </c>
      <c r="CQ136" s="61" t="s">
        <v>289</v>
      </c>
      <c r="CR136" s="61" t="s">
        <v>289</v>
      </c>
      <c r="CS136" s="61" t="s">
        <v>289</v>
      </c>
      <c r="CT136" s="61">
        <v>0.04</v>
      </c>
      <c r="CU136" s="61">
        <v>0.05</v>
      </c>
      <c r="CV136" s="61">
        <v>0.06</v>
      </c>
      <c r="CW136" s="61">
        <v>0.34</v>
      </c>
      <c r="CX136" s="61">
        <v>0.19</v>
      </c>
      <c r="CY136" s="61">
        <v>0.24</v>
      </c>
      <c r="CZ136" s="61">
        <v>0.28000000000000003</v>
      </c>
      <c r="DA136" s="61">
        <v>7.0000000000000007E-2</v>
      </c>
      <c r="DB136" s="61">
        <v>7.0000000000000007E-2</v>
      </c>
      <c r="DC136" s="61">
        <v>0.3</v>
      </c>
      <c r="DD136" s="61">
        <v>0.48</v>
      </c>
      <c r="DE136" s="61">
        <v>0.25</v>
      </c>
      <c r="DF136" s="61">
        <v>0.16</v>
      </c>
      <c r="DG136" s="61">
        <v>7.0000000000000007E-2</v>
      </c>
      <c r="DH136" s="61">
        <v>0.08</v>
      </c>
      <c r="DI136" s="61">
        <v>0.42</v>
      </c>
      <c r="DJ136" s="61">
        <v>0.37</v>
      </c>
      <c r="DK136" s="61">
        <v>1.03</v>
      </c>
      <c r="DL136" s="61" t="s">
        <v>325</v>
      </c>
    </row>
    <row r="137" spans="1:116" s="61" customFormat="1">
      <c r="A137" s="61">
        <v>73379</v>
      </c>
      <c r="B137" s="61" t="s">
        <v>16</v>
      </c>
      <c r="C137" s="61">
        <v>7</v>
      </c>
      <c r="D137" s="61">
        <v>20100205</v>
      </c>
      <c r="E137" s="61" t="s">
        <v>380</v>
      </c>
      <c r="F137" s="61">
        <v>20100205</v>
      </c>
      <c r="G137" s="61" t="s">
        <v>355</v>
      </c>
      <c r="H137" s="61">
        <v>15</v>
      </c>
      <c r="I137" s="61">
        <v>39</v>
      </c>
      <c r="J137" s="61">
        <v>2345</v>
      </c>
      <c r="K137" s="61" t="s">
        <v>283</v>
      </c>
      <c r="L137" s="61" t="s">
        <v>283</v>
      </c>
      <c r="M137" s="61" t="s">
        <v>283</v>
      </c>
      <c r="N137" s="61" t="s">
        <v>283</v>
      </c>
      <c r="O137" s="61">
        <v>540</v>
      </c>
      <c r="P137" s="61">
        <v>1.22</v>
      </c>
      <c r="Q137" s="61">
        <v>1.08</v>
      </c>
      <c r="R137" s="61">
        <v>2.2999999999999998</v>
      </c>
      <c r="S137" s="61" t="s">
        <v>284</v>
      </c>
      <c r="T137" s="61">
        <v>1.972445</v>
      </c>
      <c r="U137" s="61">
        <v>1.9682109999999999</v>
      </c>
      <c r="V137" s="61" t="s">
        <v>285</v>
      </c>
      <c r="W137" s="61">
        <v>1.949471</v>
      </c>
      <c r="X137" s="61">
        <v>1.962539</v>
      </c>
      <c r="Y137" s="61">
        <v>1.9834529999999999</v>
      </c>
      <c r="Z137" s="61">
        <v>2</v>
      </c>
      <c r="AA137" s="61">
        <v>10.547105999999999</v>
      </c>
      <c r="AB137" s="61">
        <v>10.526813000000001</v>
      </c>
      <c r="AC137" s="61" t="s">
        <v>285</v>
      </c>
      <c r="AD137" s="61">
        <v>10.365277000000001</v>
      </c>
      <c r="AE137" s="61" t="s">
        <v>330</v>
      </c>
      <c r="AF137" s="61">
        <v>10.435886999999999</v>
      </c>
      <c r="AG137" s="61">
        <v>10.596908000000001</v>
      </c>
      <c r="AH137" s="61">
        <v>0.19</v>
      </c>
      <c r="AI137" s="61" t="s">
        <v>287</v>
      </c>
      <c r="AJ137" s="61">
        <v>-0.67</v>
      </c>
      <c r="AK137" s="61">
        <v>-0.83330000000000004</v>
      </c>
      <c r="AL137" s="61">
        <v>0.28570000000000001</v>
      </c>
      <c r="AM137" s="61">
        <v>1000</v>
      </c>
      <c r="AN137" s="61">
        <v>8.65</v>
      </c>
      <c r="AO137" s="61">
        <v>8.8699999999999992</v>
      </c>
      <c r="AP137" s="61">
        <v>50.08</v>
      </c>
      <c r="AQ137" s="61">
        <v>52.02</v>
      </c>
      <c r="AR137" s="61">
        <v>0.28282000000000002</v>
      </c>
      <c r="AS137" s="61">
        <v>0.29737000000000002</v>
      </c>
      <c r="AT137" s="61">
        <v>0.28333000000000003</v>
      </c>
      <c r="AU137" s="61">
        <v>0.72782999999999998</v>
      </c>
      <c r="AV137" s="61">
        <v>0.89664999999999995</v>
      </c>
      <c r="AW137" s="61">
        <v>0.44397999999999999</v>
      </c>
      <c r="AX137" s="61">
        <v>0.28243000000000001</v>
      </c>
      <c r="AY137" s="61">
        <v>0.29694999999999999</v>
      </c>
      <c r="AZ137" s="61">
        <v>0.28249999999999997</v>
      </c>
      <c r="BA137" s="61">
        <v>0.72411999999999999</v>
      </c>
      <c r="BB137" s="61">
        <v>0.89573000000000003</v>
      </c>
      <c r="BC137" s="61">
        <v>0.44318000000000002</v>
      </c>
      <c r="BD137" s="61" t="s">
        <v>288</v>
      </c>
      <c r="BE137" s="61" t="s">
        <v>288</v>
      </c>
      <c r="BF137" s="61" t="s">
        <v>288</v>
      </c>
      <c r="BG137" s="61" t="s">
        <v>288</v>
      </c>
      <c r="BH137" s="61" t="s">
        <v>288</v>
      </c>
      <c r="BI137" s="61" t="s">
        <v>288</v>
      </c>
      <c r="BJ137" s="61">
        <v>0.27993000000000001</v>
      </c>
      <c r="BK137" s="61">
        <v>0.29035</v>
      </c>
      <c r="BL137" s="61">
        <v>0.27984999999999999</v>
      </c>
      <c r="BM137" s="61">
        <v>0.72189999999999999</v>
      </c>
      <c r="BN137" s="61">
        <v>0.84960000000000002</v>
      </c>
      <c r="BO137" s="61">
        <v>0.44019999999999998</v>
      </c>
      <c r="BP137" s="61">
        <v>0.28100000000000003</v>
      </c>
      <c r="BQ137" s="61">
        <v>0.29199999999999998</v>
      </c>
      <c r="BR137" s="61">
        <v>0.28206999999999999</v>
      </c>
      <c r="BS137" s="61">
        <v>0.73124999999999996</v>
      </c>
      <c r="BT137" s="61">
        <v>0.85455000000000003</v>
      </c>
      <c r="BU137" s="61">
        <v>0.44841999999999999</v>
      </c>
      <c r="BV137" s="61">
        <v>0.28515000000000001</v>
      </c>
      <c r="BW137" s="61">
        <v>0.29862</v>
      </c>
      <c r="BX137" s="61">
        <v>0.28403</v>
      </c>
      <c r="BY137" s="61">
        <v>0.73268</v>
      </c>
      <c r="BZ137" s="61">
        <v>0.89422999999999997</v>
      </c>
      <c r="CA137" s="61">
        <v>0.44596999999999998</v>
      </c>
      <c r="CB137" s="61">
        <v>0.04</v>
      </c>
      <c r="CC137" s="61">
        <v>0.08</v>
      </c>
      <c r="CD137" s="61">
        <v>0.03</v>
      </c>
      <c r="CE137" s="61">
        <v>0.19</v>
      </c>
      <c r="CF137" s="61">
        <v>0.19</v>
      </c>
      <c r="CG137" s="61">
        <v>0.12</v>
      </c>
      <c r="CH137" s="61">
        <v>7.0000000000000007E-2</v>
      </c>
      <c r="CI137" s="61">
        <v>0.05</v>
      </c>
      <c r="CJ137" s="61">
        <v>0.03</v>
      </c>
      <c r="CK137" s="61">
        <v>0.24</v>
      </c>
      <c r="CL137" s="61">
        <v>0.24</v>
      </c>
      <c r="CM137" s="61">
        <v>0.09</v>
      </c>
      <c r="CN137" s="61" t="s">
        <v>289</v>
      </c>
      <c r="CO137" s="61" t="s">
        <v>289</v>
      </c>
      <c r="CP137" s="61" t="s">
        <v>289</v>
      </c>
      <c r="CQ137" s="61" t="s">
        <v>289</v>
      </c>
      <c r="CR137" s="61" t="s">
        <v>289</v>
      </c>
      <c r="CS137" s="61" t="s">
        <v>289</v>
      </c>
      <c r="CT137" s="61">
        <v>0.02</v>
      </c>
      <c r="CU137" s="61">
        <v>0.06</v>
      </c>
      <c r="CV137" s="61">
        <v>0.05</v>
      </c>
      <c r="CW137" s="61">
        <v>0.12</v>
      </c>
      <c r="CX137" s="61">
        <v>0.34</v>
      </c>
      <c r="CY137" s="61">
        <v>0.15</v>
      </c>
      <c r="CZ137" s="61">
        <v>0.08</v>
      </c>
      <c r="DA137" s="61">
        <v>0.05</v>
      </c>
      <c r="DB137" s="61">
        <v>0.05</v>
      </c>
      <c r="DC137" s="61">
        <v>0.15</v>
      </c>
      <c r="DD137" s="61">
        <v>0.34</v>
      </c>
      <c r="DE137" s="61">
        <v>0.13</v>
      </c>
      <c r="DF137" s="61">
        <v>0.02</v>
      </c>
      <c r="DG137" s="61">
        <v>0.09</v>
      </c>
      <c r="DH137" s="61">
        <v>0.08</v>
      </c>
      <c r="DI137" s="61">
        <v>0.33</v>
      </c>
      <c r="DJ137" s="61">
        <v>0.23</v>
      </c>
      <c r="DK137" s="61">
        <v>0.3</v>
      </c>
      <c r="DL137" s="61" t="s">
        <v>325</v>
      </c>
    </row>
    <row r="138" spans="1:116" s="61" customFormat="1">
      <c r="A138" s="61">
        <v>73211</v>
      </c>
      <c r="B138" s="61" t="s">
        <v>16</v>
      </c>
      <c r="C138" s="61">
        <v>8</v>
      </c>
      <c r="D138" s="61">
        <v>20091127</v>
      </c>
      <c r="E138" s="61" t="s">
        <v>148</v>
      </c>
      <c r="F138" s="61">
        <v>20091130</v>
      </c>
      <c r="G138" s="61" t="s">
        <v>362</v>
      </c>
      <c r="H138" s="61">
        <v>2</v>
      </c>
      <c r="I138" s="61">
        <v>2</v>
      </c>
      <c r="J138" s="61">
        <v>321</v>
      </c>
      <c r="K138" s="61" t="s">
        <v>308</v>
      </c>
      <c r="L138" s="61" t="s">
        <v>283</v>
      </c>
      <c r="M138" s="61" t="s">
        <v>283</v>
      </c>
      <c r="N138" s="61" t="s">
        <v>283</v>
      </c>
      <c r="O138" s="61">
        <v>541</v>
      </c>
      <c r="P138" s="61">
        <v>0.99</v>
      </c>
      <c r="Q138" s="61">
        <v>0.61</v>
      </c>
      <c r="R138" s="61">
        <v>1.6</v>
      </c>
      <c r="S138" s="61" t="s">
        <v>284</v>
      </c>
      <c r="T138" s="61">
        <v>1.985017</v>
      </c>
      <c r="U138" s="61">
        <v>1.9783550000000001</v>
      </c>
      <c r="V138" s="61" t="s">
        <v>285</v>
      </c>
      <c r="W138" s="61">
        <v>1.947678</v>
      </c>
      <c r="X138" s="61">
        <v>1.948401</v>
      </c>
      <c r="Y138" s="61">
        <v>1.9680880000000001</v>
      </c>
      <c r="Z138" s="61">
        <v>0</v>
      </c>
      <c r="AA138" s="61">
        <v>10.521808999999999</v>
      </c>
      <c r="AB138" s="61">
        <v>10.503223</v>
      </c>
      <c r="AC138" s="61" t="s">
        <v>285</v>
      </c>
      <c r="AD138" s="61">
        <v>10.322777</v>
      </c>
      <c r="AE138" s="61" t="s">
        <v>330</v>
      </c>
      <c r="AF138" s="61">
        <v>10.333892000000001</v>
      </c>
      <c r="AG138" s="61">
        <v>10.453405</v>
      </c>
      <c r="AH138" s="61">
        <v>0.18</v>
      </c>
      <c r="AI138" s="61" t="s">
        <v>287</v>
      </c>
      <c r="AJ138" s="61">
        <v>0.47</v>
      </c>
      <c r="AK138" s="61">
        <v>0.85709999999999997</v>
      </c>
      <c r="AL138" s="61">
        <v>-0.625</v>
      </c>
      <c r="AM138" s="61">
        <v>400</v>
      </c>
      <c r="AN138" s="61">
        <v>10.71</v>
      </c>
      <c r="AO138" s="61">
        <v>10.220000000000001</v>
      </c>
      <c r="AP138" s="61">
        <v>70.44</v>
      </c>
      <c r="AQ138" s="61">
        <v>66.97</v>
      </c>
      <c r="AR138" s="61">
        <v>0.28401999999999999</v>
      </c>
      <c r="AS138" s="61">
        <v>0.29237999999999997</v>
      </c>
      <c r="AT138" s="61">
        <v>0.28627999999999998</v>
      </c>
      <c r="AU138" s="61">
        <v>0.73231999999999997</v>
      </c>
      <c r="AV138" s="61">
        <v>0.86099999999999999</v>
      </c>
      <c r="AW138" s="61">
        <v>0.45415</v>
      </c>
      <c r="AX138" s="61">
        <v>0.28320000000000001</v>
      </c>
      <c r="AY138" s="61">
        <v>0.29326999999999998</v>
      </c>
      <c r="AZ138" s="61">
        <v>0.2853</v>
      </c>
      <c r="BA138" s="61">
        <v>0.72270000000000001</v>
      </c>
      <c r="BB138" s="61">
        <v>0.85940000000000005</v>
      </c>
      <c r="BC138" s="61">
        <v>0.45202999999999999</v>
      </c>
      <c r="BD138" s="61" t="s">
        <v>288</v>
      </c>
      <c r="BE138" s="61" t="s">
        <v>288</v>
      </c>
      <c r="BF138" s="61" t="s">
        <v>288</v>
      </c>
      <c r="BG138" s="61" t="s">
        <v>288</v>
      </c>
      <c r="BH138" s="61" t="s">
        <v>288</v>
      </c>
      <c r="BI138" s="61" t="s">
        <v>288</v>
      </c>
      <c r="BJ138" s="61">
        <v>0.2787</v>
      </c>
      <c r="BK138" s="61">
        <v>0.28787000000000001</v>
      </c>
      <c r="BL138" s="61">
        <v>0.28122000000000003</v>
      </c>
      <c r="BM138" s="61">
        <v>0.71242000000000005</v>
      </c>
      <c r="BN138" s="61">
        <v>0.83355000000000001</v>
      </c>
      <c r="BO138" s="61">
        <v>0.44407000000000002</v>
      </c>
      <c r="BP138" s="61">
        <v>0.27748</v>
      </c>
      <c r="BQ138" s="61">
        <v>0.28803000000000001</v>
      </c>
      <c r="BR138" s="61">
        <v>0.28262999999999999</v>
      </c>
      <c r="BS138" s="61">
        <v>0.71403000000000005</v>
      </c>
      <c r="BT138" s="61">
        <v>0.84062999999999999</v>
      </c>
      <c r="BU138" s="61">
        <v>0.44736999999999999</v>
      </c>
      <c r="BV138" s="61">
        <v>0.28098000000000001</v>
      </c>
      <c r="BW138" s="61">
        <v>0.29153000000000001</v>
      </c>
      <c r="BX138" s="61">
        <v>0.28470000000000001</v>
      </c>
      <c r="BY138" s="61">
        <v>0.72102999999999995</v>
      </c>
      <c r="BZ138" s="61">
        <v>0.86423000000000005</v>
      </c>
      <c r="CA138" s="61">
        <v>0.44952999999999999</v>
      </c>
      <c r="CB138" s="61">
        <v>0.01</v>
      </c>
      <c r="CC138" s="61">
        <v>7.0000000000000007E-2</v>
      </c>
      <c r="CD138" s="61">
        <v>0.05</v>
      </c>
      <c r="CE138" s="61">
        <v>0.17</v>
      </c>
      <c r="CF138" s="61">
        <v>0.11</v>
      </c>
      <c r="CG138" s="61">
        <v>0.14000000000000001</v>
      </c>
      <c r="CH138" s="61">
        <v>0.03</v>
      </c>
      <c r="CI138" s="61">
        <v>0.06</v>
      </c>
      <c r="CJ138" s="61">
        <v>0.04</v>
      </c>
      <c r="CK138" s="61">
        <v>0.2</v>
      </c>
      <c r="CL138" s="61">
        <v>0.21</v>
      </c>
      <c r="CM138" s="61">
        <v>0.14000000000000001</v>
      </c>
      <c r="CN138" s="61" t="s">
        <v>289</v>
      </c>
      <c r="CO138" s="61" t="s">
        <v>289</v>
      </c>
      <c r="CP138" s="61" t="s">
        <v>289</v>
      </c>
      <c r="CQ138" s="61" t="s">
        <v>289</v>
      </c>
      <c r="CR138" s="61" t="s">
        <v>289</v>
      </c>
      <c r="CS138" s="61" t="s">
        <v>289</v>
      </c>
      <c r="CT138" s="61">
        <v>0.02</v>
      </c>
      <c r="CU138" s="61">
        <v>0.14000000000000001</v>
      </c>
      <c r="CV138" s="61">
        <v>0.35</v>
      </c>
      <c r="CW138" s="61">
        <v>0.19</v>
      </c>
      <c r="CX138" s="61">
        <v>0.28999999999999998</v>
      </c>
      <c r="CY138" s="61">
        <v>0.14000000000000001</v>
      </c>
      <c r="CZ138" s="61">
        <v>0.01</v>
      </c>
      <c r="DA138" s="61">
        <v>0.05</v>
      </c>
      <c r="DB138" s="61">
        <v>0.12</v>
      </c>
      <c r="DC138" s="61">
        <v>0.1</v>
      </c>
      <c r="DD138" s="61">
        <v>0.19</v>
      </c>
      <c r="DE138" s="61">
        <v>0.2</v>
      </c>
      <c r="DF138" s="61">
        <v>0.04</v>
      </c>
      <c r="DG138" s="61">
        <v>0.04</v>
      </c>
      <c r="DH138" s="61">
        <v>0.03</v>
      </c>
      <c r="DI138" s="61">
        <v>0.11</v>
      </c>
      <c r="DJ138" s="61">
        <v>0.28999999999999998</v>
      </c>
      <c r="DK138" s="61">
        <v>0.1</v>
      </c>
      <c r="DL138" s="61" t="s">
        <v>325</v>
      </c>
    </row>
    <row r="139" spans="1:116" s="61" customFormat="1">
      <c r="A139" s="61">
        <v>73210</v>
      </c>
      <c r="B139" s="61" t="s">
        <v>16</v>
      </c>
      <c r="C139" s="61">
        <v>8</v>
      </c>
      <c r="D139" s="61">
        <v>20091208</v>
      </c>
      <c r="E139" s="61" t="s">
        <v>152</v>
      </c>
      <c r="F139" s="61">
        <v>20091208</v>
      </c>
      <c r="G139" s="61" t="s">
        <v>362</v>
      </c>
      <c r="H139" s="61">
        <v>3</v>
      </c>
      <c r="I139" s="61">
        <v>3</v>
      </c>
      <c r="J139" s="61">
        <v>477</v>
      </c>
      <c r="K139" s="61" t="s">
        <v>313</v>
      </c>
      <c r="L139" s="61" t="s">
        <v>283</v>
      </c>
      <c r="M139" s="61" t="s">
        <v>283</v>
      </c>
      <c r="N139" s="61" t="s">
        <v>283</v>
      </c>
      <c r="O139" s="61">
        <v>540</v>
      </c>
      <c r="P139" s="61">
        <v>1.19</v>
      </c>
      <c r="Q139" s="61">
        <v>0.95</v>
      </c>
      <c r="R139" s="61">
        <v>2.14</v>
      </c>
      <c r="S139" s="61" t="s">
        <v>284</v>
      </c>
      <c r="T139" s="61">
        <v>1.964124</v>
      </c>
      <c r="U139" s="61">
        <v>1.9570799999999999</v>
      </c>
      <c r="V139" s="61" t="s">
        <v>285</v>
      </c>
      <c r="W139" s="61">
        <v>1.9262490000000001</v>
      </c>
      <c r="X139" s="61">
        <v>1.9292480000000001</v>
      </c>
      <c r="Y139" s="61">
        <v>1.9539949999999999</v>
      </c>
      <c r="Z139" s="61">
        <v>2</v>
      </c>
      <c r="AA139" s="61">
        <v>10.436947</v>
      </c>
      <c r="AB139" s="61">
        <v>10.414951</v>
      </c>
      <c r="AC139" s="61" t="s">
        <v>285</v>
      </c>
      <c r="AD139" s="61">
        <v>10.215159</v>
      </c>
      <c r="AE139" s="61" t="s">
        <v>330</v>
      </c>
      <c r="AF139" s="61">
        <v>10.264732</v>
      </c>
      <c r="AG139" s="61">
        <v>10.408277999999999</v>
      </c>
      <c r="AH139" s="61">
        <v>0.21</v>
      </c>
      <c r="AI139" s="61" t="s">
        <v>287</v>
      </c>
      <c r="AJ139" s="61">
        <v>0.06</v>
      </c>
      <c r="AK139" s="61">
        <v>-1.0832999999999999</v>
      </c>
      <c r="AL139" s="61">
        <v>-0.64290000000000003</v>
      </c>
      <c r="AM139" s="61">
        <v>400</v>
      </c>
      <c r="AN139" s="61">
        <v>8.85</v>
      </c>
      <c r="AO139" s="61" t="s">
        <v>293</v>
      </c>
      <c r="AP139" s="61">
        <v>51.67</v>
      </c>
      <c r="AQ139" s="61" t="s">
        <v>293</v>
      </c>
      <c r="AR139" s="61">
        <v>0.28127000000000002</v>
      </c>
      <c r="AS139" s="61">
        <v>0.29098000000000002</v>
      </c>
      <c r="AT139" s="61">
        <v>0.28266999999999998</v>
      </c>
      <c r="AU139" s="61">
        <v>0.72699999999999998</v>
      </c>
      <c r="AV139" s="61">
        <v>0.86497000000000002</v>
      </c>
      <c r="AW139" s="61">
        <v>0.44832</v>
      </c>
      <c r="AX139" s="61">
        <v>0.28027999999999997</v>
      </c>
      <c r="AY139" s="61">
        <v>0.29157</v>
      </c>
      <c r="AZ139" s="61">
        <v>0.28172000000000003</v>
      </c>
      <c r="BA139" s="61">
        <v>0.71862999999999999</v>
      </c>
      <c r="BB139" s="61">
        <v>0.86382999999999999</v>
      </c>
      <c r="BC139" s="61">
        <v>0.44638</v>
      </c>
      <c r="BD139" s="61" t="s">
        <v>288</v>
      </c>
      <c r="BE139" s="61" t="s">
        <v>288</v>
      </c>
      <c r="BF139" s="61" t="s">
        <v>288</v>
      </c>
      <c r="BG139" s="61" t="s">
        <v>288</v>
      </c>
      <c r="BH139" s="61" t="s">
        <v>288</v>
      </c>
      <c r="BI139" s="61" t="s">
        <v>288</v>
      </c>
      <c r="BJ139" s="61">
        <v>0.27522999999999997</v>
      </c>
      <c r="BK139" s="61">
        <v>0.28477000000000002</v>
      </c>
      <c r="BL139" s="61">
        <v>0.27811999999999998</v>
      </c>
      <c r="BM139" s="61">
        <v>0.71048</v>
      </c>
      <c r="BN139" s="61">
        <v>0.82740000000000002</v>
      </c>
      <c r="BO139" s="61">
        <v>0.44137999999999999</v>
      </c>
      <c r="BP139" s="61">
        <v>0.27527000000000001</v>
      </c>
      <c r="BQ139" s="61">
        <v>0.28763</v>
      </c>
      <c r="BR139" s="61">
        <v>0.2782</v>
      </c>
      <c r="BS139" s="61">
        <v>0.71255000000000002</v>
      </c>
      <c r="BT139" s="61">
        <v>0.83825000000000005</v>
      </c>
      <c r="BU139" s="61">
        <v>0.4466</v>
      </c>
      <c r="BV139" s="61">
        <v>0.27966999999999997</v>
      </c>
      <c r="BW139" s="61">
        <v>0.29152</v>
      </c>
      <c r="BX139" s="61">
        <v>0.28127000000000002</v>
      </c>
      <c r="BY139" s="61">
        <v>0.71970000000000001</v>
      </c>
      <c r="BZ139" s="61">
        <v>0.86929999999999996</v>
      </c>
      <c r="CA139" s="61">
        <v>0.44605</v>
      </c>
      <c r="CB139" s="61">
        <v>0.04</v>
      </c>
      <c r="CC139" s="61">
        <v>0.03</v>
      </c>
      <c r="CD139" s="61">
        <v>0.04</v>
      </c>
      <c r="CE139" s="61">
        <v>0.24</v>
      </c>
      <c r="CF139" s="61">
        <v>0.24</v>
      </c>
      <c r="CG139" s="61">
        <v>0.09</v>
      </c>
      <c r="CH139" s="61">
        <v>0.01</v>
      </c>
      <c r="CI139" s="61">
        <v>0.06</v>
      </c>
      <c r="CJ139" s="61">
        <v>0.01</v>
      </c>
      <c r="CK139" s="61">
        <v>0.3</v>
      </c>
      <c r="CL139" s="61">
        <v>0.21</v>
      </c>
      <c r="CM139" s="61">
        <v>0.21</v>
      </c>
      <c r="CN139" s="61" t="s">
        <v>289</v>
      </c>
      <c r="CO139" s="61" t="s">
        <v>289</v>
      </c>
      <c r="CP139" s="61" t="s">
        <v>289</v>
      </c>
      <c r="CQ139" s="61" t="s">
        <v>289</v>
      </c>
      <c r="CR139" s="61" t="s">
        <v>289</v>
      </c>
      <c r="CS139" s="61" t="s">
        <v>289</v>
      </c>
      <c r="CT139" s="61">
        <v>0.03</v>
      </c>
      <c r="CU139" s="61">
        <v>7.0000000000000007E-2</v>
      </c>
      <c r="CV139" s="61">
        <v>0.09</v>
      </c>
      <c r="CW139" s="61">
        <v>0.25</v>
      </c>
      <c r="CX139" s="61">
        <v>0.24</v>
      </c>
      <c r="CY139" s="61">
        <v>0.11</v>
      </c>
      <c r="CZ139" s="61">
        <v>0.23</v>
      </c>
      <c r="DA139" s="61">
        <v>0.14000000000000001</v>
      </c>
      <c r="DB139" s="61">
        <v>0.08</v>
      </c>
      <c r="DC139" s="61">
        <v>0.23</v>
      </c>
      <c r="DD139" s="61">
        <v>0.14000000000000001</v>
      </c>
      <c r="DE139" s="61">
        <v>0.21</v>
      </c>
      <c r="DF139" s="61">
        <v>0.05</v>
      </c>
      <c r="DG139" s="61">
        <v>0.05</v>
      </c>
      <c r="DH139" s="61">
        <v>0.06</v>
      </c>
      <c r="DI139" s="61">
        <v>0.11</v>
      </c>
      <c r="DJ139" s="61">
        <v>0.22</v>
      </c>
      <c r="DK139" s="61">
        <v>0.21</v>
      </c>
      <c r="DL139" s="61" t="s">
        <v>325</v>
      </c>
    </row>
    <row r="140" spans="1:116" s="61" customFormat="1">
      <c r="A140" s="61">
        <v>72210</v>
      </c>
      <c r="B140" s="61" t="s">
        <v>16</v>
      </c>
      <c r="C140" s="61">
        <v>8</v>
      </c>
      <c r="D140" s="61">
        <v>20091215</v>
      </c>
      <c r="E140" s="61" t="s">
        <v>154</v>
      </c>
      <c r="F140" s="61">
        <v>20091215</v>
      </c>
      <c r="G140" s="61" t="s">
        <v>362</v>
      </c>
      <c r="H140" s="61">
        <v>4</v>
      </c>
      <c r="I140" s="61">
        <v>4</v>
      </c>
      <c r="J140" s="61">
        <v>631</v>
      </c>
      <c r="K140" s="61" t="s">
        <v>326</v>
      </c>
      <c r="L140" s="61" t="s">
        <v>283</v>
      </c>
      <c r="M140" s="61" t="s">
        <v>283</v>
      </c>
      <c r="N140" s="61" t="s">
        <v>283</v>
      </c>
      <c r="O140" s="61">
        <v>542</v>
      </c>
      <c r="P140" s="61">
        <v>1.44</v>
      </c>
      <c r="Q140" s="61">
        <v>0.73</v>
      </c>
      <c r="R140" s="61">
        <v>2.17</v>
      </c>
      <c r="S140" s="61" t="s">
        <v>284</v>
      </c>
      <c r="T140" s="61">
        <v>1.9635480000000001</v>
      </c>
      <c r="U140" s="61">
        <v>1.961587</v>
      </c>
      <c r="V140" s="61" t="s">
        <v>285</v>
      </c>
      <c r="W140" s="61">
        <v>1.9274100000000001</v>
      </c>
      <c r="X140" s="61">
        <v>1.939065</v>
      </c>
      <c r="Y140" s="61">
        <v>1.9578869999999999</v>
      </c>
      <c r="Z140" s="61">
        <v>0</v>
      </c>
      <c r="AA140" s="61">
        <v>10.479798000000001</v>
      </c>
      <c r="AB140" s="61">
        <v>10.465524</v>
      </c>
      <c r="AC140" s="61" t="s">
        <v>285</v>
      </c>
      <c r="AD140" s="61">
        <v>10.244648</v>
      </c>
      <c r="AE140" s="61" t="s">
        <v>286</v>
      </c>
      <c r="AF140" s="61">
        <v>10.318182999999999</v>
      </c>
      <c r="AG140" s="61">
        <v>10.460675999999999</v>
      </c>
      <c r="AH140" s="61">
        <v>0.14000000000000001</v>
      </c>
      <c r="AI140" s="61" t="s">
        <v>287</v>
      </c>
      <c r="AJ140" s="61">
        <v>0.05</v>
      </c>
      <c r="AK140" s="61">
        <v>-0.41670000000000001</v>
      </c>
      <c r="AL140" s="61">
        <v>-0.5</v>
      </c>
      <c r="AM140" s="61">
        <v>600</v>
      </c>
      <c r="AN140" s="61">
        <v>8.84</v>
      </c>
      <c r="AO140" s="61">
        <v>8.9600000000000009</v>
      </c>
      <c r="AP140" s="61">
        <v>48.92</v>
      </c>
      <c r="AQ140" s="61">
        <v>49</v>
      </c>
      <c r="AR140" s="61">
        <v>0.28132000000000001</v>
      </c>
      <c r="AS140" s="61">
        <v>0.29352</v>
      </c>
      <c r="AT140" s="61">
        <v>0.28155000000000002</v>
      </c>
      <c r="AU140" s="61">
        <v>0.72963</v>
      </c>
      <c r="AV140" s="61">
        <v>0.8891</v>
      </c>
      <c r="AW140" s="61">
        <v>0.45112000000000002</v>
      </c>
      <c r="AX140" s="61">
        <v>0.28149999999999997</v>
      </c>
      <c r="AY140" s="61">
        <v>0.29353000000000001</v>
      </c>
      <c r="AZ140" s="61">
        <v>0.28120000000000001</v>
      </c>
      <c r="BA140" s="61">
        <v>0.72258</v>
      </c>
      <c r="BB140" s="61">
        <v>0.88344999999999996</v>
      </c>
      <c r="BC140" s="61">
        <v>0.44823000000000002</v>
      </c>
      <c r="BD140" s="61" t="s">
        <v>288</v>
      </c>
      <c r="BE140" s="61" t="s">
        <v>288</v>
      </c>
      <c r="BF140" s="61" t="s">
        <v>288</v>
      </c>
      <c r="BG140" s="61" t="s">
        <v>288</v>
      </c>
      <c r="BH140" s="61" t="s">
        <v>288</v>
      </c>
      <c r="BI140" s="61" t="s">
        <v>288</v>
      </c>
      <c r="BJ140" s="61">
        <v>0.27667999999999998</v>
      </c>
      <c r="BK140" s="61">
        <v>0.28687000000000001</v>
      </c>
      <c r="BL140" s="61">
        <v>0.27688000000000001</v>
      </c>
      <c r="BM140" s="61">
        <v>0.70611999999999997</v>
      </c>
      <c r="BN140" s="61">
        <v>0.83847000000000005</v>
      </c>
      <c r="BO140" s="61">
        <v>0.43847999999999998</v>
      </c>
      <c r="BP140" s="61">
        <v>0.27793000000000001</v>
      </c>
      <c r="BQ140" s="61">
        <v>0.28885</v>
      </c>
      <c r="BR140" s="61">
        <v>0.27793000000000001</v>
      </c>
      <c r="BS140" s="61">
        <v>0.72</v>
      </c>
      <c r="BT140" s="61">
        <v>0.84630000000000005</v>
      </c>
      <c r="BU140" s="61">
        <v>0.44777</v>
      </c>
      <c r="BV140" s="61">
        <v>0.28134999999999999</v>
      </c>
      <c r="BW140" s="61">
        <v>0.29482000000000003</v>
      </c>
      <c r="BX140" s="61">
        <v>0.28067999999999999</v>
      </c>
      <c r="BY140" s="61">
        <v>0.71565000000000001</v>
      </c>
      <c r="BZ140" s="61">
        <v>0.88402000000000003</v>
      </c>
      <c r="CA140" s="61">
        <v>0.44241999999999998</v>
      </c>
      <c r="CB140" s="61">
        <v>0.03</v>
      </c>
      <c r="CC140" s="61">
        <v>7.0000000000000007E-2</v>
      </c>
      <c r="CD140" s="61">
        <v>0.04</v>
      </c>
      <c r="CE140" s="61">
        <v>0.26</v>
      </c>
      <c r="CF140" s="61">
        <v>0.28000000000000003</v>
      </c>
      <c r="CG140" s="61">
        <v>0.19</v>
      </c>
      <c r="CH140" s="61">
        <v>0.04</v>
      </c>
      <c r="CI140" s="61">
        <v>7.0000000000000007E-2</v>
      </c>
      <c r="CJ140" s="61">
        <v>0.04</v>
      </c>
      <c r="CK140" s="61">
        <v>0.12</v>
      </c>
      <c r="CL140" s="61">
        <v>0.43</v>
      </c>
      <c r="CM140" s="61">
        <v>0.19</v>
      </c>
      <c r="CN140" s="61" t="s">
        <v>289</v>
      </c>
      <c r="CO140" s="61" t="s">
        <v>289</v>
      </c>
      <c r="CP140" s="61" t="s">
        <v>289</v>
      </c>
      <c r="CQ140" s="61" t="s">
        <v>289</v>
      </c>
      <c r="CR140" s="61" t="s">
        <v>289</v>
      </c>
      <c r="CS140" s="61" t="s">
        <v>289</v>
      </c>
      <c r="CT140" s="61">
        <v>0.05</v>
      </c>
      <c r="CU140" s="61">
        <v>0.08</v>
      </c>
      <c r="CV140" s="61">
        <v>0.05</v>
      </c>
      <c r="CW140" s="61">
        <v>0.22</v>
      </c>
      <c r="CX140" s="61">
        <v>0.33</v>
      </c>
      <c r="CY140" s="61">
        <v>7.0000000000000007E-2</v>
      </c>
      <c r="CZ140" s="61">
        <v>0.06</v>
      </c>
      <c r="DA140" s="61">
        <v>0.15</v>
      </c>
      <c r="DB140" s="61">
        <v>0.06</v>
      </c>
      <c r="DC140" s="61">
        <v>0.27</v>
      </c>
      <c r="DD140" s="61">
        <v>0.14000000000000001</v>
      </c>
      <c r="DE140" s="61">
        <v>0.14000000000000001</v>
      </c>
      <c r="DF140" s="61">
        <v>0.05</v>
      </c>
      <c r="DG140" s="61">
        <v>0.03</v>
      </c>
      <c r="DH140" s="61">
        <v>0.03</v>
      </c>
      <c r="DI140" s="61">
        <v>0.18</v>
      </c>
      <c r="DJ140" s="61">
        <v>0.31</v>
      </c>
      <c r="DK140" s="61">
        <v>7.0000000000000007E-2</v>
      </c>
      <c r="DL140" s="61" t="s">
        <v>325</v>
      </c>
    </row>
    <row r="141" spans="1:116" s="61" customFormat="1">
      <c r="A141" s="61">
        <v>74216</v>
      </c>
      <c r="B141" s="61" t="s">
        <v>16</v>
      </c>
      <c r="C141" s="61">
        <v>8</v>
      </c>
      <c r="D141" s="61">
        <v>20100313</v>
      </c>
      <c r="E141" s="61" t="s">
        <v>381</v>
      </c>
      <c r="F141" s="61">
        <v>20100315</v>
      </c>
      <c r="G141" s="61" t="s">
        <v>362</v>
      </c>
      <c r="H141" s="61">
        <v>16</v>
      </c>
      <c r="I141" s="61">
        <v>16</v>
      </c>
      <c r="J141" s="61">
        <v>2489</v>
      </c>
      <c r="K141" s="61" t="s">
        <v>283</v>
      </c>
      <c r="L141" s="61" t="s">
        <v>283</v>
      </c>
      <c r="M141" s="61" t="s">
        <v>283</v>
      </c>
      <c r="N141" s="61" t="s">
        <v>283</v>
      </c>
      <c r="O141" s="61">
        <v>540</v>
      </c>
      <c r="P141" s="61">
        <v>1.41</v>
      </c>
      <c r="Q141" s="61">
        <v>1.1299999999999999</v>
      </c>
      <c r="R141" s="61">
        <v>2.54</v>
      </c>
      <c r="S141" s="61" t="s">
        <v>284</v>
      </c>
      <c r="T141" s="61">
        <v>1.950377</v>
      </c>
      <c r="U141" s="61">
        <v>1.9481759999999999</v>
      </c>
      <c r="V141" s="61" t="s">
        <v>285</v>
      </c>
      <c r="W141" s="61">
        <v>1.9222710000000001</v>
      </c>
      <c r="X141" s="61">
        <v>1.9243669999999999</v>
      </c>
      <c r="Y141" s="61">
        <v>1.9435420000000001</v>
      </c>
      <c r="Z141" s="61">
        <v>0</v>
      </c>
      <c r="AA141" s="61">
        <v>10.443701000000001</v>
      </c>
      <c r="AB141" s="61">
        <v>10.425689</v>
      </c>
      <c r="AC141" s="61" t="s">
        <v>285</v>
      </c>
      <c r="AD141" s="61">
        <v>10.242974999999999</v>
      </c>
      <c r="AE141" s="61" t="s">
        <v>330</v>
      </c>
      <c r="AF141" s="61">
        <v>10.271853</v>
      </c>
      <c r="AG141" s="61">
        <v>10.4078</v>
      </c>
      <c r="AH141" s="61">
        <v>0.17</v>
      </c>
      <c r="AI141" s="61" t="s">
        <v>287</v>
      </c>
      <c r="AJ141" s="61">
        <v>0.17</v>
      </c>
      <c r="AK141" s="61">
        <v>0.75</v>
      </c>
      <c r="AL141" s="61">
        <v>0.64290000000000003</v>
      </c>
      <c r="AM141" s="61">
        <v>600</v>
      </c>
      <c r="AN141" s="61">
        <v>8.64</v>
      </c>
      <c r="AO141" s="61">
        <v>9.14</v>
      </c>
      <c r="AP141" s="61">
        <v>49.38</v>
      </c>
      <c r="AQ141" s="61">
        <v>54.07</v>
      </c>
      <c r="AR141" s="61">
        <v>0.28032000000000001</v>
      </c>
      <c r="AS141" s="61">
        <v>0.29427999999999999</v>
      </c>
      <c r="AT141" s="61">
        <v>0.27861999999999998</v>
      </c>
      <c r="AU141" s="61">
        <v>0.72523000000000004</v>
      </c>
      <c r="AV141" s="61">
        <v>0.89800000000000002</v>
      </c>
      <c r="AW141" s="61">
        <v>0.44246999999999997</v>
      </c>
      <c r="AX141" s="61">
        <v>0.27989999999999998</v>
      </c>
      <c r="AY141" s="61">
        <v>0.29392000000000001</v>
      </c>
      <c r="AZ141" s="61">
        <v>0.27862999999999999</v>
      </c>
      <c r="BA141" s="61">
        <v>0.72402999999999995</v>
      </c>
      <c r="BB141" s="61">
        <v>0.89012999999999998</v>
      </c>
      <c r="BC141" s="61">
        <v>0.44047999999999998</v>
      </c>
      <c r="BD141" s="61" t="s">
        <v>288</v>
      </c>
      <c r="BE141" s="61" t="s">
        <v>288</v>
      </c>
      <c r="BF141" s="61" t="s">
        <v>288</v>
      </c>
      <c r="BG141" s="61" t="s">
        <v>288</v>
      </c>
      <c r="BH141" s="61" t="s">
        <v>288</v>
      </c>
      <c r="BI141" s="61" t="s">
        <v>288</v>
      </c>
      <c r="BJ141" s="61">
        <v>0.27539999999999998</v>
      </c>
      <c r="BK141" s="61">
        <v>0.28794999999999998</v>
      </c>
      <c r="BL141" s="61">
        <v>0.27628000000000003</v>
      </c>
      <c r="BM141" s="61">
        <v>0.71597999999999995</v>
      </c>
      <c r="BN141" s="61">
        <v>0.84460000000000002</v>
      </c>
      <c r="BO141" s="61">
        <v>0.43421999999999999</v>
      </c>
      <c r="BP141" s="61">
        <v>0.27607999999999999</v>
      </c>
      <c r="BQ141" s="61">
        <v>0.28866999999999998</v>
      </c>
      <c r="BR141" s="61">
        <v>0.27522000000000002</v>
      </c>
      <c r="BS141" s="61">
        <v>0.71987999999999996</v>
      </c>
      <c r="BT141" s="61">
        <v>0.85753000000000001</v>
      </c>
      <c r="BU141" s="61">
        <v>0.44105</v>
      </c>
      <c r="BV141" s="61">
        <v>0.27960000000000002</v>
      </c>
      <c r="BW141" s="61">
        <v>0.29371999999999998</v>
      </c>
      <c r="BX141" s="61">
        <v>0.27751999999999999</v>
      </c>
      <c r="BY141" s="61">
        <v>0.72094999999999998</v>
      </c>
      <c r="BZ141" s="61">
        <v>0.89161999999999997</v>
      </c>
      <c r="CA141" s="61">
        <v>0.43905</v>
      </c>
      <c r="CB141" s="61">
        <v>0.04</v>
      </c>
      <c r="CC141" s="61">
        <v>0.03</v>
      </c>
      <c r="CD141" s="61">
        <v>0.06</v>
      </c>
      <c r="CE141" s="61">
        <v>0.26</v>
      </c>
      <c r="CF141" s="61">
        <v>0.39</v>
      </c>
      <c r="CG141" s="61">
        <v>0.08</v>
      </c>
      <c r="CH141" s="61">
        <v>0.02</v>
      </c>
      <c r="CI141" s="61">
        <v>0.05</v>
      </c>
      <c r="CJ141" s="61">
        <v>0.04</v>
      </c>
      <c r="CK141" s="61">
        <v>0.25</v>
      </c>
      <c r="CL141" s="61">
        <v>0.18</v>
      </c>
      <c r="CM141" s="61">
        <v>0.24</v>
      </c>
      <c r="CN141" s="61" t="s">
        <v>289</v>
      </c>
      <c r="CO141" s="61" t="s">
        <v>289</v>
      </c>
      <c r="CP141" s="61" t="s">
        <v>289</v>
      </c>
      <c r="CQ141" s="61" t="s">
        <v>289</v>
      </c>
      <c r="CR141" s="61" t="s">
        <v>289</v>
      </c>
      <c r="CS141" s="61" t="s">
        <v>289</v>
      </c>
      <c r="CT141" s="61">
        <v>0.06</v>
      </c>
      <c r="CU141" s="61">
        <v>0.06</v>
      </c>
      <c r="CV141" s="61">
        <v>7.0000000000000007E-2</v>
      </c>
      <c r="CW141" s="61">
        <v>0.16</v>
      </c>
      <c r="CX141" s="61">
        <v>0.45</v>
      </c>
      <c r="CY141" s="61">
        <v>0.16</v>
      </c>
      <c r="CZ141" s="61">
        <v>0.04</v>
      </c>
      <c r="DA141" s="61">
        <v>0.05</v>
      </c>
      <c r="DB141" s="61">
        <v>0.08</v>
      </c>
      <c r="DC141" s="61">
        <v>0.3</v>
      </c>
      <c r="DD141" s="61">
        <v>0.27</v>
      </c>
      <c r="DE141" s="61">
        <v>0.17</v>
      </c>
      <c r="DF141" s="61">
        <v>0.06</v>
      </c>
      <c r="DG141" s="61">
        <v>0.03</v>
      </c>
      <c r="DH141" s="61">
        <v>0.1</v>
      </c>
      <c r="DI141" s="61">
        <v>0.37</v>
      </c>
      <c r="DJ141" s="61">
        <v>0.28999999999999998</v>
      </c>
      <c r="DK141" s="61">
        <v>0.1</v>
      </c>
      <c r="DL141" s="61" t="s">
        <v>325</v>
      </c>
    </row>
    <row r="142" spans="1:116" s="61" customFormat="1">
      <c r="A142" s="61">
        <v>74214</v>
      </c>
      <c r="B142" s="61" t="s">
        <v>16</v>
      </c>
      <c r="C142" s="61">
        <v>9</v>
      </c>
      <c r="D142" s="61">
        <v>20100225</v>
      </c>
      <c r="E142" s="61" t="s">
        <v>74</v>
      </c>
      <c r="F142" s="61">
        <v>20100225</v>
      </c>
      <c r="G142" s="61" t="s">
        <v>398</v>
      </c>
      <c r="H142" s="61">
        <v>1</v>
      </c>
      <c r="I142" s="61">
        <v>1</v>
      </c>
      <c r="J142" s="61">
        <v>330</v>
      </c>
      <c r="K142" s="61" t="s">
        <v>308</v>
      </c>
      <c r="L142" s="61" t="s">
        <v>283</v>
      </c>
      <c r="M142" s="61" t="s">
        <v>283</v>
      </c>
      <c r="N142" s="61" t="s">
        <v>283</v>
      </c>
      <c r="O142" s="61">
        <v>540</v>
      </c>
      <c r="P142" s="61">
        <v>1.1000000000000001</v>
      </c>
      <c r="Q142" s="61">
        <v>1.19</v>
      </c>
      <c r="R142" s="61">
        <v>2.29</v>
      </c>
      <c r="S142" s="61" t="s">
        <v>284</v>
      </c>
      <c r="T142" s="61">
        <v>2.001811</v>
      </c>
      <c r="U142" s="61">
        <v>1.9949589999999999</v>
      </c>
      <c r="V142" s="61" t="s">
        <v>285</v>
      </c>
      <c r="W142" s="61">
        <v>1.9683949999999999</v>
      </c>
      <c r="X142" s="61">
        <v>1.983053</v>
      </c>
      <c r="Y142" s="61">
        <v>2.018065</v>
      </c>
      <c r="Z142" s="61">
        <v>0</v>
      </c>
      <c r="AA142" s="61">
        <v>10.660875000000001</v>
      </c>
      <c r="AB142" s="61">
        <v>10.628349999999999</v>
      </c>
      <c r="AC142" s="61" t="s">
        <v>285</v>
      </c>
      <c r="AD142" s="61">
        <v>10.439435</v>
      </c>
      <c r="AE142" s="61" t="s">
        <v>330</v>
      </c>
      <c r="AF142" s="61">
        <v>10.553208</v>
      </c>
      <c r="AG142" s="61">
        <v>10.755164000000001</v>
      </c>
      <c r="AH142" s="61">
        <v>0.31</v>
      </c>
      <c r="AI142" s="61" t="s">
        <v>287</v>
      </c>
      <c r="AJ142" s="61">
        <v>-1.19</v>
      </c>
      <c r="AK142" s="61">
        <v>-1.8332999999999999</v>
      </c>
      <c r="AL142" s="61">
        <v>1.0713999999999999</v>
      </c>
      <c r="AM142" s="61">
        <v>600</v>
      </c>
      <c r="AN142" s="61">
        <v>8.69</v>
      </c>
      <c r="AO142" s="61">
        <v>8.86</v>
      </c>
      <c r="AP142" s="61">
        <v>49.55</v>
      </c>
      <c r="AQ142" s="61">
        <v>51.98</v>
      </c>
      <c r="AR142" s="61">
        <v>0.28516999999999998</v>
      </c>
      <c r="AS142" s="61">
        <v>0.29743000000000003</v>
      </c>
      <c r="AT142" s="61">
        <v>0.28827999999999998</v>
      </c>
      <c r="AU142" s="61">
        <v>0.74692000000000003</v>
      </c>
      <c r="AV142" s="61">
        <v>0.88880000000000003</v>
      </c>
      <c r="AW142" s="61">
        <v>0.47027000000000002</v>
      </c>
      <c r="AX142" s="61">
        <v>0.28439999999999999</v>
      </c>
      <c r="AY142" s="61">
        <v>0.29743000000000003</v>
      </c>
      <c r="AZ142" s="61">
        <v>0.28761999999999999</v>
      </c>
      <c r="BA142" s="61">
        <v>0.73770000000000002</v>
      </c>
      <c r="BB142" s="61">
        <v>0.88378000000000001</v>
      </c>
      <c r="BC142" s="61">
        <v>0.46461999999999998</v>
      </c>
      <c r="BD142" s="61" t="s">
        <v>288</v>
      </c>
      <c r="BE142" s="61" t="s">
        <v>288</v>
      </c>
      <c r="BF142" s="61" t="s">
        <v>288</v>
      </c>
      <c r="BG142" s="61" t="s">
        <v>288</v>
      </c>
      <c r="BH142" s="61" t="s">
        <v>288</v>
      </c>
      <c r="BI142" s="61" t="s">
        <v>288</v>
      </c>
      <c r="BJ142" s="61">
        <v>0.28039999999999998</v>
      </c>
      <c r="BK142" s="61">
        <v>0.28977999999999998</v>
      </c>
      <c r="BL142" s="61">
        <v>0.28410000000000002</v>
      </c>
      <c r="BM142" s="61">
        <v>0.73443000000000003</v>
      </c>
      <c r="BN142" s="61">
        <v>0.85150000000000003</v>
      </c>
      <c r="BO142" s="61">
        <v>0.46060000000000001</v>
      </c>
      <c r="BP142" s="61">
        <v>0.28016999999999997</v>
      </c>
      <c r="BQ142" s="61">
        <v>0.29565000000000002</v>
      </c>
      <c r="BR142" s="61">
        <v>0.28758</v>
      </c>
      <c r="BS142" s="61">
        <v>0.74966999999999995</v>
      </c>
      <c r="BT142" s="61">
        <v>0.84753000000000001</v>
      </c>
      <c r="BU142" s="61">
        <v>0.4708</v>
      </c>
      <c r="BV142" s="61">
        <v>0.28765000000000002</v>
      </c>
      <c r="BW142" s="61">
        <v>0.30059999999999998</v>
      </c>
      <c r="BX142" s="61">
        <v>0.29077999999999998</v>
      </c>
      <c r="BY142" s="61">
        <v>0.75327</v>
      </c>
      <c r="BZ142" s="61">
        <v>0.90095000000000003</v>
      </c>
      <c r="CA142" s="61">
        <v>0.46893000000000001</v>
      </c>
      <c r="CB142" s="61">
        <v>0.04</v>
      </c>
      <c r="CC142" s="61">
        <v>0.04</v>
      </c>
      <c r="CD142" s="61">
        <v>0.05</v>
      </c>
      <c r="CE142" s="61">
        <v>0.22</v>
      </c>
      <c r="CF142" s="61">
        <v>0.18</v>
      </c>
      <c r="CG142" s="61">
        <v>0.17</v>
      </c>
      <c r="CH142" s="61">
        <v>0.03</v>
      </c>
      <c r="CI142" s="61">
        <v>0.05</v>
      </c>
      <c r="CJ142" s="61">
        <v>0.03</v>
      </c>
      <c r="CK142" s="61">
        <v>0.52</v>
      </c>
      <c r="CL142" s="61">
        <v>0.31</v>
      </c>
      <c r="CM142" s="61">
        <v>0.19</v>
      </c>
      <c r="CN142" s="61" t="s">
        <v>289</v>
      </c>
      <c r="CO142" s="61" t="s">
        <v>289</v>
      </c>
      <c r="CP142" s="61" t="s">
        <v>289</v>
      </c>
      <c r="CQ142" s="61" t="s">
        <v>289</v>
      </c>
      <c r="CR142" s="61" t="s">
        <v>289</v>
      </c>
      <c r="CS142" s="61" t="s">
        <v>289</v>
      </c>
      <c r="CT142" s="61">
        <v>0.03</v>
      </c>
      <c r="CU142" s="61">
        <v>0.03</v>
      </c>
      <c r="CV142" s="61">
        <v>0.04</v>
      </c>
      <c r="CW142" s="61">
        <v>0.2</v>
      </c>
      <c r="CX142" s="61">
        <v>0.19</v>
      </c>
      <c r="CY142" s="61">
        <v>0.18</v>
      </c>
      <c r="CZ142" s="61">
        <v>0.8</v>
      </c>
      <c r="DA142" s="61">
        <v>0.06</v>
      </c>
      <c r="DB142" s="61">
        <v>0.06</v>
      </c>
      <c r="DC142" s="61">
        <v>0.27</v>
      </c>
      <c r="DD142" s="61">
        <v>0.44</v>
      </c>
      <c r="DE142" s="61">
        <v>1.1299999999999999</v>
      </c>
      <c r="DF142" s="61">
        <v>0.41</v>
      </c>
      <c r="DG142" s="61">
        <v>0.12</v>
      </c>
      <c r="DH142" s="61">
        <v>0.1</v>
      </c>
      <c r="DI142" s="61">
        <v>0.24</v>
      </c>
      <c r="DJ142" s="61">
        <v>0.35</v>
      </c>
      <c r="DK142" s="61">
        <v>0.23</v>
      </c>
      <c r="DL142" s="61" t="s">
        <v>325</v>
      </c>
    </row>
    <row r="143" spans="1:116" s="61" customFormat="1">
      <c r="A143" s="61">
        <v>74220</v>
      </c>
      <c r="B143" s="61" t="s">
        <v>16</v>
      </c>
      <c r="C143" s="61">
        <v>9</v>
      </c>
      <c r="D143" s="61">
        <v>20100304</v>
      </c>
      <c r="E143" s="61" t="s">
        <v>381</v>
      </c>
      <c r="F143" s="61">
        <v>20100304</v>
      </c>
      <c r="G143" s="61" t="s">
        <v>398</v>
      </c>
      <c r="H143" s="61">
        <v>2</v>
      </c>
      <c r="I143" s="61">
        <v>2</v>
      </c>
      <c r="J143" s="61">
        <v>485</v>
      </c>
      <c r="K143" s="61" t="s">
        <v>313</v>
      </c>
      <c r="L143" s="61" t="s">
        <v>283</v>
      </c>
      <c r="M143" s="61" t="s">
        <v>283</v>
      </c>
      <c r="N143" s="61" t="s">
        <v>283</v>
      </c>
      <c r="O143" s="61">
        <v>542</v>
      </c>
      <c r="P143" s="61">
        <v>1.48</v>
      </c>
      <c r="Q143" s="61">
        <v>0.88</v>
      </c>
      <c r="R143" s="61">
        <v>2.36</v>
      </c>
      <c r="S143" s="61" t="s">
        <v>284</v>
      </c>
      <c r="T143" s="61">
        <v>1.9786619999999999</v>
      </c>
      <c r="U143" s="61">
        <v>1.971676</v>
      </c>
      <c r="V143" s="61" t="s">
        <v>285</v>
      </c>
      <c r="W143" s="61">
        <v>1.9348030000000001</v>
      </c>
      <c r="X143" s="61">
        <v>1.943622</v>
      </c>
      <c r="Y143" s="61">
        <v>1.9668220000000001</v>
      </c>
      <c r="Z143" s="61">
        <v>1</v>
      </c>
      <c r="AA143" s="61">
        <v>10.561188</v>
      </c>
      <c r="AB143" s="61">
        <v>10.542657999999999</v>
      </c>
      <c r="AC143" s="61" t="s">
        <v>285</v>
      </c>
      <c r="AD143" s="61">
        <v>10.27867</v>
      </c>
      <c r="AE143" s="61" t="s">
        <v>330</v>
      </c>
      <c r="AF143" s="61">
        <v>10.325735999999999</v>
      </c>
      <c r="AG143" s="61">
        <v>10.518227</v>
      </c>
      <c r="AH143" s="61">
        <v>0.18</v>
      </c>
      <c r="AI143" s="61" t="s">
        <v>287</v>
      </c>
      <c r="AJ143" s="61">
        <v>0.23</v>
      </c>
      <c r="AK143" s="61">
        <v>-8.3299999999999999E-2</v>
      </c>
      <c r="AL143" s="61">
        <v>0.57140000000000002</v>
      </c>
      <c r="AM143" s="61">
        <v>600</v>
      </c>
      <c r="AN143" s="61">
        <v>8.83</v>
      </c>
      <c r="AO143" s="61">
        <v>8.77</v>
      </c>
      <c r="AP143" s="61">
        <v>48.76</v>
      </c>
      <c r="AQ143" s="61">
        <v>47.99</v>
      </c>
      <c r="AR143" s="61">
        <v>0.28297</v>
      </c>
      <c r="AS143" s="61">
        <v>0.29535</v>
      </c>
      <c r="AT143" s="61">
        <v>0.28405000000000002</v>
      </c>
      <c r="AU143" s="61">
        <v>0.73609999999999998</v>
      </c>
      <c r="AV143" s="61">
        <v>0.89970000000000006</v>
      </c>
      <c r="AW143" s="61">
        <v>0.45802999999999999</v>
      </c>
      <c r="AX143" s="61">
        <v>0.28120000000000001</v>
      </c>
      <c r="AY143" s="61">
        <v>0.29644999999999999</v>
      </c>
      <c r="AZ143" s="61">
        <v>0.28437000000000001</v>
      </c>
      <c r="BA143" s="61">
        <v>0.72951999999999995</v>
      </c>
      <c r="BB143" s="61">
        <v>0.89942999999999995</v>
      </c>
      <c r="BC143" s="61">
        <v>0.45197999999999999</v>
      </c>
      <c r="BD143" s="61" t="s">
        <v>288</v>
      </c>
      <c r="BE143" s="61" t="s">
        <v>288</v>
      </c>
      <c r="BF143" s="61" t="s">
        <v>288</v>
      </c>
      <c r="BG143" s="61" t="s">
        <v>288</v>
      </c>
      <c r="BH143" s="61" t="s">
        <v>288</v>
      </c>
      <c r="BI143" s="61" t="s">
        <v>288</v>
      </c>
      <c r="BJ143" s="61">
        <v>0.27684999999999998</v>
      </c>
      <c r="BK143" s="61">
        <v>0.28675</v>
      </c>
      <c r="BL143" s="61">
        <v>0.27860000000000001</v>
      </c>
      <c r="BM143" s="61">
        <v>0.71852000000000005</v>
      </c>
      <c r="BN143" s="61">
        <v>0.84577999999999998</v>
      </c>
      <c r="BO143" s="61">
        <v>0.44185000000000002</v>
      </c>
      <c r="BP143" s="61">
        <v>0.27692</v>
      </c>
      <c r="BQ143" s="61">
        <v>0.28752</v>
      </c>
      <c r="BR143" s="61">
        <v>0.28022999999999998</v>
      </c>
      <c r="BS143" s="61">
        <v>0.73192000000000002</v>
      </c>
      <c r="BT143" s="61">
        <v>0.84631999999999996</v>
      </c>
      <c r="BU143" s="61">
        <v>0.45162000000000002</v>
      </c>
      <c r="BV143" s="61">
        <v>0.28116999999999998</v>
      </c>
      <c r="BW143" s="61">
        <v>0.29547000000000001</v>
      </c>
      <c r="BX143" s="61">
        <v>0.28284999999999999</v>
      </c>
      <c r="BY143" s="61">
        <v>0.72924999999999995</v>
      </c>
      <c r="BZ143" s="61">
        <v>0.90271999999999997</v>
      </c>
      <c r="CA143" s="61">
        <v>0.44991999999999999</v>
      </c>
      <c r="CB143" s="61">
        <v>7.0000000000000007E-2</v>
      </c>
      <c r="CC143" s="61">
        <v>0.9</v>
      </c>
      <c r="CD143" s="61">
        <v>0.05</v>
      </c>
      <c r="CE143" s="61">
        <v>0.21</v>
      </c>
      <c r="CF143" s="61">
        <v>0.21</v>
      </c>
      <c r="CG143" s="61">
        <v>0.19</v>
      </c>
      <c r="CH143" s="61">
        <v>1.82</v>
      </c>
      <c r="CI143" s="61">
        <v>0.2</v>
      </c>
      <c r="CJ143" s="61">
        <v>0.65</v>
      </c>
      <c r="CK143" s="61">
        <v>1.26</v>
      </c>
      <c r="CL143" s="61">
        <v>0.72</v>
      </c>
      <c r="CM143" s="61">
        <v>1.21</v>
      </c>
      <c r="CN143" s="61" t="s">
        <v>289</v>
      </c>
      <c r="CO143" s="61" t="s">
        <v>289</v>
      </c>
      <c r="CP143" s="61" t="s">
        <v>289</v>
      </c>
      <c r="CQ143" s="61" t="s">
        <v>289</v>
      </c>
      <c r="CR143" s="61" t="s">
        <v>289</v>
      </c>
      <c r="CS143" s="61" t="s">
        <v>289</v>
      </c>
      <c r="CT143" s="61">
        <v>0.12</v>
      </c>
      <c r="CU143" s="61">
        <v>0.05</v>
      </c>
      <c r="CV143" s="61">
        <v>0.15</v>
      </c>
      <c r="CW143" s="61">
        <v>0.38</v>
      </c>
      <c r="CX143" s="61">
        <v>0.21</v>
      </c>
      <c r="CY143" s="61">
        <v>1.1000000000000001</v>
      </c>
      <c r="CZ143" s="61">
        <v>0.04</v>
      </c>
      <c r="DA143" s="61">
        <v>7.0000000000000007E-2</v>
      </c>
      <c r="DB143" s="61">
        <v>0.04</v>
      </c>
      <c r="DC143" s="61">
        <v>0.47</v>
      </c>
      <c r="DD143" s="61">
        <v>0.28999999999999998</v>
      </c>
      <c r="DE143" s="61">
        <v>0.64</v>
      </c>
      <c r="DF143" s="61">
        <v>0.05</v>
      </c>
      <c r="DG143" s="61">
        <v>0.14000000000000001</v>
      </c>
      <c r="DH143" s="61">
        <v>0.09</v>
      </c>
      <c r="DI143" s="61">
        <v>0.54</v>
      </c>
      <c r="DJ143" s="61">
        <v>1.36</v>
      </c>
      <c r="DK143" s="61">
        <v>0.31</v>
      </c>
      <c r="DL143" s="61" t="s">
        <v>325</v>
      </c>
    </row>
    <row r="144" spans="1:116" s="61" customFormat="1">
      <c r="A144" s="61">
        <v>74219</v>
      </c>
      <c r="B144" s="61" t="s">
        <v>16</v>
      </c>
      <c r="C144" s="61">
        <v>9</v>
      </c>
      <c r="D144" s="61">
        <v>20100311</v>
      </c>
      <c r="E144" s="61" t="s">
        <v>382</v>
      </c>
      <c r="F144" s="61">
        <v>20100311</v>
      </c>
      <c r="G144" s="61" t="s">
        <v>398</v>
      </c>
      <c r="H144" s="61">
        <v>3</v>
      </c>
      <c r="I144" s="61">
        <v>3</v>
      </c>
      <c r="J144" s="61">
        <v>642</v>
      </c>
      <c r="K144" s="61" t="s">
        <v>326</v>
      </c>
      <c r="L144" s="61" t="s">
        <v>283</v>
      </c>
      <c r="M144" s="61" t="s">
        <v>326</v>
      </c>
      <c r="N144" s="61" t="s">
        <v>283</v>
      </c>
      <c r="O144" s="61">
        <v>541</v>
      </c>
      <c r="P144" s="61">
        <v>0.94</v>
      </c>
      <c r="Q144" s="61">
        <v>0.79</v>
      </c>
      <c r="R144" s="61">
        <v>1.73</v>
      </c>
      <c r="S144" s="61" t="s">
        <v>284</v>
      </c>
      <c r="T144" s="61">
        <v>1.966558</v>
      </c>
      <c r="U144" s="61">
        <v>1.9651160000000001</v>
      </c>
      <c r="V144" s="61" t="s">
        <v>285</v>
      </c>
      <c r="W144" s="61">
        <v>1.9406509999999999</v>
      </c>
      <c r="X144" s="61">
        <v>1.940537</v>
      </c>
      <c r="Y144" s="61">
        <v>1.96051</v>
      </c>
      <c r="Z144" s="61">
        <v>2</v>
      </c>
      <c r="AA144" s="61">
        <v>10.50905</v>
      </c>
      <c r="AB144" s="61">
        <v>10.500586</v>
      </c>
      <c r="AC144" s="61" t="s">
        <v>285</v>
      </c>
      <c r="AD144" s="61">
        <v>10.333112</v>
      </c>
      <c r="AE144" s="61" t="s">
        <v>330</v>
      </c>
      <c r="AF144" s="61">
        <v>10.366652999999999</v>
      </c>
      <c r="AG144" s="61">
        <v>10.495475000000001</v>
      </c>
      <c r="AH144" s="61">
        <v>0.08</v>
      </c>
      <c r="AI144" s="61" t="s">
        <v>287</v>
      </c>
      <c r="AJ144" s="61">
        <v>0.05</v>
      </c>
      <c r="AK144" s="61">
        <v>0.58330000000000004</v>
      </c>
      <c r="AL144" s="61">
        <v>0.57140000000000002</v>
      </c>
      <c r="AM144" s="61">
        <v>400</v>
      </c>
      <c r="AN144" s="61">
        <v>10.7</v>
      </c>
      <c r="AO144" s="61">
        <v>10.130000000000001</v>
      </c>
      <c r="AP144" s="61">
        <v>70.02</v>
      </c>
      <c r="AQ144" s="61">
        <v>66.11</v>
      </c>
      <c r="AR144" s="61">
        <v>0.28158</v>
      </c>
      <c r="AS144" s="61">
        <v>0.29507</v>
      </c>
      <c r="AT144" s="61">
        <v>0.28206999999999999</v>
      </c>
      <c r="AU144" s="61">
        <v>0.73011999999999999</v>
      </c>
      <c r="AV144" s="61">
        <v>0.89415</v>
      </c>
      <c r="AW144" s="61">
        <v>0.45182</v>
      </c>
      <c r="AX144" s="61">
        <v>0.28127000000000002</v>
      </c>
      <c r="AY144" s="61">
        <v>0.29432000000000003</v>
      </c>
      <c r="AZ144" s="61">
        <v>0.28203</v>
      </c>
      <c r="BA144" s="61">
        <v>0.73341999999999996</v>
      </c>
      <c r="BB144" s="61">
        <v>0.89980000000000004</v>
      </c>
      <c r="BC144" s="61">
        <v>0.44974999999999998</v>
      </c>
      <c r="BD144" s="61" t="s">
        <v>288</v>
      </c>
      <c r="BE144" s="61" t="s">
        <v>288</v>
      </c>
      <c r="BF144" s="61" t="s">
        <v>288</v>
      </c>
      <c r="BG144" s="61" t="s">
        <v>288</v>
      </c>
      <c r="BH144" s="61" t="s">
        <v>288</v>
      </c>
      <c r="BI144" s="61" t="s">
        <v>288</v>
      </c>
      <c r="BJ144" s="61">
        <v>0.27756999999999998</v>
      </c>
      <c r="BK144" s="61">
        <v>0.28927999999999998</v>
      </c>
      <c r="BL144" s="61">
        <v>0.27915000000000001</v>
      </c>
      <c r="BM144" s="61">
        <v>0.71992</v>
      </c>
      <c r="BN144" s="61">
        <v>0.85651999999999995</v>
      </c>
      <c r="BO144" s="61">
        <v>0.44550000000000001</v>
      </c>
      <c r="BP144" s="61">
        <v>0.27696999999999999</v>
      </c>
      <c r="BQ144" s="61">
        <v>0.29044999999999999</v>
      </c>
      <c r="BR144" s="61">
        <v>0.27834999999999999</v>
      </c>
      <c r="BS144" s="61">
        <v>0.73145000000000004</v>
      </c>
      <c r="BT144" s="61">
        <v>0.87648000000000004</v>
      </c>
      <c r="BU144" s="61">
        <v>0.45297999999999999</v>
      </c>
      <c r="BV144" s="61">
        <v>0.28061999999999998</v>
      </c>
      <c r="BW144" s="61">
        <v>0.29444999999999999</v>
      </c>
      <c r="BX144" s="61">
        <v>0.28055000000000002</v>
      </c>
      <c r="BY144" s="61">
        <v>0.73582999999999998</v>
      </c>
      <c r="BZ144" s="61">
        <v>0.90771999999999997</v>
      </c>
      <c r="CA144" s="61">
        <v>0.45337</v>
      </c>
      <c r="CB144" s="61">
        <v>0.01</v>
      </c>
      <c r="CC144" s="61">
        <v>0.06</v>
      </c>
      <c r="CD144" s="61">
        <v>0.05</v>
      </c>
      <c r="CE144" s="61">
        <v>0.15</v>
      </c>
      <c r="CF144" s="61">
        <v>0.3</v>
      </c>
      <c r="CG144" s="61">
        <v>0.15</v>
      </c>
      <c r="CH144" s="61">
        <v>0.03</v>
      </c>
      <c r="CI144" s="61">
        <v>0.05</v>
      </c>
      <c r="CJ144" s="61">
        <v>0.05</v>
      </c>
      <c r="CK144" s="61">
        <v>0.27</v>
      </c>
      <c r="CL144" s="61">
        <v>0.28999999999999998</v>
      </c>
      <c r="CM144" s="61">
        <v>0.24</v>
      </c>
      <c r="CN144" s="61" t="s">
        <v>289</v>
      </c>
      <c r="CO144" s="61" t="s">
        <v>289</v>
      </c>
      <c r="CP144" s="61" t="s">
        <v>289</v>
      </c>
      <c r="CQ144" s="61" t="s">
        <v>289</v>
      </c>
      <c r="CR144" s="61" t="s">
        <v>289</v>
      </c>
      <c r="CS144" s="61" t="s">
        <v>289</v>
      </c>
      <c r="CT144" s="61">
        <v>0.05</v>
      </c>
      <c r="CU144" s="61">
        <v>0.03</v>
      </c>
      <c r="CV144" s="61">
        <v>0.03</v>
      </c>
      <c r="CW144" s="61">
        <v>0.28999999999999998</v>
      </c>
      <c r="CX144" s="61">
        <v>0.34</v>
      </c>
      <c r="CY144" s="61">
        <v>0.28999999999999998</v>
      </c>
      <c r="CZ144" s="61">
        <v>0.05</v>
      </c>
      <c r="DA144" s="61">
        <v>0.06</v>
      </c>
      <c r="DB144" s="61">
        <v>0.03</v>
      </c>
      <c r="DC144" s="61">
        <v>0.39</v>
      </c>
      <c r="DD144" s="61">
        <v>0.4</v>
      </c>
      <c r="DE144" s="61">
        <v>1.01</v>
      </c>
      <c r="DF144" s="61">
        <v>0.03</v>
      </c>
      <c r="DG144" s="61">
        <v>0.05</v>
      </c>
      <c r="DH144" s="61">
        <v>0.04</v>
      </c>
      <c r="DI144" s="61">
        <v>0.17</v>
      </c>
      <c r="DJ144" s="61">
        <v>0.21</v>
      </c>
      <c r="DK144" s="61">
        <v>0.23</v>
      </c>
      <c r="DL144" s="61" t="s">
        <v>325</v>
      </c>
    </row>
    <row r="145" spans="1:116" s="61" customFormat="1">
      <c r="A145" s="61">
        <v>70137</v>
      </c>
      <c r="B145" s="61" t="s">
        <v>19</v>
      </c>
      <c r="C145" s="61">
        <v>1</v>
      </c>
      <c r="D145" s="61">
        <v>20090312</v>
      </c>
      <c r="E145" s="61" t="s">
        <v>71</v>
      </c>
      <c r="F145" s="61">
        <v>20090401</v>
      </c>
      <c r="G145" s="61" t="s">
        <v>306</v>
      </c>
      <c r="H145" s="61">
        <v>7</v>
      </c>
      <c r="I145" s="61">
        <v>7</v>
      </c>
      <c r="J145" s="61">
        <v>1058</v>
      </c>
      <c r="K145" s="61" t="s">
        <v>281</v>
      </c>
      <c r="L145" s="61" t="s">
        <v>307</v>
      </c>
      <c r="M145" s="61" t="s">
        <v>308</v>
      </c>
      <c r="N145" s="61" t="s">
        <v>283</v>
      </c>
      <c r="O145" s="61" t="s">
        <v>163</v>
      </c>
      <c r="P145" s="61">
        <v>0.71</v>
      </c>
      <c r="Q145" s="61">
        <v>0.43</v>
      </c>
      <c r="R145" s="61">
        <v>1.1399999999999999</v>
      </c>
      <c r="S145" s="61" t="s">
        <v>284</v>
      </c>
      <c r="T145" s="61">
        <v>1.936326</v>
      </c>
      <c r="U145" s="61">
        <v>1.9338329999999999</v>
      </c>
      <c r="V145" s="61">
        <v>1.9321330000000001</v>
      </c>
      <c r="W145" s="61">
        <v>1.9162269999999999</v>
      </c>
      <c r="X145" s="61">
        <v>1.9224129999999999</v>
      </c>
      <c r="Y145" s="61">
        <v>1.932917</v>
      </c>
      <c r="Z145" s="61">
        <v>0</v>
      </c>
      <c r="AA145" s="61">
        <v>10.336804000000001</v>
      </c>
      <c r="AB145" s="61">
        <v>10.323128000000001</v>
      </c>
      <c r="AC145" s="61">
        <v>10.316324</v>
      </c>
      <c r="AD145" s="61">
        <v>10.199598999999999</v>
      </c>
      <c r="AE145" s="61" t="s">
        <v>292</v>
      </c>
      <c r="AF145" s="61">
        <v>10.242710000000001</v>
      </c>
      <c r="AG145" s="61">
        <v>10.323935000000001</v>
      </c>
      <c r="AH145" s="61">
        <v>0.13</v>
      </c>
      <c r="AI145" s="61">
        <v>7.0000000000000007E-2</v>
      </c>
      <c r="AJ145" s="61">
        <v>-7.0000000000000007E-2</v>
      </c>
      <c r="AK145" s="61">
        <v>-1.1429</v>
      </c>
      <c r="AL145" s="61">
        <v>-1.75</v>
      </c>
      <c r="AM145" s="61">
        <v>500</v>
      </c>
      <c r="AN145" s="61">
        <v>10.74</v>
      </c>
      <c r="AO145" s="61">
        <v>10.6</v>
      </c>
      <c r="AP145" s="61">
        <v>70.03</v>
      </c>
      <c r="AQ145" s="61">
        <v>71.760000000000005</v>
      </c>
      <c r="AR145" s="61">
        <v>0.27762999999999999</v>
      </c>
      <c r="AS145" s="61">
        <v>0.29039999999999999</v>
      </c>
      <c r="AT145" s="61">
        <v>0.27756999999999998</v>
      </c>
      <c r="AU145" s="61">
        <v>0.71557000000000004</v>
      </c>
      <c r="AV145" s="61">
        <v>0.86943000000000004</v>
      </c>
      <c r="AW145" s="61">
        <v>0.44378000000000001</v>
      </c>
      <c r="AX145" s="61">
        <v>0.27715000000000001</v>
      </c>
      <c r="AY145" s="61">
        <v>0.29004999999999997</v>
      </c>
      <c r="AZ145" s="61">
        <v>0.27722999999999998</v>
      </c>
      <c r="BA145" s="61">
        <v>0.71809999999999996</v>
      </c>
      <c r="BB145" s="61">
        <v>0.86619999999999997</v>
      </c>
      <c r="BC145" s="61">
        <v>0.44292999999999999</v>
      </c>
      <c r="BD145" s="61">
        <v>0.27706999999999998</v>
      </c>
      <c r="BE145" s="61">
        <v>0.2903</v>
      </c>
      <c r="BF145" s="61">
        <v>0.27717999999999998</v>
      </c>
      <c r="BG145" s="61">
        <v>0.71133000000000002</v>
      </c>
      <c r="BH145" s="61">
        <v>0.8659</v>
      </c>
      <c r="BI145" s="61">
        <v>0.44080000000000003</v>
      </c>
      <c r="BJ145" s="61">
        <v>0.27495000000000003</v>
      </c>
      <c r="BK145" s="61">
        <v>0.28598000000000001</v>
      </c>
      <c r="BL145" s="61">
        <v>0.27496999999999999</v>
      </c>
      <c r="BM145" s="61">
        <v>0.70782</v>
      </c>
      <c r="BN145" s="61">
        <v>0.84018000000000004</v>
      </c>
      <c r="BO145" s="61">
        <v>0.43642999999999998</v>
      </c>
      <c r="BP145" s="61">
        <v>0.27567000000000003</v>
      </c>
      <c r="BQ145" s="61">
        <v>0.28715000000000002</v>
      </c>
      <c r="BR145" s="61">
        <v>0.27603</v>
      </c>
      <c r="BS145" s="61">
        <v>0.70872999999999997</v>
      </c>
      <c r="BT145" s="61">
        <v>0.85419999999999996</v>
      </c>
      <c r="BU145" s="61">
        <v>0.43828</v>
      </c>
      <c r="BV145" s="61">
        <v>0.27717000000000003</v>
      </c>
      <c r="BW145" s="61">
        <v>0.29047000000000001</v>
      </c>
      <c r="BX145" s="61">
        <v>0.27737000000000001</v>
      </c>
      <c r="BY145" s="61">
        <v>0.71099999999999997</v>
      </c>
      <c r="BZ145" s="61">
        <v>0.87117999999999995</v>
      </c>
      <c r="CA145" s="61">
        <v>0.44042999999999999</v>
      </c>
      <c r="CB145" s="61">
        <v>0.04</v>
      </c>
      <c r="CC145" s="61">
        <v>0.05</v>
      </c>
      <c r="CD145" s="61">
        <v>0.04</v>
      </c>
      <c r="CE145" s="61">
        <v>0.3</v>
      </c>
      <c r="CF145" s="61">
        <v>0.06</v>
      </c>
      <c r="CG145" s="61">
        <v>0.11</v>
      </c>
      <c r="CH145" s="61">
        <v>0.04</v>
      </c>
      <c r="CI145" s="61">
        <v>0.04</v>
      </c>
      <c r="CJ145" s="61">
        <v>7.0000000000000007E-2</v>
      </c>
      <c r="CK145" s="61">
        <v>0.2</v>
      </c>
      <c r="CL145" s="61">
        <v>0.3</v>
      </c>
      <c r="CM145" s="61">
        <v>0.19</v>
      </c>
      <c r="CN145" s="61">
        <v>0.02</v>
      </c>
      <c r="CO145" s="61">
        <v>0.05</v>
      </c>
      <c r="CP145" s="61">
        <v>0.04</v>
      </c>
      <c r="CQ145" s="61">
        <v>0.15</v>
      </c>
      <c r="CR145" s="61">
        <v>0.31</v>
      </c>
      <c r="CS145" s="61">
        <v>0.24</v>
      </c>
      <c r="CT145" s="61">
        <v>0.05</v>
      </c>
      <c r="CU145" s="61">
        <v>0.06</v>
      </c>
      <c r="CV145" s="61">
        <v>7.0000000000000007E-2</v>
      </c>
      <c r="CW145" s="61">
        <v>0.42</v>
      </c>
      <c r="CX145" s="61">
        <v>0.22</v>
      </c>
      <c r="CY145" s="61">
        <v>0.41</v>
      </c>
      <c r="CZ145" s="61">
        <v>0.03</v>
      </c>
      <c r="DA145" s="61">
        <v>0.02</v>
      </c>
      <c r="DB145" s="61">
        <v>7.0000000000000007E-2</v>
      </c>
      <c r="DC145" s="61">
        <v>0.19</v>
      </c>
      <c r="DD145" s="61">
        <v>0.26</v>
      </c>
      <c r="DE145" s="61">
        <v>0.19</v>
      </c>
      <c r="DF145" s="61">
        <v>0.05</v>
      </c>
      <c r="DG145" s="61">
        <v>0.04</v>
      </c>
      <c r="DH145" s="61">
        <v>0.06</v>
      </c>
      <c r="DI145" s="61">
        <v>0.24</v>
      </c>
      <c r="DJ145" s="61">
        <v>0.33</v>
      </c>
      <c r="DK145" s="61">
        <v>0.23</v>
      </c>
      <c r="DL145" s="61" t="s">
        <v>294</v>
      </c>
    </row>
    <row r="146" spans="1:116" s="61" customFormat="1">
      <c r="A146" s="61">
        <v>70145</v>
      </c>
      <c r="B146" s="61" t="s">
        <v>19</v>
      </c>
      <c r="C146" s="61">
        <v>1</v>
      </c>
      <c r="D146" s="61">
        <v>20090405</v>
      </c>
      <c r="E146" s="61" t="s">
        <v>89</v>
      </c>
      <c r="F146" s="61">
        <v>20090413</v>
      </c>
      <c r="G146" s="61" t="s">
        <v>306</v>
      </c>
      <c r="H146" s="61">
        <v>9</v>
      </c>
      <c r="I146" s="61">
        <v>9</v>
      </c>
      <c r="J146" s="61">
        <v>1406</v>
      </c>
      <c r="K146" s="61" t="s">
        <v>281</v>
      </c>
      <c r="L146" s="61" t="s">
        <v>309</v>
      </c>
      <c r="M146" s="61" t="s">
        <v>313</v>
      </c>
      <c r="N146" s="61" t="s">
        <v>283</v>
      </c>
      <c r="O146" s="61" t="s">
        <v>164</v>
      </c>
      <c r="P146" s="61">
        <v>1.1200000000000001</v>
      </c>
      <c r="Q146" s="61">
        <v>0.96</v>
      </c>
      <c r="R146" s="61">
        <v>2.08</v>
      </c>
      <c r="S146" s="61" t="s">
        <v>284</v>
      </c>
      <c r="T146" s="61">
        <v>1.941994</v>
      </c>
      <c r="U146" s="61">
        <v>1.9373050000000001</v>
      </c>
      <c r="V146" s="61" t="s">
        <v>285</v>
      </c>
      <c r="W146" s="61">
        <v>1.915456</v>
      </c>
      <c r="X146" s="61">
        <v>1.920868</v>
      </c>
      <c r="Y146" s="61">
        <v>1.940545</v>
      </c>
      <c r="Z146" s="61">
        <v>0</v>
      </c>
      <c r="AA146" s="61">
        <v>10.373348999999999</v>
      </c>
      <c r="AB146" s="61">
        <v>10.350289999999999</v>
      </c>
      <c r="AC146" s="61" t="s">
        <v>285</v>
      </c>
      <c r="AD146" s="61">
        <v>10.196213999999999</v>
      </c>
      <c r="AE146" s="61" t="s">
        <v>296</v>
      </c>
      <c r="AF146" s="61">
        <v>10.217537999999999</v>
      </c>
      <c r="AG146" s="61">
        <v>10.358606999999999</v>
      </c>
      <c r="AH146" s="61">
        <v>0.22</v>
      </c>
      <c r="AI146" s="61" t="s">
        <v>287</v>
      </c>
      <c r="AJ146" s="61">
        <v>-0.08</v>
      </c>
      <c r="AK146" s="61">
        <v>-1.4286000000000001</v>
      </c>
      <c r="AL146" s="61">
        <v>-0.5</v>
      </c>
      <c r="AM146" s="61">
        <v>1050</v>
      </c>
      <c r="AN146" s="61">
        <v>8.61</v>
      </c>
      <c r="AO146" s="61">
        <v>9.1</v>
      </c>
      <c r="AP146" s="61">
        <v>50.02</v>
      </c>
      <c r="AQ146" s="61">
        <v>55.03</v>
      </c>
      <c r="AR146" s="61">
        <v>0.27843000000000001</v>
      </c>
      <c r="AS146" s="61">
        <v>0.29126999999999997</v>
      </c>
      <c r="AT146" s="61">
        <v>0.2782</v>
      </c>
      <c r="AU146" s="61">
        <v>0.72143000000000002</v>
      </c>
      <c r="AV146" s="61">
        <v>0.87902999999999998</v>
      </c>
      <c r="AW146" s="61">
        <v>0.44495000000000001</v>
      </c>
      <c r="AX146" s="61">
        <v>0.27772999999999998</v>
      </c>
      <c r="AY146" s="61">
        <v>0.29063</v>
      </c>
      <c r="AZ146" s="61">
        <v>0.27783000000000002</v>
      </c>
      <c r="BA146" s="61">
        <v>0.71867999999999999</v>
      </c>
      <c r="BB146" s="61">
        <v>0.88156999999999996</v>
      </c>
      <c r="BC146" s="61">
        <v>0.44142999999999999</v>
      </c>
      <c r="BD146" s="61" t="s">
        <v>288</v>
      </c>
      <c r="BE146" s="61" t="s">
        <v>288</v>
      </c>
      <c r="BF146" s="61" t="s">
        <v>288</v>
      </c>
      <c r="BG146" s="61" t="s">
        <v>288</v>
      </c>
      <c r="BH146" s="61" t="s">
        <v>288</v>
      </c>
      <c r="BI146" s="61" t="s">
        <v>288</v>
      </c>
      <c r="BJ146" s="61">
        <v>0.27493000000000001</v>
      </c>
      <c r="BK146" s="61">
        <v>0.28505000000000003</v>
      </c>
      <c r="BL146" s="61">
        <v>0.27487</v>
      </c>
      <c r="BM146" s="61">
        <v>0.70665</v>
      </c>
      <c r="BN146" s="61">
        <v>0.85275000000000001</v>
      </c>
      <c r="BO146" s="61">
        <v>0.43613000000000002</v>
      </c>
      <c r="BP146" s="61">
        <v>0.27528000000000002</v>
      </c>
      <c r="BQ146" s="61">
        <v>0.28521999999999997</v>
      </c>
      <c r="BR146" s="61">
        <v>0.27593000000000001</v>
      </c>
      <c r="BS146" s="61">
        <v>0.71216999999999997</v>
      </c>
      <c r="BT146" s="61">
        <v>0.85241999999999996</v>
      </c>
      <c r="BU146" s="61">
        <v>0.43952999999999998</v>
      </c>
      <c r="BV146" s="61">
        <v>0.27851999999999999</v>
      </c>
      <c r="BW146" s="61">
        <v>0.29110000000000003</v>
      </c>
      <c r="BX146" s="61">
        <v>0.27796999999999999</v>
      </c>
      <c r="BY146" s="61">
        <v>0.72146999999999994</v>
      </c>
      <c r="BZ146" s="61">
        <v>0.88043000000000005</v>
      </c>
      <c r="CA146" s="61">
        <v>0.44152000000000002</v>
      </c>
      <c r="CB146" s="61">
        <v>0.04</v>
      </c>
      <c r="CC146" s="61">
        <v>0.06</v>
      </c>
      <c r="CD146" s="61">
        <v>0.02</v>
      </c>
      <c r="CE146" s="61">
        <v>0.15</v>
      </c>
      <c r="CF146" s="61">
        <v>0.24</v>
      </c>
      <c r="CG146" s="61">
        <v>0.18</v>
      </c>
      <c r="CH146" s="61">
        <v>0.06</v>
      </c>
      <c r="CI146" s="61">
        <v>0.05</v>
      </c>
      <c r="CJ146" s="61">
        <v>0.04</v>
      </c>
      <c r="CK146" s="61">
        <v>0.16</v>
      </c>
      <c r="CL146" s="61">
        <v>0.2</v>
      </c>
      <c r="CM146" s="61">
        <v>0.08</v>
      </c>
      <c r="CN146" s="61" t="s">
        <v>289</v>
      </c>
      <c r="CO146" s="61" t="s">
        <v>289</v>
      </c>
      <c r="CP146" s="61" t="s">
        <v>289</v>
      </c>
      <c r="CQ146" s="61" t="s">
        <v>289</v>
      </c>
      <c r="CR146" s="61" t="s">
        <v>289</v>
      </c>
      <c r="CS146" s="61" t="s">
        <v>289</v>
      </c>
      <c r="CT146" s="61">
        <v>0.06</v>
      </c>
      <c r="CU146" s="61">
        <v>0.06</v>
      </c>
      <c r="CV146" s="61">
        <v>0.05</v>
      </c>
      <c r="CW146" s="61">
        <v>0.38</v>
      </c>
      <c r="CX146" s="61">
        <v>0.37</v>
      </c>
      <c r="CY146" s="61">
        <v>0.26</v>
      </c>
      <c r="CZ146" s="61">
        <v>0.04</v>
      </c>
      <c r="DA146" s="61">
        <v>0.09</v>
      </c>
      <c r="DB146" s="61">
        <v>0.05</v>
      </c>
      <c r="DC146" s="61">
        <v>0.46</v>
      </c>
      <c r="DD146" s="61">
        <v>0.24</v>
      </c>
      <c r="DE146" s="61">
        <v>0.36</v>
      </c>
      <c r="DF146" s="61">
        <v>7.0000000000000007E-2</v>
      </c>
      <c r="DG146" s="61">
        <v>7.0000000000000007E-2</v>
      </c>
      <c r="DH146" s="61">
        <v>0.1</v>
      </c>
      <c r="DI146" s="61">
        <v>0.37</v>
      </c>
      <c r="DJ146" s="61">
        <v>0.35</v>
      </c>
      <c r="DK146" s="61">
        <v>0.27</v>
      </c>
      <c r="DL146" s="61" t="s">
        <v>294</v>
      </c>
    </row>
    <row r="147" spans="1:116" s="61" customFormat="1">
      <c r="A147" s="61">
        <v>70147</v>
      </c>
      <c r="B147" s="61" t="s">
        <v>19</v>
      </c>
      <c r="C147" s="61">
        <v>1</v>
      </c>
      <c r="D147" s="61">
        <v>20090412</v>
      </c>
      <c r="E147" s="61" t="s">
        <v>92</v>
      </c>
      <c r="F147" s="61">
        <v>20090420</v>
      </c>
      <c r="G147" s="61" t="s">
        <v>306</v>
      </c>
      <c r="H147" s="61">
        <v>10</v>
      </c>
      <c r="I147" s="61">
        <v>10</v>
      </c>
      <c r="J147" s="61">
        <v>1570</v>
      </c>
      <c r="K147" s="61" t="s">
        <v>281</v>
      </c>
      <c r="L147" s="61" t="s">
        <v>309</v>
      </c>
      <c r="M147" s="61" t="s">
        <v>283</v>
      </c>
      <c r="N147" s="61" t="s">
        <v>283</v>
      </c>
      <c r="O147" s="61" t="s">
        <v>162</v>
      </c>
      <c r="P147" s="61">
        <v>1.4</v>
      </c>
      <c r="Q147" s="61">
        <v>0.69</v>
      </c>
      <c r="R147" s="61">
        <v>2.09</v>
      </c>
      <c r="S147" s="61" t="s">
        <v>284</v>
      </c>
      <c r="T147" s="61">
        <v>1.889259</v>
      </c>
      <c r="U147" s="61">
        <v>1.9343189999999999</v>
      </c>
      <c r="V147" s="61">
        <v>1.936402</v>
      </c>
      <c r="W147" s="61">
        <v>1.9092720000000001</v>
      </c>
      <c r="X147" s="61">
        <v>1.9242360000000001</v>
      </c>
      <c r="Y147" s="61">
        <v>1.937692</v>
      </c>
      <c r="Z147" s="61">
        <v>0</v>
      </c>
      <c r="AA147" s="61">
        <v>10.193175</v>
      </c>
      <c r="AB147" s="61">
        <v>10.339688000000001</v>
      </c>
      <c r="AC147" s="61">
        <v>10.352180000000001</v>
      </c>
      <c r="AD147" s="61">
        <v>10.154199</v>
      </c>
      <c r="AE147" s="61" t="s">
        <v>286</v>
      </c>
      <c r="AF147" s="61">
        <v>10.233957</v>
      </c>
      <c r="AG147" s="61">
        <v>10.352152999999999</v>
      </c>
      <c r="AH147" s="61">
        <v>-1.44</v>
      </c>
      <c r="AI147" s="61">
        <v>-0.12</v>
      </c>
      <c r="AJ147" s="61">
        <v>0</v>
      </c>
      <c r="AK147" s="61">
        <v>-0.64290000000000003</v>
      </c>
      <c r="AL147" s="61">
        <v>-0.6875</v>
      </c>
      <c r="AM147" s="61">
        <v>700</v>
      </c>
      <c r="AN147" s="61">
        <v>8.84</v>
      </c>
      <c r="AO147" s="61">
        <v>8.91</v>
      </c>
      <c r="AP147" s="61">
        <v>48.4</v>
      </c>
      <c r="AQ147" s="61">
        <v>49.77</v>
      </c>
      <c r="AR147" s="61">
        <v>0.26318000000000003</v>
      </c>
      <c r="AS147" s="61">
        <v>0.29011999999999999</v>
      </c>
      <c r="AT147" s="61">
        <v>0.27751999999999999</v>
      </c>
      <c r="AU147" s="61">
        <v>0.71799999999999997</v>
      </c>
      <c r="AV147" s="61">
        <v>0.88988</v>
      </c>
      <c r="AW147" s="61">
        <v>0.44518000000000002</v>
      </c>
      <c r="AX147" s="61">
        <v>0.27717999999999998</v>
      </c>
      <c r="AY147" s="61">
        <v>0.29043000000000002</v>
      </c>
      <c r="AZ147" s="61">
        <v>0.27748</v>
      </c>
      <c r="BA147" s="61">
        <v>0.71587000000000001</v>
      </c>
      <c r="BB147" s="61">
        <v>0.88407000000000002</v>
      </c>
      <c r="BC147" s="61">
        <v>0.44195000000000001</v>
      </c>
      <c r="BD147" s="61">
        <v>0.27755000000000002</v>
      </c>
      <c r="BE147" s="61">
        <v>0.29082000000000002</v>
      </c>
      <c r="BF147" s="61">
        <v>0.27751999999999999</v>
      </c>
      <c r="BG147" s="61">
        <v>0.72197</v>
      </c>
      <c r="BH147" s="61">
        <v>0.88441999999999998</v>
      </c>
      <c r="BI147" s="61">
        <v>0.44133</v>
      </c>
      <c r="BJ147" s="61">
        <v>0.27415</v>
      </c>
      <c r="BK147" s="61">
        <v>0.28392000000000001</v>
      </c>
      <c r="BL147" s="61">
        <v>0.27422000000000002</v>
      </c>
      <c r="BM147" s="61">
        <v>0.70194999999999996</v>
      </c>
      <c r="BN147" s="61">
        <v>0.84297999999999995</v>
      </c>
      <c r="BO147" s="61">
        <v>0.43263000000000001</v>
      </c>
      <c r="BP147" s="61">
        <v>0.27557999999999999</v>
      </c>
      <c r="BQ147" s="61">
        <v>0.28553000000000001</v>
      </c>
      <c r="BR147" s="61">
        <v>0.27627000000000002</v>
      </c>
      <c r="BS147" s="61">
        <v>0.72121999999999997</v>
      </c>
      <c r="BT147" s="61">
        <v>0.84850000000000003</v>
      </c>
      <c r="BU147" s="61">
        <v>0.44041999999999998</v>
      </c>
      <c r="BV147" s="61">
        <v>0.27777000000000002</v>
      </c>
      <c r="BW147" s="61">
        <v>0.29075000000000001</v>
      </c>
      <c r="BX147" s="61">
        <v>0.27762999999999999</v>
      </c>
      <c r="BY147" s="61">
        <v>0.72499999999999998</v>
      </c>
      <c r="BZ147" s="61">
        <v>0.87805</v>
      </c>
      <c r="CA147" s="61">
        <v>0.44123000000000001</v>
      </c>
      <c r="CB147" s="61">
        <v>5.65</v>
      </c>
      <c r="CC147" s="61">
        <v>0.08</v>
      </c>
      <c r="CD147" s="61">
        <v>0.11</v>
      </c>
      <c r="CE147" s="61">
        <v>0.63</v>
      </c>
      <c r="CF147" s="61">
        <v>0.23</v>
      </c>
      <c r="CG147" s="61">
        <v>0.37</v>
      </c>
      <c r="CH147" s="61">
        <v>0.04</v>
      </c>
      <c r="CI147" s="61">
        <v>0.04</v>
      </c>
      <c r="CJ147" s="61">
        <v>0.05</v>
      </c>
      <c r="CK147" s="61">
        <v>0.25</v>
      </c>
      <c r="CL147" s="61">
        <v>0.12</v>
      </c>
      <c r="CM147" s="61">
        <v>0.28000000000000003</v>
      </c>
      <c r="CN147" s="61">
        <v>0.06</v>
      </c>
      <c r="CO147" s="61">
        <v>0.06</v>
      </c>
      <c r="CP147" s="61">
        <v>0.03</v>
      </c>
      <c r="CQ147" s="61">
        <v>0.22</v>
      </c>
      <c r="CR147" s="61">
        <v>0.15</v>
      </c>
      <c r="CS147" s="61">
        <v>0.32</v>
      </c>
      <c r="CT147" s="61">
        <v>0.03</v>
      </c>
      <c r="CU147" s="61">
        <v>0.05</v>
      </c>
      <c r="CV147" s="61">
        <v>0.16</v>
      </c>
      <c r="CW147" s="61">
        <v>0.38</v>
      </c>
      <c r="CX147" s="61">
        <v>0.41</v>
      </c>
      <c r="CY147" s="61">
        <v>0.22</v>
      </c>
      <c r="CZ147" s="61">
        <v>7.0000000000000007E-2</v>
      </c>
      <c r="DA147" s="61">
        <v>0.08</v>
      </c>
      <c r="DB147" s="61">
        <v>0.11</v>
      </c>
      <c r="DC147" s="61">
        <v>0.17</v>
      </c>
      <c r="DD147" s="61">
        <v>0.23</v>
      </c>
      <c r="DE147" s="61">
        <v>0.3</v>
      </c>
      <c r="DF147" s="61">
        <v>0.05</v>
      </c>
      <c r="DG147" s="61">
        <v>0.03</v>
      </c>
      <c r="DH147" s="61">
        <v>7.0000000000000007E-2</v>
      </c>
      <c r="DI147" s="61">
        <v>0.31</v>
      </c>
      <c r="DJ147" s="61">
        <v>0.32</v>
      </c>
      <c r="DK147" s="61">
        <v>0.19</v>
      </c>
      <c r="DL147" s="61" t="s">
        <v>294</v>
      </c>
    </row>
    <row r="148" spans="1:116" s="61" customFormat="1">
      <c r="A148" s="61">
        <v>71206</v>
      </c>
      <c r="B148" s="61" t="s">
        <v>19</v>
      </c>
      <c r="C148" s="61">
        <v>1</v>
      </c>
      <c r="D148" s="61">
        <v>20090606</v>
      </c>
      <c r="E148" s="61" t="s">
        <v>8</v>
      </c>
      <c r="F148" s="61">
        <v>20090616</v>
      </c>
      <c r="G148" s="61" t="s">
        <v>306</v>
      </c>
      <c r="H148" s="61">
        <v>15</v>
      </c>
      <c r="I148" s="61">
        <v>15</v>
      </c>
      <c r="J148" s="61">
        <v>2296</v>
      </c>
      <c r="K148" s="61" t="s">
        <v>283</v>
      </c>
      <c r="L148" s="61" t="s">
        <v>283</v>
      </c>
      <c r="M148" s="61" t="s">
        <v>283</v>
      </c>
      <c r="N148" s="61" t="s">
        <v>283</v>
      </c>
      <c r="O148" s="61">
        <v>540</v>
      </c>
      <c r="P148" s="61">
        <v>1.1499999999999999</v>
      </c>
      <c r="Q148" s="61">
        <v>1.07</v>
      </c>
      <c r="R148" s="61">
        <v>2.2200000000000002</v>
      </c>
      <c r="S148" s="61" t="s">
        <v>284</v>
      </c>
      <c r="T148" s="61">
        <v>1.9412199999999999</v>
      </c>
      <c r="U148" s="61">
        <v>1.9337150000000001</v>
      </c>
      <c r="V148" s="61" t="s">
        <v>285</v>
      </c>
      <c r="W148" s="61">
        <v>1.9135930000000001</v>
      </c>
      <c r="X148" s="61">
        <v>1.9160759999999999</v>
      </c>
      <c r="Y148" s="61">
        <v>1.934941</v>
      </c>
      <c r="Z148" s="61">
        <v>0</v>
      </c>
      <c r="AA148" s="61">
        <v>10.371858</v>
      </c>
      <c r="AB148" s="61">
        <v>10.336703</v>
      </c>
      <c r="AC148" s="61" t="s">
        <v>285</v>
      </c>
      <c r="AD148" s="61">
        <v>10.175071000000001</v>
      </c>
      <c r="AE148" s="61" t="s">
        <v>296</v>
      </c>
      <c r="AF148" s="61">
        <v>10.194666</v>
      </c>
      <c r="AG148" s="61">
        <v>10.334146</v>
      </c>
      <c r="AH148" s="61">
        <v>0.34</v>
      </c>
      <c r="AI148" s="61" t="s">
        <v>287</v>
      </c>
      <c r="AJ148" s="61">
        <v>0.02</v>
      </c>
      <c r="AK148" s="61">
        <v>-1.2142999999999999</v>
      </c>
      <c r="AL148" s="61">
        <v>0.1875</v>
      </c>
      <c r="AM148" s="61">
        <v>1200</v>
      </c>
      <c r="AN148" s="61">
        <v>8.68</v>
      </c>
      <c r="AO148" s="61">
        <v>9.24</v>
      </c>
      <c r="AP148" s="61">
        <v>49.42</v>
      </c>
      <c r="AQ148" s="61">
        <v>54.66</v>
      </c>
      <c r="AR148" s="61">
        <v>0.27850000000000003</v>
      </c>
      <c r="AS148" s="61">
        <v>0.29070000000000001</v>
      </c>
      <c r="AT148" s="61">
        <v>0.27782000000000001</v>
      </c>
      <c r="AU148" s="61">
        <v>0.72797000000000001</v>
      </c>
      <c r="AV148" s="61">
        <v>0.88815</v>
      </c>
      <c r="AW148" s="61">
        <v>0.442</v>
      </c>
      <c r="AX148" s="61">
        <v>0.27732000000000001</v>
      </c>
      <c r="AY148" s="61">
        <v>0.29004999999999997</v>
      </c>
      <c r="AZ148" s="61">
        <v>0.27698</v>
      </c>
      <c r="BA148" s="61">
        <v>0.72216999999999998</v>
      </c>
      <c r="BB148" s="61">
        <v>0.88673000000000002</v>
      </c>
      <c r="BC148" s="61">
        <v>0.44005</v>
      </c>
      <c r="BD148" s="61" t="s">
        <v>288</v>
      </c>
      <c r="BE148" s="61" t="s">
        <v>288</v>
      </c>
      <c r="BF148" s="61" t="s">
        <v>288</v>
      </c>
      <c r="BG148" s="61" t="s">
        <v>288</v>
      </c>
      <c r="BH148" s="61" t="s">
        <v>288</v>
      </c>
      <c r="BI148" s="61" t="s">
        <v>288</v>
      </c>
      <c r="BJ148" s="61">
        <v>0.27439999999999998</v>
      </c>
      <c r="BK148" s="61">
        <v>0.28365000000000001</v>
      </c>
      <c r="BL148" s="61">
        <v>0.2747</v>
      </c>
      <c r="BM148" s="61">
        <v>0.71189999999999998</v>
      </c>
      <c r="BN148" s="61">
        <v>0.84804999999999997</v>
      </c>
      <c r="BO148" s="61">
        <v>0.43686999999999998</v>
      </c>
      <c r="BP148" s="61">
        <v>0.27467999999999998</v>
      </c>
      <c r="BQ148" s="61">
        <v>0.28401999999999999</v>
      </c>
      <c r="BR148" s="61">
        <v>0.27453</v>
      </c>
      <c r="BS148" s="61">
        <v>0.72440000000000004</v>
      </c>
      <c r="BT148" s="61">
        <v>0.85263</v>
      </c>
      <c r="BU148" s="61">
        <v>0.43781999999999999</v>
      </c>
      <c r="BV148" s="61">
        <v>0.27722999999999998</v>
      </c>
      <c r="BW148" s="61">
        <v>0.28965000000000002</v>
      </c>
      <c r="BX148" s="61">
        <v>0.27733000000000002</v>
      </c>
      <c r="BY148" s="61">
        <v>0.72404999999999997</v>
      </c>
      <c r="BZ148" s="61">
        <v>0.88012999999999997</v>
      </c>
      <c r="CA148" s="61">
        <v>0.44238</v>
      </c>
      <c r="CB148" s="61">
        <v>0.13</v>
      </c>
      <c r="CC148" s="61">
        <v>0.05</v>
      </c>
      <c r="CD148" s="61">
        <v>0.08</v>
      </c>
      <c r="CE148" s="61">
        <v>0.23</v>
      </c>
      <c r="CF148" s="61">
        <v>0.22</v>
      </c>
      <c r="CG148" s="61">
        <v>0.41</v>
      </c>
      <c r="CH148" s="61">
        <v>0.04</v>
      </c>
      <c r="CI148" s="61">
        <v>0.04</v>
      </c>
      <c r="CJ148" s="61">
        <v>0.05</v>
      </c>
      <c r="CK148" s="61">
        <v>0.18</v>
      </c>
      <c r="CL148" s="61">
        <v>0.24</v>
      </c>
      <c r="CM148" s="61">
        <v>0.41</v>
      </c>
      <c r="CN148" s="61" t="s">
        <v>289</v>
      </c>
      <c r="CO148" s="61" t="s">
        <v>289</v>
      </c>
      <c r="CP148" s="61" t="s">
        <v>289</v>
      </c>
      <c r="CQ148" s="61" t="s">
        <v>289</v>
      </c>
      <c r="CR148" s="61" t="s">
        <v>289</v>
      </c>
      <c r="CS148" s="61" t="s">
        <v>289</v>
      </c>
      <c r="CT148" s="61">
        <v>0.03</v>
      </c>
      <c r="CU148" s="61">
        <v>0.06</v>
      </c>
      <c r="CV148" s="61">
        <v>0.02</v>
      </c>
      <c r="CW148" s="61">
        <v>0.33</v>
      </c>
      <c r="CX148" s="61">
        <v>0.22</v>
      </c>
      <c r="CY148" s="61">
        <v>0.22</v>
      </c>
      <c r="CZ148" s="61">
        <v>0.03</v>
      </c>
      <c r="DA148" s="61">
        <v>0.13</v>
      </c>
      <c r="DB148" s="61">
        <v>0.09</v>
      </c>
      <c r="DC148" s="61">
        <v>0.26</v>
      </c>
      <c r="DD148" s="61">
        <v>0.17</v>
      </c>
      <c r="DE148" s="61">
        <v>0.32</v>
      </c>
      <c r="DF148" s="61">
        <v>0.04</v>
      </c>
      <c r="DG148" s="61">
        <v>7.0000000000000007E-2</v>
      </c>
      <c r="DH148" s="61">
        <v>7.0000000000000007E-2</v>
      </c>
      <c r="DI148" s="61">
        <v>0.27</v>
      </c>
      <c r="DJ148" s="61">
        <v>0.17</v>
      </c>
      <c r="DK148" s="61">
        <v>0.21</v>
      </c>
      <c r="DL148" s="61" t="s">
        <v>325</v>
      </c>
    </row>
    <row r="149" spans="1:116" s="61" customFormat="1">
      <c r="A149" s="61">
        <v>71212</v>
      </c>
      <c r="B149" s="61" t="s">
        <v>19</v>
      </c>
      <c r="C149" s="61">
        <v>1</v>
      </c>
      <c r="D149" s="61">
        <v>20090821</v>
      </c>
      <c r="E149" s="61" t="s">
        <v>115</v>
      </c>
      <c r="F149" s="61">
        <v>20090824</v>
      </c>
      <c r="G149" s="61" t="s">
        <v>306</v>
      </c>
      <c r="H149" s="61">
        <v>23</v>
      </c>
      <c r="I149" s="61">
        <v>23</v>
      </c>
      <c r="J149" s="61">
        <v>3560</v>
      </c>
      <c r="K149" s="61" t="s">
        <v>283</v>
      </c>
      <c r="L149" s="61" t="s">
        <v>283</v>
      </c>
      <c r="M149" s="61" t="s">
        <v>283</v>
      </c>
      <c r="N149" s="61" t="s">
        <v>283</v>
      </c>
      <c r="O149" s="61">
        <v>542</v>
      </c>
      <c r="P149" s="61">
        <v>1.55</v>
      </c>
      <c r="Q149" s="61">
        <v>0.89</v>
      </c>
      <c r="R149" s="61">
        <v>2.44</v>
      </c>
      <c r="S149" s="61" t="s">
        <v>284</v>
      </c>
      <c r="T149" s="61">
        <v>1.929359</v>
      </c>
      <c r="U149" s="61">
        <v>1.9271579999999999</v>
      </c>
      <c r="V149" s="61" t="s">
        <v>285</v>
      </c>
      <c r="W149" s="61">
        <v>1.9033409999999999</v>
      </c>
      <c r="X149" s="61">
        <v>1.9217900000000001</v>
      </c>
      <c r="Y149" s="61">
        <v>1.935549</v>
      </c>
      <c r="Z149" s="61">
        <v>1</v>
      </c>
      <c r="AA149" s="61">
        <v>10.310883</v>
      </c>
      <c r="AB149" s="61">
        <v>10.307722999999999</v>
      </c>
      <c r="AC149" s="61" t="s">
        <v>285</v>
      </c>
      <c r="AD149" s="61">
        <v>10.118843999999999</v>
      </c>
      <c r="AE149" s="61" t="s">
        <v>286</v>
      </c>
      <c r="AF149" s="61">
        <v>10.204571</v>
      </c>
      <c r="AG149" s="61">
        <v>10.345736</v>
      </c>
      <c r="AH149" s="61">
        <v>0.03</v>
      </c>
      <c r="AI149" s="61" t="s">
        <v>287</v>
      </c>
      <c r="AJ149" s="61">
        <v>-0.37</v>
      </c>
      <c r="AK149" s="61">
        <v>0.42859999999999998</v>
      </c>
      <c r="AL149" s="61">
        <v>0.5625</v>
      </c>
      <c r="AM149" s="61">
        <v>1400</v>
      </c>
      <c r="AN149" s="61">
        <v>8.91</v>
      </c>
      <c r="AO149" s="61">
        <v>9.1</v>
      </c>
      <c r="AP149" s="61">
        <v>48.39</v>
      </c>
      <c r="AQ149" s="61">
        <v>50.35</v>
      </c>
      <c r="AR149" s="61">
        <v>0.27644999999999997</v>
      </c>
      <c r="AS149" s="61">
        <v>0.28916999999999998</v>
      </c>
      <c r="AT149" s="61">
        <v>0.27625</v>
      </c>
      <c r="AU149" s="61">
        <v>0.72889999999999999</v>
      </c>
      <c r="AV149" s="61">
        <v>0.88012999999999997</v>
      </c>
      <c r="AW149" s="61">
        <v>0.43959999999999999</v>
      </c>
      <c r="AX149" s="61">
        <v>0.27579999999999999</v>
      </c>
      <c r="AY149" s="61">
        <v>0.28947000000000001</v>
      </c>
      <c r="AZ149" s="61">
        <v>0.27627000000000002</v>
      </c>
      <c r="BA149" s="61">
        <v>0.72626999999999997</v>
      </c>
      <c r="BB149" s="61">
        <v>0.88268000000000002</v>
      </c>
      <c r="BC149" s="61">
        <v>0.44</v>
      </c>
      <c r="BD149" s="61" t="s">
        <v>288</v>
      </c>
      <c r="BE149" s="61" t="s">
        <v>288</v>
      </c>
      <c r="BF149" s="61" t="s">
        <v>288</v>
      </c>
      <c r="BG149" s="61" t="s">
        <v>288</v>
      </c>
      <c r="BH149" s="61" t="s">
        <v>288</v>
      </c>
      <c r="BI149" s="61" t="s">
        <v>288</v>
      </c>
      <c r="BJ149" s="61">
        <v>0.27272000000000002</v>
      </c>
      <c r="BK149" s="61">
        <v>0.28233000000000003</v>
      </c>
      <c r="BL149" s="61">
        <v>0.27339999999999998</v>
      </c>
      <c r="BM149" s="61">
        <v>0.71247000000000005</v>
      </c>
      <c r="BN149" s="61">
        <v>0.83760000000000001</v>
      </c>
      <c r="BO149" s="61">
        <v>0.43321999999999999</v>
      </c>
      <c r="BP149" s="61">
        <v>0.27512999999999999</v>
      </c>
      <c r="BQ149" s="61">
        <v>0.28401999999999999</v>
      </c>
      <c r="BR149" s="61">
        <v>0.27610000000000001</v>
      </c>
      <c r="BS149" s="61">
        <v>0.72330000000000005</v>
      </c>
      <c r="BT149" s="61">
        <v>0.83908000000000005</v>
      </c>
      <c r="BU149" s="61">
        <v>0.43968000000000002</v>
      </c>
      <c r="BV149" s="61">
        <v>0.27762999999999999</v>
      </c>
      <c r="BW149" s="61">
        <v>0.29061999999999999</v>
      </c>
      <c r="BX149" s="61">
        <v>0.27693000000000001</v>
      </c>
      <c r="BY149" s="61">
        <v>0.72667000000000004</v>
      </c>
      <c r="BZ149" s="61">
        <v>0.88017999999999996</v>
      </c>
      <c r="CA149" s="61">
        <v>0.44091999999999998</v>
      </c>
      <c r="CB149" s="61">
        <v>0.13</v>
      </c>
      <c r="CC149" s="61">
        <v>0.1</v>
      </c>
      <c r="CD149" s="61">
        <v>0.04</v>
      </c>
      <c r="CE149" s="61">
        <v>0.34</v>
      </c>
      <c r="CF149" s="61">
        <v>0.28000000000000003</v>
      </c>
      <c r="CG149" s="61">
        <v>0.09</v>
      </c>
      <c r="CH149" s="61">
        <v>0.05</v>
      </c>
      <c r="CI149" s="61">
        <v>0.06</v>
      </c>
      <c r="CJ149" s="61">
        <v>0.06</v>
      </c>
      <c r="CK149" s="61">
        <v>0.2</v>
      </c>
      <c r="CL149" s="61">
        <v>0.34</v>
      </c>
      <c r="CM149" s="61">
        <v>0.16</v>
      </c>
      <c r="CN149" s="61" t="s">
        <v>289</v>
      </c>
      <c r="CO149" s="61" t="s">
        <v>289</v>
      </c>
      <c r="CP149" s="61" t="s">
        <v>289</v>
      </c>
      <c r="CQ149" s="61" t="s">
        <v>289</v>
      </c>
      <c r="CR149" s="61" t="s">
        <v>289</v>
      </c>
      <c r="CS149" s="61" t="s">
        <v>289</v>
      </c>
      <c r="CT149" s="61">
        <v>0.14000000000000001</v>
      </c>
      <c r="CU149" s="61">
        <v>0.06</v>
      </c>
      <c r="CV149" s="61">
        <v>0.04</v>
      </c>
      <c r="CW149" s="61">
        <v>0.31</v>
      </c>
      <c r="CX149" s="61">
        <v>0.41</v>
      </c>
      <c r="CY149" s="61">
        <v>0.17</v>
      </c>
      <c r="CZ149" s="61">
        <v>0.09</v>
      </c>
      <c r="DA149" s="61">
        <v>0.08</v>
      </c>
      <c r="DB149" s="61">
        <v>0.05</v>
      </c>
      <c r="DC149" s="61">
        <v>0.42</v>
      </c>
      <c r="DD149" s="61">
        <v>0.34</v>
      </c>
      <c r="DE149" s="61">
        <v>0.21</v>
      </c>
      <c r="DF149" s="61">
        <v>0.09</v>
      </c>
      <c r="DG149" s="61">
        <v>0.15</v>
      </c>
      <c r="DH149" s="61">
        <v>0.1</v>
      </c>
      <c r="DI149" s="61">
        <v>0.24</v>
      </c>
      <c r="DJ149" s="61">
        <v>0.25</v>
      </c>
      <c r="DK149" s="61">
        <v>0.35</v>
      </c>
      <c r="DL149" s="61" t="s">
        <v>325</v>
      </c>
    </row>
    <row r="150" spans="1:116" s="61" customFormat="1">
      <c r="A150" s="61">
        <v>72405</v>
      </c>
      <c r="B150" s="61" t="s">
        <v>19</v>
      </c>
      <c r="C150" s="61">
        <v>1</v>
      </c>
      <c r="D150" s="61">
        <v>20091117</v>
      </c>
      <c r="E150" s="61" t="s">
        <v>146</v>
      </c>
      <c r="F150" s="61">
        <v>20091117</v>
      </c>
      <c r="G150" s="61" t="s">
        <v>360</v>
      </c>
      <c r="H150" s="61">
        <v>1</v>
      </c>
      <c r="I150" s="61">
        <v>31</v>
      </c>
      <c r="J150" s="61">
        <v>307</v>
      </c>
      <c r="K150" s="61" t="s">
        <v>308</v>
      </c>
      <c r="L150" s="61" t="s">
        <v>283</v>
      </c>
      <c r="M150" s="61" t="s">
        <v>283</v>
      </c>
      <c r="N150" s="61" t="s">
        <v>283</v>
      </c>
      <c r="O150" s="61">
        <v>542</v>
      </c>
      <c r="P150" s="61">
        <v>1.44</v>
      </c>
      <c r="Q150" s="61">
        <v>0.71</v>
      </c>
      <c r="R150" s="61">
        <v>2.15</v>
      </c>
      <c r="S150" s="61" t="s">
        <v>284</v>
      </c>
      <c r="T150" s="61">
        <v>2.0069240000000002</v>
      </c>
      <c r="U150" s="61">
        <v>1.99851</v>
      </c>
      <c r="V150" s="61" t="s">
        <v>285</v>
      </c>
      <c r="W150" s="61">
        <v>1.9561440000000001</v>
      </c>
      <c r="X150" s="61">
        <v>1.956958</v>
      </c>
      <c r="Y150" s="61">
        <v>1.9777830000000001</v>
      </c>
      <c r="Z150" s="61">
        <v>1</v>
      </c>
      <c r="AA150" s="61">
        <v>10.67334</v>
      </c>
      <c r="AB150" s="61">
        <v>10.637060999999999</v>
      </c>
      <c r="AC150" s="61" t="s">
        <v>285</v>
      </c>
      <c r="AD150" s="61">
        <v>10.376346</v>
      </c>
      <c r="AE150" s="61" t="s">
        <v>286</v>
      </c>
      <c r="AF150" s="61">
        <v>10.384467000000001</v>
      </c>
      <c r="AG150" s="61">
        <v>10.547351000000001</v>
      </c>
      <c r="AH150" s="61">
        <v>0.34</v>
      </c>
      <c r="AI150" s="61" t="s">
        <v>287</v>
      </c>
      <c r="AJ150" s="61">
        <v>0.84</v>
      </c>
      <c r="AK150" s="61">
        <v>-0.35709999999999997</v>
      </c>
      <c r="AL150" s="61">
        <v>-0.5625</v>
      </c>
      <c r="AM150" s="61">
        <v>400</v>
      </c>
      <c r="AN150" s="61">
        <v>8.82</v>
      </c>
      <c r="AO150" s="61">
        <v>8.6199999999999992</v>
      </c>
      <c r="AP150" s="61">
        <v>47.95</v>
      </c>
      <c r="AQ150" s="61">
        <v>47.16</v>
      </c>
      <c r="AR150" s="61">
        <v>0.28643000000000002</v>
      </c>
      <c r="AS150" s="61">
        <v>0.29702000000000001</v>
      </c>
      <c r="AT150" s="61">
        <v>0.28889999999999999</v>
      </c>
      <c r="AU150" s="61">
        <v>0.74917999999999996</v>
      </c>
      <c r="AV150" s="61">
        <v>0.89002999999999999</v>
      </c>
      <c r="AW150" s="61">
        <v>0.46715000000000001</v>
      </c>
      <c r="AX150" s="61">
        <v>0.28527000000000002</v>
      </c>
      <c r="AY150" s="61">
        <v>0.29625000000000001</v>
      </c>
      <c r="AZ150" s="61">
        <v>0.28775000000000001</v>
      </c>
      <c r="BA150" s="61">
        <v>0.74407999999999996</v>
      </c>
      <c r="BB150" s="61">
        <v>0.89353000000000005</v>
      </c>
      <c r="BC150" s="61">
        <v>0.46411999999999998</v>
      </c>
      <c r="BD150" s="61" t="s">
        <v>288</v>
      </c>
      <c r="BE150" s="61" t="s">
        <v>288</v>
      </c>
      <c r="BF150" s="61" t="s">
        <v>288</v>
      </c>
      <c r="BG150" s="61" t="s">
        <v>288</v>
      </c>
      <c r="BH150" s="61" t="s">
        <v>288</v>
      </c>
      <c r="BI150" s="61" t="s">
        <v>288</v>
      </c>
      <c r="BJ150" s="61">
        <v>0.27943000000000001</v>
      </c>
      <c r="BK150" s="61">
        <v>0.28908</v>
      </c>
      <c r="BL150" s="61">
        <v>0.28247</v>
      </c>
      <c r="BM150" s="61">
        <v>0.72106999999999999</v>
      </c>
      <c r="BN150" s="61">
        <v>0.84501999999999999</v>
      </c>
      <c r="BO150" s="61">
        <v>0.44905</v>
      </c>
      <c r="BP150" s="61">
        <v>0.2787</v>
      </c>
      <c r="BQ150" s="61">
        <v>0.28877000000000003</v>
      </c>
      <c r="BR150" s="61">
        <v>0.28206999999999999</v>
      </c>
      <c r="BS150" s="61">
        <v>0.73433000000000004</v>
      </c>
      <c r="BT150" s="61">
        <v>0.84160000000000001</v>
      </c>
      <c r="BU150" s="61">
        <v>0.45982000000000001</v>
      </c>
      <c r="BV150" s="61">
        <v>0.28297</v>
      </c>
      <c r="BW150" s="61">
        <v>0.29504999999999998</v>
      </c>
      <c r="BX150" s="61">
        <v>0.28405000000000002</v>
      </c>
      <c r="BY150" s="61">
        <v>0.73458000000000001</v>
      </c>
      <c r="BZ150" s="61">
        <v>0.89083000000000001</v>
      </c>
      <c r="CA150" s="61">
        <v>0.45600000000000002</v>
      </c>
      <c r="CB150" s="61">
        <v>0.08</v>
      </c>
      <c r="CC150" s="61">
        <v>0.05</v>
      </c>
      <c r="CD150" s="61">
        <v>7.0000000000000007E-2</v>
      </c>
      <c r="CE150" s="61">
        <v>0.49</v>
      </c>
      <c r="CF150" s="61">
        <v>0.3</v>
      </c>
      <c r="CG150" s="61">
        <v>0.35</v>
      </c>
      <c r="CH150" s="61">
        <v>0.04</v>
      </c>
      <c r="CI150" s="61">
        <v>0.06</v>
      </c>
      <c r="CJ150" s="61">
        <v>0.09</v>
      </c>
      <c r="CK150" s="61">
        <v>0.26</v>
      </c>
      <c r="CL150" s="61">
        <v>0.18</v>
      </c>
      <c r="CM150" s="61">
        <v>0.25</v>
      </c>
      <c r="CN150" s="61" t="s">
        <v>289</v>
      </c>
      <c r="CO150" s="61" t="s">
        <v>289</v>
      </c>
      <c r="CP150" s="61" t="s">
        <v>289</v>
      </c>
      <c r="CQ150" s="61" t="s">
        <v>289</v>
      </c>
      <c r="CR150" s="61" t="s">
        <v>289</v>
      </c>
      <c r="CS150" s="61" t="s">
        <v>289</v>
      </c>
      <c r="CT150" s="61">
        <v>0.04</v>
      </c>
      <c r="CU150" s="61">
        <v>0.06</v>
      </c>
      <c r="CV150" s="61">
        <v>0.08</v>
      </c>
      <c r="CW150" s="61">
        <v>0.66</v>
      </c>
      <c r="CX150" s="61">
        <v>0.24</v>
      </c>
      <c r="CY150" s="61">
        <v>0.2</v>
      </c>
      <c r="CZ150" s="61">
        <v>0.02</v>
      </c>
      <c r="DA150" s="61">
        <v>7.0000000000000007E-2</v>
      </c>
      <c r="DB150" s="61">
        <v>7.0000000000000007E-2</v>
      </c>
      <c r="DC150" s="61">
        <v>0.32</v>
      </c>
      <c r="DD150" s="61">
        <v>0.17</v>
      </c>
      <c r="DE150" s="61">
        <v>0.18</v>
      </c>
      <c r="DF150" s="61">
        <v>0.04</v>
      </c>
      <c r="DG150" s="61">
        <v>0.04</v>
      </c>
      <c r="DH150" s="61">
        <v>0.03</v>
      </c>
      <c r="DI150" s="61">
        <v>0.65</v>
      </c>
      <c r="DJ150" s="61">
        <v>0.33</v>
      </c>
      <c r="DK150" s="61">
        <v>0.28000000000000003</v>
      </c>
      <c r="DL150" s="61" t="s">
        <v>325</v>
      </c>
    </row>
    <row r="151" spans="1:116" s="61" customFormat="1">
      <c r="A151" s="61">
        <v>72402</v>
      </c>
      <c r="B151" s="61" t="s">
        <v>19</v>
      </c>
      <c r="C151" s="61">
        <v>1</v>
      </c>
      <c r="D151" s="61">
        <v>20091124</v>
      </c>
      <c r="E151" s="61" t="s">
        <v>83</v>
      </c>
      <c r="F151" s="61">
        <v>20091124</v>
      </c>
      <c r="G151" s="61" t="s">
        <v>360</v>
      </c>
      <c r="H151" s="61">
        <v>2</v>
      </c>
      <c r="I151" s="61">
        <v>32</v>
      </c>
      <c r="J151" s="61">
        <v>461</v>
      </c>
      <c r="K151" s="61" t="s">
        <v>313</v>
      </c>
      <c r="L151" s="61" t="s">
        <v>283</v>
      </c>
      <c r="M151" s="61" t="s">
        <v>283</v>
      </c>
      <c r="N151" s="61" t="s">
        <v>283</v>
      </c>
      <c r="O151" s="61">
        <v>540</v>
      </c>
      <c r="P151" s="61">
        <v>1.07</v>
      </c>
      <c r="Q151" s="61">
        <v>0.94</v>
      </c>
      <c r="R151" s="61">
        <v>2.0099999999999998</v>
      </c>
      <c r="S151" s="61" t="s">
        <v>284</v>
      </c>
      <c r="T151" s="61">
        <v>1.980437</v>
      </c>
      <c r="U151" s="61">
        <v>1.9767950000000001</v>
      </c>
      <c r="V151" s="61" t="s">
        <v>285</v>
      </c>
      <c r="W151" s="61">
        <v>1.947128</v>
      </c>
      <c r="X151" s="61">
        <v>1.9450639999999999</v>
      </c>
      <c r="Y151" s="61">
        <v>1.9695739999999999</v>
      </c>
      <c r="Z151" s="61">
        <v>0</v>
      </c>
      <c r="AA151" s="61">
        <v>10.561705</v>
      </c>
      <c r="AB151" s="61">
        <v>10.542310000000001</v>
      </c>
      <c r="AC151" s="61" t="s">
        <v>285</v>
      </c>
      <c r="AD151" s="61">
        <v>10.333512000000001</v>
      </c>
      <c r="AE151" s="61" t="s">
        <v>296</v>
      </c>
      <c r="AF151" s="61">
        <v>10.336138999999999</v>
      </c>
      <c r="AG151" s="61">
        <v>10.518496000000001</v>
      </c>
      <c r="AH151" s="61">
        <v>0.18</v>
      </c>
      <c r="AI151" s="61" t="s">
        <v>287</v>
      </c>
      <c r="AJ151" s="61">
        <v>0.23</v>
      </c>
      <c r="AK151" s="61">
        <v>-1.7857000000000001</v>
      </c>
      <c r="AL151" s="61">
        <v>-0.625</v>
      </c>
      <c r="AM151" s="61">
        <v>700</v>
      </c>
      <c r="AN151" s="61">
        <v>8.67</v>
      </c>
      <c r="AO151" s="61">
        <v>8.74</v>
      </c>
      <c r="AP151" s="61">
        <v>49.78</v>
      </c>
      <c r="AQ151" s="61">
        <v>51.51</v>
      </c>
      <c r="AR151" s="61">
        <v>0.28299999999999997</v>
      </c>
      <c r="AS151" s="61">
        <v>0.29465000000000002</v>
      </c>
      <c r="AT151" s="61">
        <v>0.28444999999999998</v>
      </c>
      <c r="AU151" s="61">
        <v>0.74355000000000004</v>
      </c>
      <c r="AV151" s="61">
        <v>0.89885000000000004</v>
      </c>
      <c r="AW151" s="61">
        <v>0.45787</v>
      </c>
      <c r="AX151" s="61">
        <v>0.28232000000000002</v>
      </c>
      <c r="AY151" s="61">
        <v>0.29413</v>
      </c>
      <c r="AZ151" s="61">
        <v>0.28425</v>
      </c>
      <c r="BA151" s="61">
        <v>0.73933000000000004</v>
      </c>
      <c r="BB151" s="61">
        <v>0.89812999999999998</v>
      </c>
      <c r="BC151" s="61">
        <v>0.45722000000000002</v>
      </c>
      <c r="BD151" s="61" t="s">
        <v>288</v>
      </c>
      <c r="BE151" s="61" t="s">
        <v>288</v>
      </c>
      <c r="BF151" s="61" t="s">
        <v>288</v>
      </c>
      <c r="BG151" s="61" t="s">
        <v>288</v>
      </c>
      <c r="BH151" s="61" t="s">
        <v>288</v>
      </c>
      <c r="BI151" s="61" t="s">
        <v>288</v>
      </c>
      <c r="BJ151" s="61">
        <v>0.27807999999999999</v>
      </c>
      <c r="BK151" s="61">
        <v>0.28739999999999999</v>
      </c>
      <c r="BL151" s="61">
        <v>0.28082000000000001</v>
      </c>
      <c r="BM151" s="61">
        <v>0.72153</v>
      </c>
      <c r="BN151" s="61">
        <v>0.84892000000000001</v>
      </c>
      <c r="BO151" s="61">
        <v>0.44967000000000001</v>
      </c>
      <c r="BP151" s="61">
        <v>0.27765000000000001</v>
      </c>
      <c r="BQ151" s="61">
        <v>0.28784999999999999</v>
      </c>
      <c r="BR151" s="61">
        <v>0.28006999999999999</v>
      </c>
      <c r="BS151" s="61">
        <v>0.72116999999999998</v>
      </c>
      <c r="BT151" s="61">
        <v>0.85202</v>
      </c>
      <c r="BU151" s="61">
        <v>0.45419999999999999</v>
      </c>
      <c r="BV151" s="61">
        <v>0.28192</v>
      </c>
      <c r="BW151" s="61">
        <v>0.29482999999999998</v>
      </c>
      <c r="BX151" s="61">
        <v>0.28275</v>
      </c>
      <c r="BY151" s="61">
        <v>0.73326999999999998</v>
      </c>
      <c r="BZ151" s="61">
        <v>0.89615</v>
      </c>
      <c r="CA151" s="61">
        <v>0.45112000000000002</v>
      </c>
      <c r="CB151" s="61">
        <v>0.03</v>
      </c>
      <c r="CC151" s="61">
        <v>7.0000000000000007E-2</v>
      </c>
      <c r="CD151" s="61">
        <v>7.0000000000000007E-2</v>
      </c>
      <c r="CE151" s="61">
        <v>0.43</v>
      </c>
      <c r="CF151" s="61">
        <v>0.15</v>
      </c>
      <c r="CG151" s="61">
        <v>0.49</v>
      </c>
      <c r="CH151" s="61">
        <v>0.05</v>
      </c>
      <c r="CI151" s="61">
        <v>0.06</v>
      </c>
      <c r="CJ151" s="61">
        <v>0.1</v>
      </c>
      <c r="CK151" s="61">
        <v>0.53</v>
      </c>
      <c r="CL151" s="61">
        <v>0.33</v>
      </c>
      <c r="CM151" s="61">
        <v>0.49</v>
      </c>
      <c r="CN151" s="61" t="s">
        <v>289</v>
      </c>
      <c r="CO151" s="61" t="s">
        <v>289</v>
      </c>
      <c r="CP151" s="61" t="s">
        <v>289</v>
      </c>
      <c r="CQ151" s="61" t="s">
        <v>289</v>
      </c>
      <c r="CR151" s="61" t="s">
        <v>289</v>
      </c>
      <c r="CS151" s="61" t="s">
        <v>289</v>
      </c>
      <c r="CT151" s="61">
        <v>7.0000000000000007E-2</v>
      </c>
      <c r="CU151" s="61">
        <v>0.05</v>
      </c>
      <c r="CV151" s="61">
        <v>0.04</v>
      </c>
      <c r="CW151" s="61">
        <v>0.51</v>
      </c>
      <c r="CX151" s="61">
        <v>0.24</v>
      </c>
      <c r="CY151" s="61">
        <v>0.28000000000000003</v>
      </c>
      <c r="CZ151" s="61">
        <v>0.04</v>
      </c>
      <c r="DA151" s="61">
        <v>0.05</v>
      </c>
      <c r="DB151" s="61">
        <v>0.05</v>
      </c>
      <c r="DC151" s="61">
        <v>0.21</v>
      </c>
      <c r="DD151" s="61">
        <v>0.22</v>
      </c>
      <c r="DE151" s="61">
        <v>0.23</v>
      </c>
      <c r="DF151" s="61">
        <v>0.03</v>
      </c>
      <c r="DG151" s="61">
        <v>0.04</v>
      </c>
      <c r="DH151" s="61">
        <v>0.04</v>
      </c>
      <c r="DI151" s="61">
        <v>0.32</v>
      </c>
      <c r="DJ151" s="61">
        <v>0.25</v>
      </c>
      <c r="DK151" s="61">
        <v>0.21</v>
      </c>
      <c r="DL151" s="61" t="s">
        <v>325</v>
      </c>
    </row>
    <row r="152" spans="1:116" s="61" customFormat="1">
      <c r="A152" s="61">
        <v>71210</v>
      </c>
      <c r="B152" s="61" t="s">
        <v>19</v>
      </c>
      <c r="C152" s="61">
        <v>1</v>
      </c>
      <c r="D152" s="61">
        <v>20091202</v>
      </c>
      <c r="E152" s="61" t="s">
        <v>151</v>
      </c>
      <c r="F152" s="61">
        <v>20091202</v>
      </c>
      <c r="G152" s="61" t="s">
        <v>360</v>
      </c>
      <c r="H152" s="61">
        <v>3</v>
      </c>
      <c r="I152" s="61">
        <v>33</v>
      </c>
      <c r="J152" s="61">
        <v>626</v>
      </c>
      <c r="K152" s="61" t="s">
        <v>305</v>
      </c>
      <c r="L152" s="61" t="s">
        <v>283</v>
      </c>
      <c r="M152" s="61" t="s">
        <v>283</v>
      </c>
      <c r="N152" s="61" t="s">
        <v>283</v>
      </c>
      <c r="O152" s="61">
        <v>541</v>
      </c>
      <c r="P152" s="61">
        <v>0.57999999999999996</v>
      </c>
      <c r="Q152" s="61">
        <v>0.5</v>
      </c>
      <c r="R152" s="61">
        <v>1.08</v>
      </c>
      <c r="S152" s="61" t="s">
        <v>284</v>
      </c>
      <c r="T152" s="61">
        <v>1.967641</v>
      </c>
      <c r="U152" s="61">
        <v>1.966297</v>
      </c>
      <c r="V152" s="61">
        <v>1.9599599999999999</v>
      </c>
      <c r="W152" s="61">
        <v>1.943338</v>
      </c>
      <c r="X152" s="61">
        <v>1.9452370000000001</v>
      </c>
      <c r="Y152" s="61">
        <v>1.9600550000000001</v>
      </c>
      <c r="Z152" s="61">
        <v>0</v>
      </c>
      <c r="AA152" s="61">
        <v>10.500116999999999</v>
      </c>
      <c r="AB152" s="61">
        <v>10.490463</v>
      </c>
      <c r="AC152" s="61">
        <v>10.458375999999999</v>
      </c>
      <c r="AD152" s="61">
        <v>10.334182999999999</v>
      </c>
      <c r="AE152" s="61" t="s">
        <v>292</v>
      </c>
      <c r="AF152" s="61">
        <v>10.350210000000001</v>
      </c>
      <c r="AG152" s="61">
        <v>10.46613</v>
      </c>
      <c r="AH152" s="61">
        <v>0.09</v>
      </c>
      <c r="AI152" s="61">
        <v>0.31</v>
      </c>
      <c r="AJ152" s="61">
        <v>-7.0000000000000007E-2</v>
      </c>
      <c r="AK152" s="61">
        <v>-2.0714000000000001</v>
      </c>
      <c r="AL152" s="61">
        <v>-1.3125</v>
      </c>
      <c r="AM152" s="61">
        <v>600</v>
      </c>
      <c r="AN152" s="61">
        <v>10.73</v>
      </c>
      <c r="AO152" s="61">
        <v>10.11</v>
      </c>
      <c r="AP152" s="61">
        <v>70.06</v>
      </c>
      <c r="AQ152" s="61">
        <v>66.209999999999994</v>
      </c>
      <c r="AR152" s="61">
        <v>0.28148000000000001</v>
      </c>
      <c r="AS152" s="61">
        <v>0.29375000000000001</v>
      </c>
      <c r="AT152" s="61">
        <v>0.28261999999999998</v>
      </c>
      <c r="AU152" s="61">
        <v>0.73377999999999999</v>
      </c>
      <c r="AV152" s="61">
        <v>0.89332999999999996</v>
      </c>
      <c r="AW152" s="61">
        <v>0.45186999999999999</v>
      </c>
      <c r="AX152" s="61">
        <v>0.28144999999999998</v>
      </c>
      <c r="AY152" s="61">
        <v>0.29352</v>
      </c>
      <c r="AZ152" s="61">
        <v>0.28237000000000001</v>
      </c>
      <c r="BA152" s="61">
        <v>0.73397999999999997</v>
      </c>
      <c r="BB152" s="61">
        <v>0.89087000000000005</v>
      </c>
      <c r="BC152" s="61">
        <v>0.44974999999999998</v>
      </c>
      <c r="BD152" s="61">
        <v>0.28017999999999998</v>
      </c>
      <c r="BE152" s="61">
        <v>0.29303000000000001</v>
      </c>
      <c r="BF152" s="61">
        <v>0.28237000000000001</v>
      </c>
      <c r="BG152" s="61">
        <v>0.71982000000000002</v>
      </c>
      <c r="BH152" s="61">
        <v>0.88888</v>
      </c>
      <c r="BI152" s="61">
        <v>0.4491</v>
      </c>
      <c r="BJ152" s="61">
        <v>0.27810000000000001</v>
      </c>
      <c r="BK152" s="61">
        <v>0.28842000000000001</v>
      </c>
      <c r="BL152" s="61">
        <v>0.27997</v>
      </c>
      <c r="BM152" s="61">
        <v>0.71503000000000005</v>
      </c>
      <c r="BN152" s="61">
        <v>0.86072000000000004</v>
      </c>
      <c r="BO152" s="61">
        <v>0.44442999999999999</v>
      </c>
      <c r="BP152" s="61">
        <v>0.27833000000000002</v>
      </c>
      <c r="BQ152" s="61">
        <v>0.28947000000000001</v>
      </c>
      <c r="BR152" s="61">
        <v>0.27993000000000001</v>
      </c>
      <c r="BS152" s="61">
        <v>0.71848000000000001</v>
      </c>
      <c r="BT152" s="61">
        <v>0.85667000000000004</v>
      </c>
      <c r="BU152" s="61">
        <v>0.44629999999999997</v>
      </c>
      <c r="BV152" s="61">
        <v>0.28082000000000001</v>
      </c>
      <c r="BW152" s="61">
        <v>0.29382999999999998</v>
      </c>
      <c r="BX152" s="61">
        <v>0.28156999999999999</v>
      </c>
      <c r="BY152" s="61">
        <v>0.72035000000000005</v>
      </c>
      <c r="BZ152" s="61">
        <v>0.88885000000000003</v>
      </c>
      <c r="CA152" s="61">
        <v>0.44783000000000001</v>
      </c>
      <c r="CB152" s="61">
        <v>0.06</v>
      </c>
      <c r="CC152" s="61">
        <v>0.05</v>
      </c>
      <c r="CD152" s="61">
        <v>0.05</v>
      </c>
      <c r="CE152" s="61">
        <v>0.36</v>
      </c>
      <c r="CF152" s="61">
        <v>0.35</v>
      </c>
      <c r="CG152" s="61">
        <v>0.35</v>
      </c>
      <c r="CH152" s="61">
        <v>0.03</v>
      </c>
      <c r="CI152" s="61">
        <v>0.06</v>
      </c>
      <c r="CJ152" s="61">
        <v>0.06</v>
      </c>
      <c r="CK152" s="61">
        <v>0.45</v>
      </c>
      <c r="CL152" s="61">
        <v>0.28000000000000003</v>
      </c>
      <c r="CM152" s="61">
        <v>0.18</v>
      </c>
      <c r="CN152" s="61">
        <v>0.04</v>
      </c>
      <c r="CO152" s="61">
        <v>0.04</v>
      </c>
      <c r="CP152" s="61">
        <v>0.08</v>
      </c>
      <c r="CQ152" s="61">
        <v>0.38</v>
      </c>
      <c r="CR152" s="61">
        <v>0.28999999999999998</v>
      </c>
      <c r="CS152" s="61">
        <v>0.68</v>
      </c>
      <c r="CT152" s="61">
        <v>0.06</v>
      </c>
      <c r="CU152" s="61">
        <v>0.05</v>
      </c>
      <c r="CV152" s="61">
        <v>0.03</v>
      </c>
      <c r="CW152" s="61">
        <v>0.41</v>
      </c>
      <c r="CX152" s="61">
        <v>0.38</v>
      </c>
      <c r="CY152" s="61">
        <v>0.41</v>
      </c>
      <c r="CZ152" s="61">
        <v>0.03</v>
      </c>
      <c r="DA152" s="61">
        <v>7.0000000000000007E-2</v>
      </c>
      <c r="DB152" s="61">
        <v>0.1</v>
      </c>
      <c r="DC152" s="61">
        <v>0.77</v>
      </c>
      <c r="DD152" s="61">
        <v>0.14000000000000001</v>
      </c>
      <c r="DE152" s="61">
        <v>0.39</v>
      </c>
      <c r="DF152" s="61">
        <v>0.06</v>
      </c>
      <c r="DG152" s="61">
        <v>0.05</v>
      </c>
      <c r="DH152" s="61">
        <v>0.08</v>
      </c>
      <c r="DI152" s="61">
        <v>0.66</v>
      </c>
      <c r="DJ152" s="61">
        <v>0.22</v>
      </c>
      <c r="DK152" s="61">
        <v>0.26</v>
      </c>
      <c r="DL152" s="61" t="s">
        <v>320</v>
      </c>
    </row>
    <row r="153" spans="1:116" s="61" customFormat="1">
      <c r="A153" s="61">
        <v>74099</v>
      </c>
      <c r="B153" s="61" t="s">
        <v>19</v>
      </c>
      <c r="C153" s="61">
        <v>1</v>
      </c>
      <c r="D153" s="61">
        <v>20100206</v>
      </c>
      <c r="E153" s="61" t="s">
        <v>381</v>
      </c>
      <c r="F153" s="61">
        <v>20100207</v>
      </c>
      <c r="G153" s="61" t="s">
        <v>360</v>
      </c>
      <c r="H153" s="61" t="s">
        <v>402</v>
      </c>
      <c r="I153" s="61">
        <v>38</v>
      </c>
      <c r="J153" s="61">
        <v>1292</v>
      </c>
      <c r="K153" s="61" t="s">
        <v>283</v>
      </c>
      <c r="L153" s="61" t="s">
        <v>283</v>
      </c>
      <c r="M153" s="61" t="s">
        <v>283</v>
      </c>
      <c r="N153" s="61" t="s">
        <v>283</v>
      </c>
      <c r="O153" s="61">
        <v>541</v>
      </c>
      <c r="P153" s="61">
        <v>0.65</v>
      </c>
      <c r="Q153" s="61">
        <v>0.5</v>
      </c>
      <c r="R153" s="61">
        <v>1.1499999999999999</v>
      </c>
      <c r="S153" s="61" t="s">
        <v>284</v>
      </c>
      <c r="T153" s="61">
        <v>1.96</v>
      </c>
      <c r="U153" s="61">
        <v>1.954159</v>
      </c>
      <c r="V153" s="61" t="s">
        <v>285</v>
      </c>
      <c r="W153" s="61">
        <v>1.9396059999999999</v>
      </c>
      <c r="X153" s="61">
        <v>1.9402680000000001</v>
      </c>
      <c r="Y153" s="61">
        <v>1.9507989999999999</v>
      </c>
      <c r="Z153" s="61">
        <v>0</v>
      </c>
      <c r="AA153" s="61">
        <v>10.464615</v>
      </c>
      <c r="AB153" s="61">
        <v>10.43009</v>
      </c>
      <c r="AC153" s="61" t="s">
        <v>285</v>
      </c>
      <c r="AD153" s="61">
        <v>10.329698</v>
      </c>
      <c r="AE153" s="61" t="s">
        <v>292</v>
      </c>
      <c r="AF153" s="61">
        <v>10.333320000000001</v>
      </c>
      <c r="AG153" s="61">
        <v>10.418108999999999</v>
      </c>
      <c r="AH153" s="61">
        <v>0.33</v>
      </c>
      <c r="AI153" s="61" t="s">
        <v>287</v>
      </c>
      <c r="AJ153" s="61">
        <v>0.11</v>
      </c>
      <c r="AK153" s="61">
        <v>-1.8332999999999999</v>
      </c>
      <c r="AL153" s="61">
        <v>-1.5</v>
      </c>
      <c r="AM153" s="61">
        <v>650</v>
      </c>
      <c r="AN153" s="61">
        <v>10.76</v>
      </c>
      <c r="AO153" s="61">
        <v>10.25</v>
      </c>
      <c r="AP153" s="61">
        <v>70.180000000000007</v>
      </c>
      <c r="AQ153" s="61">
        <v>67.17</v>
      </c>
      <c r="AR153" s="61">
        <v>0.28106999999999999</v>
      </c>
      <c r="AS153" s="61">
        <v>0.29237999999999997</v>
      </c>
      <c r="AT153" s="61">
        <v>0.28075</v>
      </c>
      <c r="AU153" s="61">
        <v>0.73021999999999998</v>
      </c>
      <c r="AV153" s="61">
        <v>0.90127000000000002</v>
      </c>
      <c r="AW153" s="61">
        <v>0.44932</v>
      </c>
      <c r="AX153" s="61">
        <v>0.28022999999999998</v>
      </c>
      <c r="AY153" s="61">
        <v>0.29176999999999997</v>
      </c>
      <c r="AZ153" s="61">
        <v>0.28047</v>
      </c>
      <c r="BA153" s="61">
        <v>0.72162000000000004</v>
      </c>
      <c r="BB153" s="61">
        <v>0.89554999999999996</v>
      </c>
      <c r="BC153" s="61">
        <v>0.44531999999999999</v>
      </c>
      <c r="BD153" s="61" t="s">
        <v>288</v>
      </c>
      <c r="BE153" s="61" t="s">
        <v>288</v>
      </c>
      <c r="BF153" s="61" t="s">
        <v>288</v>
      </c>
      <c r="BG153" s="61" t="s">
        <v>288</v>
      </c>
      <c r="BH153" s="61" t="s">
        <v>288</v>
      </c>
      <c r="BI153" s="61" t="s">
        <v>288</v>
      </c>
      <c r="BJ153" s="61">
        <v>0.27778000000000003</v>
      </c>
      <c r="BK153" s="61">
        <v>0.28793000000000002</v>
      </c>
      <c r="BL153" s="61">
        <v>0.27865000000000001</v>
      </c>
      <c r="BM153" s="61">
        <v>0.71660000000000001</v>
      </c>
      <c r="BN153" s="61">
        <v>0.87573000000000001</v>
      </c>
      <c r="BO153" s="61">
        <v>0.44663000000000003</v>
      </c>
      <c r="BP153" s="61">
        <v>0.27787000000000001</v>
      </c>
      <c r="BQ153" s="61">
        <v>0.28877999999999998</v>
      </c>
      <c r="BR153" s="61">
        <v>0.27883000000000002</v>
      </c>
      <c r="BS153" s="61">
        <v>0.71704999999999997</v>
      </c>
      <c r="BT153" s="61">
        <v>0.86709999999999998</v>
      </c>
      <c r="BU153" s="61">
        <v>0.4451</v>
      </c>
      <c r="BV153" s="61">
        <v>0.27962999999999999</v>
      </c>
      <c r="BW153" s="61">
        <v>0.29177999999999998</v>
      </c>
      <c r="BX153" s="61">
        <v>0.27997</v>
      </c>
      <c r="BY153" s="61">
        <v>0.72141999999999995</v>
      </c>
      <c r="BZ153" s="61">
        <v>0.89444999999999997</v>
      </c>
      <c r="CA153" s="61">
        <v>0.44502999999999998</v>
      </c>
      <c r="CB153" s="61">
        <v>0.03</v>
      </c>
      <c r="CC153" s="61">
        <v>0.1</v>
      </c>
      <c r="CD153" s="61">
        <v>0.03</v>
      </c>
      <c r="CE153" s="61">
        <v>0.26</v>
      </c>
      <c r="CF153" s="61">
        <v>0.1</v>
      </c>
      <c r="CG153" s="61">
        <v>0.2</v>
      </c>
      <c r="CH153" s="61">
        <v>0.05</v>
      </c>
      <c r="CI153" s="61">
        <v>0.04</v>
      </c>
      <c r="CJ153" s="61">
        <v>0.04</v>
      </c>
      <c r="CK153" s="61">
        <v>0.18</v>
      </c>
      <c r="CL153" s="61">
        <v>0.23</v>
      </c>
      <c r="CM153" s="61">
        <v>0.3</v>
      </c>
      <c r="CN153" s="61" t="s">
        <v>289</v>
      </c>
      <c r="CO153" s="61" t="s">
        <v>289</v>
      </c>
      <c r="CP153" s="61" t="s">
        <v>289</v>
      </c>
      <c r="CQ153" s="61" t="s">
        <v>289</v>
      </c>
      <c r="CR153" s="61" t="s">
        <v>289</v>
      </c>
      <c r="CS153" s="61" t="s">
        <v>289</v>
      </c>
      <c r="CT153" s="61">
        <v>0.03</v>
      </c>
      <c r="CU153" s="61">
        <v>0.04</v>
      </c>
      <c r="CV153" s="61">
        <v>0.05</v>
      </c>
      <c r="CW153" s="61">
        <v>0.23</v>
      </c>
      <c r="CX153" s="61">
        <v>0.55000000000000004</v>
      </c>
      <c r="CY153" s="61">
        <v>0.24</v>
      </c>
      <c r="CZ153" s="61">
        <v>0.03</v>
      </c>
      <c r="DA153" s="61">
        <v>0.06</v>
      </c>
      <c r="DB153" s="61">
        <v>0.04</v>
      </c>
      <c r="DC153" s="61">
        <v>0.2</v>
      </c>
      <c r="DD153" s="61">
        <v>0.4</v>
      </c>
      <c r="DE153" s="61">
        <v>0.11</v>
      </c>
      <c r="DF153" s="61">
        <v>0.03</v>
      </c>
      <c r="DG153" s="61">
        <v>0.06</v>
      </c>
      <c r="DH153" s="61">
        <v>0.08</v>
      </c>
      <c r="DI153" s="61">
        <v>0.16</v>
      </c>
      <c r="DJ153" s="61">
        <v>0.4</v>
      </c>
      <c r="DK153" s="61">
        <v>0.31</v>
      </c>
      <c r="DL153" s="61" t="s">
        <v>325</v>
      </c>
    </row>
    <row r="154" spans="1:116" s="61" customFormat="1">
      <c r="A154" s="61">
        <v>70143</v>
      </c>
      <c r="B154" s="61" t="s">
        <v>19</v>
      </c>
      <c r="C154" s="61">
        <v>2</v>
      </c>
      <c r="D154" s="61">
        <v>20090612</v>
      </c>
      <c r="E154" s="61" t="s">
        <v>6</v>
      </c>
      <c r="F154" s="61">
        <v>20090619</v>
      </c>
      <c r="G154" s="61" t="s">
        <v>332</v>
      </c>
      <c r="H154" s="61">
        <v>8</v>
      </c>
      <c r="I154" s="61">
        <v>8</v>
      </c>
      <c r="J154" s="61">
        <v>1427</v>
      </c>
      <c r="K154" s="61" t="s">
        <v>308</v>
      </c>
      <c r="L154" s="61" t="s">
        <v>283</v>
      </c>
      <c r="M154" s="61" t="s">
        <v>283</v>
      </c>
      <c r="N154" s="61" t="s">
        <v>283</v>
      </c>
      <c r="O154" s="61" t="s">
        <v>163</v>
      </c>
      <c r="P154" s="61">
        <v>0.82</v>
      </c>
      <c r="Q154" s="61">
        <v>0.63</v>
      </c>
      <c r="R154" s="61">
        <v>1.45</v>
      </c>
      <c r="S154" s="61" t="s">
        <v>284</v>
      </c>
      <c r="T154" s="61">
        <v>1.951503</v>
      </c>
      <c r="U154" s="61">
        <v>1.948388</v>
      </c>
      <c r="V154" s="61" t="s">
        <v>285</v>
      </c>
      <c r="W154" s="61">
        <v>1.9321809999999999</v>
      </c>
      <c r="X154" s="61">
        <v>1.9370309999999999</v>
      </c>
      <c r="Y154" s="61">
        <v>1.9501550000000001</v>
      </c>
      <c r="Z154" s="61">
        <v>0</v>
      </c>
      <c r="AA154" s="61">
        <v>10.437268</v>
      </c>
      <c r="AB154" s="61">
        <v>10.415196</v>
      </c>
      <c r="AC154" s="61" t="s">
        <v>285</v>
      </c>
      <c r="AD154" s="61">
        <v>10.288335999999999</v>
      </c>
      <c r="AE154" s="61" t="s">
        <v>292</v>
      </c>
      <c r="AF154" s="61">
        <v>10.320615999999999</v>
      </c>
      <c r="AG154" s="61">
        <v>10.435378999999999</v>
      </c>
      <c r="AH154" s="61">
        <v>0.21</v>
      </c>
      <c r="AI154" s="61" t="s">
        <v>287</v>
      </c>
      <c r="AJ154" s="61">
        <v>-0.19</v>
      </c>
      <c r="AK154" s="61">
        <v>-0.35709999999999997</v>
      </c>
      <c r="AL154" s="61">
        <v>-0.5</v>
      </c>
      <c r="AM154" s="61">
        <v>900</v>
      </c>
      <c r="AN154" s="61">
        <v>10.78</v>
      </c>
      <c r="AO154" s="61">
        <v>10.82</v>
      </c>
      <c r="AP154" s="61">
        <v>70.790000000000006</v>
      </c>
      <c r="AQ154" s="61">
        <v>72.92</v>
      </c>
      <c r="AR154" s="61">
        <v>0.27967999999999998</v>
      </c>
      <c r="AS154" s="61">
        <v>0.29249999999999998</v>
      </c>
      <c r="AT154" s="61">
        <v>0.27953</v>
      </c>
      <c r="AU154" s="61">
        <v>0.73092999999999997</v>
      </c>
      <c r="AV154" s="61">
        <v>0.90351999999999999</v>
      </c>
      <c r="AW154" s="61">
        <v>0.44555</v>
      </c>
      <c r="AX154" s="61">
        <v>0.27892</v>
      </c>
      <c r="AY154" s="61">
        <v>0.29211999999999999</v>
      </c>
      <c r="AZ154" s="61">
        <v>0.27953</v>
      </c>
      <c r="BA154" s="61">
        <v>0.72907999999999995</v>
      </c>
      <c r="BB154" s="61">
        <v>0.89359999999999995</v>
      </c>
      <c r="BC154" s="61">
        <v>0.44490000000000002</v>
      </c>
      <c r="BD154" s="61" t="s">
        <v>288</v>
      </c>
      <c r="BE154" s="61" t="s">
        <v>288</v>
      </c>
      <c r="BF154" s="61" t="s">
        <v>288</v>
      </c>
      <c r="BG154" s="61" t="s">
        <v>288</v>
      </c>
      <c r="BH154" s="61" t="s">
        <v>288</v>
      </c>
      <c r="BI154" s="61" t="s">
        <v>288</v>
      </c>
      <c r="BJ154" s="61">
        <v>0.27679999999999999</v>
      </c>
      <c r="BK154" s="61">
        <v>0.28758</v>
      </c>
      <c r="BL154" s="61">
        <v>0.27784999999999999</v>
      </c>
      <c r="BM154" s="61">
        <v>0.71501999999999999</v>
      </c>
      <c r="BN154" s="61">
        <v>0.86346999999999996</v>
      </c>
      <c r="BO154" s="61">
        <v>0.43973000000000001</v>
      </c>
      <c r="BP154" s="61">
        <v>0.27725</v>
      </c>
      <c r="BQ154" s="61">
        <v>0.2883</v>
      </c>
      <c r="BR154" s="61">
        <v>0.27828000000000003</v>
      </c>
      <c r="BS154" s="61">
        <v>0.72487999999999997</v>
      </c>
      <c r="BT154" s="61">
        <v>0.86967000000000005</v>
      </c>
      <c r="BU154" s="61">
        <v>0.44257999999999997</v>
      </c>
      <c r="BV154" s="61">
        <v>0.27925</v>
      </c>
      <c r="BW154" s="61">
        <v>0.29287000000000002</v>
      </c>
      <c r="BX154" s="61">
        <v>0.27972000000000002</v>
      </c>
      <c r="BY154" s="61">
        <v>0.72941999999999996</v>
      </c>
      <c r="BZ154" s="61">
        <v>0.90405000000000002</v>
      </c>
      <c r="CA154" s="61">
        <v>0.44412000000000001</v>
      </c>
      <c r="CB154" s="61">
        <v>0.04</v>
      </c>
      <c r="CC154" s="61">
        <v>0.02</v>
      </c>
      <c r="CD154" s="61">
        <v>0.05</v>
      </c>
      <c r="CE154" s="61">
        <v>0.19</v>
      </c>
      <c r="CF154" s="61">
        <v>0.48</v>
      </c>
      <c r="CG154" s="61">
        <v>0.05</v>
      </c>
      <c r="CH154" s="61">
        <v>0.06</v>
      </c>
      <c r="CI154" s="61">
        <v>0.05</v>
      </c>
      <c r="CJ154" s="61">
        <v>0.05</v>
      </c>
      <c r="CK154" s="61">
        <v>0.18</v>
      </c>
      <c r="CL154" s="61">
        <v>0.21</v>
      </c>
      <c r="CM154" s="61">
        <v>0.3</v>
      </c>
      <c r="CN154" s="61" t="s">
        <v>289</v>
      </c>
      <c r="CO154" s="61" t="s">
        <v>289</v>
      </c>
      <c r="CP154" s="61" t="s">
        <v>289</v>
      </c>
      <c r="CQ154" s="61" t="s">
        <v>289</v>
      </c>
      <c r="CR154" s="61" t="s">
        <v>289</v>
      </c>
      <c r="CS154" s="61" t="s">
        <v>289</v>
      </c>
      <c r="CT154" s="61">
        <v>0.03</v>
      </c>
      <c r="CU154" s="61">
        <v>0.01</v>
      </c>
      <c r="CV154" s="61">
        <v>0.04</v>
      </c>
      <c r="CW154" s="61">
        <v>0.16</v>
      </c>
      <c r="CX154" s="61">
        <v>0.21</v>
      </c>
      <c r="CY154" s="61">
        <v>0.22</v>
      </c>
      <c r="CZ154" s="61">
        <v>0.03</v>
      </c>
      <c r="DA154" s="61">
        <v>0.04</v>
      </c>
      <c r="DB154" s="61">
        <v>0.03</v>
      </c>
      <c r="DC154" s="61">
        <v>0.08</v>
      </c>
      <c r="DD154" s="61">
        <v>0.24</v>
      </c>
      <c r="DE154" s="61">
        <v>0.12</v>
      </c>
      <c r="DF154" s="61">
        <v>0.03</v>
      </c>
      <c r="DG154" s="61">
        <v>0.06</v>
      </c>
      <c r="DH154" s="61">
        <v>0.03</v>
      </c>
      <c r="DI154" s="61">
        <v>0.2</v>
      </c>
      <c r="DJ154" s="61">
        <v>0.19</v>
      </c>
      <c r="DK154" s="61">
        <v>0.15</v>
      </c>
      <c r="DL154" s="61" t="s">
        <v>325</v>
      </c>
    </row>
    <row r="155" spans="1:116" s="61" customFormat="1">
      <c r="A155" s="61">
        <v>71208</v>
      </c>
      <c r="B155" s="61" t="s">
        <v>19</v>
      </c>
      <c r="C155" s="61">
        <v>2</v>
      </c>
      <c r="D155" s="61">
        <v>20090622</v>
      </c>
      <c r="E155" s="61" t="s">
        <v>105</v>
      </c>
      <c r="F155" s="61">
        <v>20090707</v>
      </c>
      <c r="G155" s="61" t="s">
        <v>332</v>
      </c>
      <c r="H155" s="61">
        <v>9</v>
      </c>
      <c r="I155" s="61">
        <v>9</v>
      </c>
      <c r="J155" s="61">
        <v>1585</v>
      </c>
      <c r="K155" s="61" t="s">
        <v>335</v>
      </c>
      <c r="L155" s="61" t="s">
        <v>336</v>
      </c>
      <c r="M155" s="61" t="s">
        <v>283</v>
      </c>
      <c r="N155" s="61" t="s">
        <v>283</v>
      </c>
      <c r="O155" s="61">
        <v>540</v>
      </c>
      <c r="P155" s="61">
        <v>1.03</v>
      </c>
      <c r="Q155" s="61">
        <v>0.79</v>
      </c>
      <c r="R155" s="61">
        <v>1.82</v>
      </c>
      <c r="S155" s="61" t="s">
        <v>284</v>
      </c>
      <c r="T155" s="61">
        <v>1.955689</v>
      </c>
      <c r="U155" s="61">
        <v>1.948291</v>
      </c>
      <c r="V155" s="61" t="s">
        <v>285</v>
      </c>
      <c r="W155" s="61">
        <v>1.9269350000000001</v>
      </c>
      <c r="X155" s="61">
        <v>1.926812</v>
      </c>
      <c r="Y155" s="61">
        <v>1.9415480000000001</v>
      </c>
      <c r="Z155" s="61">
        <v>1</v>
      </c>
      <c r="AA155" s="61">
        <v>10.452082000000001</v>
      </c>
      <c r="AB155" s="61">
        <v>10.414707999999999</v>
      </c>
      <c r="AC155" s="61" t="s">
        <v>285</v>
      </c>
      <c r="AD155" s="61">
        <v>10.248922</v>
      </c>
      <c r="AE155" s="61" t="s">
        <v>296</v>
      </c>
      <c r="AF155" s="61">
        <v>10.251937</v>
      </c>
      <c r="AG155" s="61">
        <v>10.39289</v>
      </c>
      <c r="AH155" s="61">
        <v>0.36</v>
      </c>
      <c r="AI155" s="61" t="s">
        <v>287</v>
      </c>
      <c r="AJ155" s="61">
        <v>0.21</v>
      </c>
      <c r="AK155" s="61">
        <v>-2.0714000000000001</v>
      </c>
      <c r="AL155" s="61">
        <v>-1.5625</v>
      </c>
      <c r="AM155" s="61">
        <v>800</v>
      </c>
      <c r="AN155" s="61">
        <v>8.6999999999999993</v>
      </c>
      <c r="AO155" s="61">
        <v>9.32</v>
      </c>
      <c r="AP155" s="61">
        <v>49.69</v>
      </c>
      <c r="AQ155" s="61">
        <v>54.85</v>
      </c>
      <c r="AR155" s="61">
        <v>0.27998000000000001</v>
      </c>
      <c r="AS155" s="61">
        <v>0.29257</v>
      </c>
      <c r="AT155" s="61">
        <v>0.28072999999999998</v>
      </c>
      <c r="AU155" s="61">
        <v>0.73109999999999997</v>
      </c>
      <c r="AV155" s="61">
        <v>0.90388000000000002</v>
      </c>
      <c r="AW155" s="61">
        <v>0.44586999999999999</v>
      </c>
      <c r="AX155" s="61">
        <v>0.27883000000000002</v>
      </c>
      <c r="AY155" s="61">
        <v>0.29194999999999999</v>
      </c>
      <c r="AZ155" s="61">
        <v>0.27972999999999998</v>
      </c>
      <c r="BA155" s="61">
        <v>0.72658</v>
      </c>
      <c r="BB155" s="61">
        <v>0.89675000000000005</v>
      </c>
      <c r="BC155" s="61">
        <v>0.44507000000000002</v>
      </c>
      <c r="BD155" s="61" t="s">
        <v>288</v>
      </c>
      <c r="BE155" s="61" t="s">
        <v>288</v>
      </c>
      <c r="BF155" s="61" t="s">
        <v>288</v>
      </c>
      <c r="BG155" s="61" t="s">
        <v>288</v>
      </c>
      <c r="BH155" s="61" t="s">
        <v>288</v>
      </c>
      <c r="BI155" s="61" t="s">
        <v>288</v>
      </c>
      <c r="BJ155" s="61">
        <v>0.27550000000000002</v>
      </c>
      <c r="BK155" s="61">
        <v>0.28534999999999999</v>
      </c>
      <c r="BL155" s="61">
        <v>0.27722999999999998</v>
      </c>
      <c r="BM155" s="61">
        <v>0.71718000000000004</v>
      </c>
      <c r="BN155" s="61">
        <v>0.85807999999999995</v>
      </c>
      <c r="BO155" s="61">
        <v>0.44445000000000001</v>
      </c>
      <c r="BP155" s="61">
        <v>0.27567999999999998</v>
      </c>
      <c r="BQ155" s="61">
        <v>0.28584999999999999</v>
      </c>
      <c r="BR155" s="61">
        <v>0.27692</v>
      </c>
      <c r="BS155" s="61">
        <v>0.72213000000000005</v>
      </c>
      <c r="BT155" s="61">
        <v>0.85619999999999996</v>
      </c>
      <c r="BU155" s="61">
        <v>0.44159999999999999</v>
      </c>
      <c r="BV155" s="61">
        <v>0.27766999999999997</v>
      </c>
      <c r="BW155" s="61">
        <v>0.29167999999999999</v>
      </c>
      <c r="BX155" s="61">
        <v>0.27867999999999998</v>
      </c>
      <c r="BY155" s="61">
        <v>0.72794999999999999</v>
      </c>
      <c r="BZ155" s="61">
        <v>0.90168000000000004</v>
      </c>
      <c r="CA155" s="61">
        <v>0.44367000000000001</v>
      </c>
      <c r="CB155" s="61">
        <v>0.05</v>
      </c>
      <c r="CC155" s="61">
        <v>0.02</v>
      </c>
      <c r="CD155" s="61">
        <v>0.02</v>
      </c>
      <c r="CE155" s="61">
        <v>0.1</v>
      </c>
      <c r="CF155" s="61">
        <v>0.15</v>
      </c>
      <c r="CG155" s="61">
        <v>0.18</v>
      </c>
      <c r="CH155" s="61">
        <v>0.05</v>
      </c>
      <c r="CI155" s="61">
        <v>0.04</v>
      </c>
      <c r="CJ155" s="61">
        <v>0.03</v>
      </c>
      <c r="CK155" s="61">
        <v>0.09</v>
      </c>
      <c r="CL155" s="61">
        <v>0.22</v>
      </c>
      <c r="CM155" s="61">
        <v>0.14000000000000001</v>
      </c>
      <c r="CN155" s="61" t="s">
        <v>289</v>
      </c>
      <c r="CO155" s="61" t="s">
        <v>289</v>
      </c>
      <c r="CP155" s="61" t="s">
        <v>289</v>
      </c>
      <c r="CQ155" s="61" t="s">
        <v>289</v>
      </c>
      <c r="CR155" s="61" t="s">
        <v>289</v>
      </c>
      <c r="CS155" s="61" t="s">
        <v>289</v>
      </c>
      <c r="CT155" s="61">
        <v>0.03</v>
      </c>
      <c r="CU155" s="61">
        <v>0.04</v>
      </c>
      <c r="CV155" s="61">
        <v>0.02</v>
      </c>
      <c r="CW155" s="61">
        <v>0.24</v>
      </c>
      <c r="CX155" s="61">
        <v>0.18</v>
      </c>
      <c r="CY155" s="61">
        <v>0.14000000000000001</v>
      </c>
      <c r="CZ155" s="61">
        <v>0.03</v>
      </c>
      <c r="DA155" s="61">
        <v>0.06</v>
      </c>
      <c r="DB155" s="61">
        <v>0.03</v>
      </c>
      <c r="DC155" s="61">
        <v>0.13</v>
      </c>
      <c r="DD155" s="61">
        <v>0.26</v>
      </c>
      <c r="DE155" s="61">
        <v>0.13</v>
      </c>
      <c r="DF155" s="61">
        <v>0.03</v>
      </c>
      <c r="DG155" s="61">
        <v>0.04</v>
      </c>
      <c r="DH155" s="61">
        <v>0.05</v>
      </c>
      <c r="DI155" s="61">
        <v>0.19</v>
      </c>
      <c r="DJ155" s="61">
        <v>0.17</v>
      </c>
      <c r="DK155" s="61">
        <v>0.11</v>
      </c>
      <c r="DL155" s="61" t="s">
        <v>320</v>
      </c>
    </row>
    <row r="156" spans="1:116" s="61" customFormat="1">
      <c r="A156" s="61">
        <v>71211</v>
      </c>
      <c r="B156" s="61" t="s">
        <v>19</v>
      </c>
      <c r="C156" s="61">
        <v>2</v>
      </c>
      <c r="D156" s="61">
        <v>20090706</v>
      </c>
      <c r="E156" s="61" t="s">
        <v>107</v>
      </c>
      <c r="F156" s="61">
        <v>20090713</v>
      </c>
      <c r="G156" s="61" t="s">
        <v>332</v>
      </c>
      <c r="H156" s="61">
        <v>10</v>
      </c>
      <c r="I156" s="61">
        <v>10</v>
      </c>
      <c r="J156" s="61">
        <v>1766</v>
      </c>
      <c r="K156" s="61" t="s">
        <v>313</v>
      </c>
      <c r="L156" s="61" t="s">
        <v>283</v>
      </c>
      <c r="M156" s="61" t="s">
        <v>283</v>
      </c>
      <c r="N156" s="61" t="s">
        <v>283</v>
      </c>
      <c r="O156" s="61">
        <v>542</v>
      </c>
      <c r="P156" s="61">
        <v>1.5</v>
      </c>
      <c r="Q156" s="61">
        <v>0.71</v>
      </c>
      <c r="R156" s="61">
        <v>2.21</v>
      </c>
      <c r="S156" s="61" t="s">
        <v>284</v>
      </c>
      <c r="T156" s="61">
        <v>1.948572</v>
      </c>
      <c r="U156" s="61">
        <v>1.943702</v>
      </c>
      <c r="V156" s="61" t="s">
        <v>285</v>
      </c>
      <c r="W156" s="61">
        <v>1.914919</v>
      </c>
      <c r="X156" s="61">
        <v>1.9296310000000001</v>
      </c>
      <c r="Y156" s="61">
        <v>1.9426570000000001</v>
      </c>
      <c r="Z156" s="61">
        <v>1</v>
      </c>
      <c r="AA156" s="61">
        <v>10.414927</v>
      </c>
      <c r="AB156" s="61">
        <v>10.398609</v>
      </c>
      <c r="AC156" s="61" t="s">
        <v>285</v>
      </c>
      <c r="AD156" s="61">
        <v>10.184006999999999</v>
      </c>
      <c r="AE156" s="61" t="s">
        <v>286</v>
      </c>
      <c r="AF156" s="61">
        <v>10.267045</v>
      </c>
      <c r="AG156" s="61">
        <v>10.392832</v>
      </c>
      <c r="AH156" s="61">
        <v>0.16</v>
      </c>
      <c r="AI156" s="61" t="s">
        <v>287</v>
      </c>
      <c r="AJ156" s="61">
        <v>0.06</v>
      </c>
      <c r="AK156" s="61">
        <v>7.1400000000000005E-2</v>
      </c>
      <c r="AL156" s="61">
        <v>-0.5625</v>
      </c>
      <c r="AM156" s="61">
        <v>700</v>
      </c>
      <c r="AN156" s="61">
        <v>8.86</v>
      </c>
      <c r="AO156" s="61">
        <v>9.19</v>
      </c>
      <c r="AP156" s="61">
        <v>49.28</v>
      </c>
      <c r="AQ156" s="61">
        <v>50.64</v>
      </c>
      <c r="AR156" s="61">
        <v>0.27837000000000001</v>
      </c>
      <c r="AS156" s="61">
        <v>0.29108000000000001</v>
      </c>
      <c r="AT156" s="61">
        <v>0.27984999999999999</v>
      </c>
      <c r="AU156" s="61">
        <v>0.73946999999999996</v>
      </c>
      <c r="AV156" s="61">
        <v>0.90188000000000001</v>
      </c>
      <c r="AW156" s="61">
        <v>0.44555</v>
      </c>
      <c r="AX156" s="61">
        <v>0.27778000000000003</v>
      </c>
      <c r="AY156" s="61">
        <v>0.29103000000000001</v>
      </c>
      <c r="AZ156" s="61">
        <v>0.27925</v>
      </c>
      <c r="BA156" s="61">
        <v>0.73226999999999998</v>
      </c>
      <c r="BB156" s="61">
        <v>0.90712999999999999</v>
      </c>
      <c r="BC156" s="61">
        <v>0.44355</v>
      </c>
      <c r="BD156" s="61" t="s">
        <v>288</v>
      </c>
      <c r="BE156" s="61" t="s">
        <v>288</v>
      </c>
      <c r="BF156" s="61" t="s">
        <v>288</v>
      </c>
      <c r="BG156" s="61" t="s">
        <v>288</v>
      </c>
      <c r="BH156" s="61" t="s">
        <v>288</v>
      </c>
      <c r="BI156" s="61" t="s">
        <v>288</v>
      </c>
      <c r="BJ156" s="61">
        <v>0.27367000000000002</v>
      </c>
      <c r="BK156" s="61">
        <v>0.28360000000000002</v>
      </c>
      <c r="BL156" s="61">
        <v>0.27593000000000001</v>
      </c>
      <c r="BM156" s="61">
        <v>0.71826999999999996</v>
      </c>
      <c r="BN156" s="61">
        <v>0.85375000000000001</v>
      </c>
      <c r="BO156" s="61">
        <v>0.43587999999999999</v>
      </c>
      <c r="BP156" s="61">
        <v>0.2757</v>
      </c>
      <c r="BQ156" s="61">
        <v>0.28577000000000002</v>
      </c>
      <c r="BR156" s="61">
        <v>0.27744999999999997</v>
      </c>
      <c r="BS156" s="61">
        <v>0.72848000000000002</v>
      </c>
      <c r="BT156" s="61">
        <v>0.86082000000000003</v>
      </c>
      <c r="BU156" s="61">
        <v>0.44392999999999999</v>
      </c>
      <c r="BV156" s="61">
        <v>0.27762999999999999</v>
      </c>
      <c r="BW156" s="61">
        <v>0.29122999999999999</v>
      </c>
      <c r="BX156" s="61">
        <v>0.27900000000000003</v>
      </c>
      <c r="BY156" s="61">
        <v>0.73477999999999999</v>
      </c>
      <c r="BZ156" s="61">
        <v>0.90076999999999996</v>
      </c>
      <c r="CA156" s="61">
        <v>0.44255</v>
      </c>
      <c r="CB156" s="61">
        <v>0.05</v>
      </c>
      <c r="CC156" s="61">
        <v>7.0000000000000007E-2</v>
      </c>
      <c r="CD156" s="61">
        <v>0.03</v>
      </c>
      <c r="CE156" s="61">
        <v>0.25</v>
      </c>
      <c r="CF156" s="61">
        <v>0.33</v>
      </c>
      <c r="CG156" s="61">
        <v>0.11</v>
      </c>
      <c r="CH156" s="61">
        <v>0.04</v>
      </c>
      <c r="CI156" s="61">
        <v>0.05</v>
      </c>
      <c r="CJ156" s="61">
        <v>0.04</v>
      </c>
      <c r="CK156" s="61">
        <v>0.08</v>
      </c>
      <c r="CL156" s="61">
        <v>0.28000000000000003</v>
      </c>
      <c r="CM156" s="61">
        <v>0.15</v>
      </c>
      <c r="CN156" s="61" t="s">
        <v>289</v>
      </c>
      <c r="CO156" s="61" t="s">
        <v>289</v>
      </c>
      <c r="CP156" s="61" t="s">
        <v>289</v>
      </c>
      <c r="CQ156" s="61" t="s">
        <v>289</v>
      </c>
      <c r="CR156" s="61" t="s">
        <v>289</v>
      </c>
      <c r="CS156" s="61" t="s">
        <v>289</v>
      </c>
      <c r="CT156" s="61">
        <v>0.06</v>
      </c>
      <c r="CU156" s="61">
        <v>0.05</v>
      </c>
      <c r="CV156" s="61">
        <v>0.05</v>
      </c>
      <c r="CW156" s="61">
        <v>0.36</v>
      </c>
      <c r="CX156" s="61">
        <v>0.18</v>
      </c>
      <c r="CY156" s="61">
        <v>0.28999999999999998</v>
      </c>
      <c r="CZ156" s="61">
        <v>0.02</v>
      </c>
      <c r="DA156" s="61">
        <v>0.08</v>
      </c>
      <c r="DB156" s="61">
        <v>0.03</v>
      </c>
      <c r="DC156" s="61">
        <v>0.25</v>
      </c>
      <c r="DD156" s="61">
        <v>0.31</v>
      </c>
      <c r="DE156" s="61">
        <v>0.24</v>
      </c>
      <c r="DF156" s="61">
        <v>0.04</v>
      </c>
      <c r="DG156" s="61">
        <v>0.05</v>
      </c>
      <c r="DH156" s="61">
        <v>0.08</v>
      </c>
      <c r="DI156" s="61">
        <v>0.13</v>
      </c>
      <c r="DJ156" s="61">
        <v>0.28999999999999998</v>
      </c>
      <c r="DK156" s="61">
        <v>0.11</v>
      </c>
      <c r="DL156" s="61" t="s">
        <v>325</v>
      </c>
    </row>
    <row r="157" spans="1:116" s="61" customFormat="1">
      <c r="A157" s="61">
        <v>71207</v>
      </c>
      <c r="B157" s="61" t="s">
        <v>19</v>
      </c>
      <c r="C157" s="61">
        <v>2</v>
      </c>
      <c r="D157" s="61">
        <v>20090720</v>
      </c>
      <c r="E157" s="61" t="s">
        <v>109</v>
      </c>
      <c r="F157" s="61">
        <v>20090720</v>
      </c>
      <c r="G157" s="61" t="s">
        <v>332</v>
      </c>
      <c r="H157" s="61">
        <v>11</v>
      </c>
      <c r="I157" s="61">
        <v>11</v>
      </c>
      <c r="J157" s="61">
        <v>1947</v>
      </c>
      <c r="K157" s="61" t="s">
        <v>283</v>
      </c>
      <c r="L157" s="61" t="s">
        <v>283</v>
      </c>
      <c r="M157" s="61" t="s">
        <v>283</v>
      </c>
      <c r="N157" s="61" t="s">
        <v>283</v>
      </c>
      <c r="O157" s="61">
        <v>540</v>
      </c>
      <c r="P157" s="61">
        <v>1.26</v>
      </c>
      <c r="Q157" s="61">
        <v>0.84</v>
      </c>
      <c r="R157" s="61">
        <v>2.1</v>
      </c>
      <c r="S157" s="61" t="s">
        <v>284</v>
      </c>
      <c r="T157" s="61">
        <v>1.9366680000000001</v>
      </c>
      <c r="U157" s="61">
        <v>1.9367890000000001</v>
      </c>
      <c r="V157" s="61" t="s">
        <v>285</v>
      </c>
      <c r="W157" s="61">
        <v>1.913678</v>
      </c>
      <c r="X157" s="61">
        <v>1.921959</v>
      </c>
      <c r="Y157" s="61">
        <v>1.937271</v>
      </c>
      <c r="Z157" s="61">
        <v>0</v>
      </c>
      <c r="AA157" s="61">
        <v>10.360683</v>
      </c>
      <c r="AB157" s="61">
        <v>10.36246</v>
      </c>
      <c r="AC157" s="61" t="s">
        <v>285</v>
      </c>
      <c r="AD157" s="61">
        <v>10.176702000000001</v>
      </c>
      <c r="AE157" s="61" t="s">
        <v>296</v>
      </c>
      <c r="AF157" s="61">
        <v>10.226129</v>
      </c>
      <c r="AG157" s="61">
        <v>10.377808</v>
      </c>
      <c r="AH157" s="61">
        <v>-0.02</v>
      </c>
      <c r="AI157" s="61" t="s">
        <v>287</v>
      </c>
      <c r="AJ157" s="61">
        <v>-0.15</v>
      </c>
      <c r="AK157" s="61">
        <v>-0.42859999999999998</v>
      </c>
      <c r="AL157" s="61">
        <v>-1.25</v>
      </c>
      <c r="AM157" s="61" t="s">
        <v>340</v>
      </c>
      <c r="AN157" s="61">
        <v>8.66</v>
      </c>
      <c r="AO157" s="61">
        <v>9.3800000000000008</v>
      </c>
      <c r="AP157" s="61">
        <v>49.1</v>
      </c>
      <c r="AQ157" s="61">
        <v>56.68</v>
      </c>
      <c r="AR157" s="61">
        <v>0.27679999999999999</v>
      </c>
      <c r="AS157" s="61">
        <v>0.29047000000000001</v>
      </c>
      <c r="AT157" s="61">
        <v>0.27833000000000002</v>
      </c>
      <c r="AU157" s="61">
        <v>0.72648000000000001</v>
      </c>
      <c r="AV157" s="61">
        <v>0.89810000000000001</v>
      </c>
      <c r="AW157" s="61">
        <v>0.44177</v>
      </c>
      <c r="AX157" s="61">
        <v>0.27675</v>
      </c>
      <c r="AY157" s="61">
        <v>0.29032999999999998</v>
      </c>
      <c r="AZ157" s="61">
        <v>0.27850000000000003</v>
      </c>
      <c r="BA157" s="61">
        <v>0.72423000000000004</v>
      </c>
      <c r="BB157" s="61">
        <v>0.90253000000000005</v>
      </c>
      <c r="BC157" s="61">
        <v>0.44236999999999999</v>
      </c>
      <c r="BD157" s="61" t="s">
        <v>288</v>
      </c>
      <c r="BE157" s="61" t="s">
        <v>288</v>
      </c>
      <c r="BF157" s="61" t="s">
        <v>288</v>
      </c>
      <c r="BG157" s="61" t="s">
        <v>288</v>
      </c>
      <c r="BH157" s="61" t="s">
        <v>288</v>
      </c>
      <c r="BI157" s="61" t="s">
        <v>288</v>
      </c>
      <c r="BJ157" s="61">
        <v>0.27365</v>
      </c>
      <c r="BK157" s="61">
        <v>0.28348000000000001</v>
      </c>
      <c r="BL157" s="61">
        <v>0.27553</v>
      </c>
      <c r="BM157" s="61">
        <v>0.71777999999999997</v>
      </c>
      <c r="BN157" s="61">
        <v>0.85107999999999995</v>
      </c>
      <c r="BO157" s="61">
        <v>0.43576999999999999</v>
      </c>
      <c r="BP157" s="61">
        <v>0.27477000000000001</v>
      </c>
      <c r="BQ157" s="61">
        <v>0.28492000000000001</v>
      </c>
      <c r="BR157" s="61">
        <v>0.27629999999999999</v>
      </c>
      <c r="BS157" s="61">
        <v>0.72336999999999996</v>
      </c>
      <c r="BT157" s="61">
        <v>0.85502</v>
      </c>
      <c r="BU157" s="61">
        <v>0.44124999999999998</v>
      </c>
      <c r="BV157" s="61">
        <v>0.27712999999999999</v>
      </c>
      <c r="BW157" s="61">
        <v>0.2913</v>
      </c>
      <c r="BX157" s="61">
        <v>0.27789999999999998</v>
      </c>
      <c r="BY157" s="61">
        <v>0.72931999999999997</v>
      </c>
      <c r="BZ157" s="61">
        <v>0.90698000000000001</v>
      </c>
      <c r="CA157" s="61">
        <v>0.44133</v>
      </c>
      <c r="CB157" s="61">
        <v>0.02</v>
      </c>
      <c r="CC157" s="61">
        <v>7.0000000000000007E-2</v>
      </c>
      <c r="CD157" s="61">
        <v>0.03</v>
      </c>
      <c r="CE157" s="61">
        <v>0.11</v>
      </c>
      <c r="CF157" s="61">
        <v>0.09</v>
      </c>
      <c r="CG157" s="61">
        <v>0.25</v>
      </c>
      <c r="CH157" s="61">
        <v>0.03</v>
      </c>
      <c r="CI157" s="61">
        <v>0.04</v>
      </c>
      <c r="CJ157" s="61">
        <v>0.02</v>
      </c>
      <c r="CK157" s="61">
        <v>0.2</v>
      </c>
      <c r="CL157" s="61">
        <v>0.4</v>
      </c>
      <c r="CM157" s="61">
        <v>0.3</v>
      </c>
      <c r="CN157" s="61" t="s">
        <v>289</v>
      </c>
      <c r="CO157" s="61" t="s">
        <v>289</v>
      </c>
      <c r="CP157" s="61" t="s">
        <v>289</v>
      </c>
      <c r="CQ157" s="61" t="s">
        <v>289</v>
      </c>
      <c r="CR157" s="61" t="s">
        <v>289</v>
      </c>
      <c r="CS157" s="61" t="s">
        <v>289</v>
      </c>
      <c r="CT157" s="61">
        <v>0.05</v>
      </c>
      <c r="CU157" s="61">
        <v>0.05</v>
      </c>
      <c r="CV157" s="61">
        <v>0.02</v>
      </c>
      <c r="CW157" s="61">
        <v>0.16</v>
      </c>
      <c r="CX157" s="61">
        <v>0.32</v>
      </c>
      <c r="CY157" s="61">
        <v>0.14000000000000001</v>
      </c>
      <c r="CZ157" s="61">
        <v>0.03</v>
      </c>
      <c r="DA157" s="61">
        <v>0.08</v>
      </c>
      <c r="DB157" s="61">
        <v>0.04</v>
      </c>
      <c r="DC157" s="61">
        <v>0.11</v>
      </c>
      <c r="DD157" s="61">
        <v>0.17</v>
      </c>
      <c r="DE157" s="61">
        <v>0.17</v>
      </c>
      <c r="DF157" s="61">
        <v>0.02</v>
      </c>
      <c r="DG157" s="61">
        <v>0.06</v>
      </c>
      <c r="DH157" s="61">
        <v>0.02</v>
      </c>
      <c r="DI157" s="61">
        <v>0.16</v>
      </c>
      <c r="DJ157" s="61">
        <v>0.47</v>
      </c>
      <c r="DK157" s="61">
        <v>0.14000000000000001</v>
      </c>
      <c r="DL157" s="61" t="s">
        <v>325</v>
      </c>
    </row>
    <row r="158" spans="1:116" s="61" customFormat="1">
      <c r="A158" s="61">
        <v>72163</v>
      </c>
      <c r="B158" s="61" t="s">
        <v>19</v>
      </c>
      <c r="C158" s="61">
        <v>2</v>
      </c>
      <c r="D158" s="61">
        <v>20090908</v>
      </c>
      <c r="E158" s="61" t="s">
        <v>121</v>
      </c>
      <c r="F158" s="61">
        <v>20090908</v>
      </c>
      <c r="G158" s="61" t="s">
        <v>332</v>
      </c>
      <c r="H158" s="61" t="s">
        <v>350</v>
      </c>
      <c r="I158" s="61">
        <v>17</v>
      </c>
      <c r="J158" s="61">
        <v>2882</v>
      </c>
      <c r="K158" s="61" t="s">
        <v>319</v>
      </c>
      <c r="L158" s="61" t="s">
        <v>283</v>
      </c>
      <c r="M158" s="61" t="s">
        <v>283</v>
      </c>
      <c r="N158" s="61" t="s">
        <v>283</v>
      </c>
      <c r="O158" s="61">
        <v>540</v>
      </c>
      <c r="P158" s="61">
        <v>1.1399999999999999</v>
      </c>
      <c r="Q158" s="61">
        <v>0.7</v>
      </c>
      <c r="R158" s="61">
        <v>1.84</v>
      </c>
      <c r="S158" s="61" t="s">
        <v>284</v>
      </c>
      <c r="T158" s="61">
        <v>1.9408890000000001</v>
      </c>
      <c r="U158" s="61">
        <v>1.9390799999999999</v>
      </c>
      <c r="V158" s="61" t="s">
        <v>285</v>
      </c>
      <c r="W158" s="61">
        <v>1.920706</v>
      </c>
      <c r="X158" s="61">
        <v>1.93055</v>
      </c>
      <c r="Y158" s="61">
        <v>1.9412199999999999</v>
      </c>
      <c r="Z158" s="61">
        <v>0</v>
      </c>
      <c r="AA158" s="61">
        <v>10.370766</v>
      </c>
      <c r="AB158" s="61">
        <v>10.368121</v>
      </c>
      <c r="AC158" s="61" t="s">
        <v>285</v>
      </c>
      <c r="AD158" s="61">
        <v>10.207514</v>
      </c>
      <c r="AE158" s="61" t="s">
        <v>296</v>
      </c>
      <c r="AF158" s="61">
        <v>10.257201999999999</v>
      </c>
      <c r="AG158" s="61">
        <v>10.388522999999999</v>
      </c>
      <c r="AH158" s="61">
        <v>0.03</v>
      </c>
      <c r="AI158" s="61" t="s">
        <v>287</v>
      </c>
      <c r="AJ158" s="61">
        <v>-0.2</v>
      </c>
      <c r="AK158" s="61">
        <v>-1.2857000000000001</v>
      </c>
      <c r="AL158" s="61">
        <v>-2.125</v>
      </c>
      <c r="AM158" s="61">
        <v>1000</v>
      </c>
      <c r="AN158" s="61">
        <v>8.69</v>
      </c>
      <c r="AO158" s="61">
        <v>9.52</v>
      </c>
      <c r="AP158" s="61">
        <v>49.18</v>
      </c>
      <c r="AQ158" s="61">
        <v>56.35</v>
      </c>
      <c r="AR158" s="61">
        <v>0.27772000000000002</v>
      </c>
      <c r="AS158" s="61">
        <v>0.28965000000000002</v>
      </c>
      <c r="AT158" s="61">
        <v>0.27877000000000002</v>
      </c>
      <c r="AU158" s="61">
        <v>0.72785</v>
      </c>
      <c r="AV158" s="61">
        <v>0.90297000000000005</v>
      </c>
      <c r="AW158" s="61">
        <v>0.44231999999999999</v>
      </c>
      <c r="AX158" s="61">
        <v>0.27722000000000002</v>
      </c>
      <c r="AY158" s="61">
        <v>0.29076999999999997</v>
      </c>
      <c r="AZ158" s="61">
        <v>0.27875</v>
      </c>
      <c r="BA158" s="61">
        <v>0.72841999999999996</v>
      </c>
      <c r="BB158" s="61">
        <v>0.89365000000000006</v>
      </c>
      <c r="BC158" s="61">
        <v>0.44031999999999999</v>
      </c>
      <c r="BD158" s="61" t="s">
        <v>288</v>
      </c>
      <c r="BE158" s="61" t="s">
        <v>288</v>
      </c>
      <c r="BF158" s="61" t="s">
        <v>288</v>
      </c>
      <c r="BG158" s="61" t="s">
        <v>288</v>
      </c>
      <c r="BH158" s="61" t="s">
        <v>288</v>
      </c>
      <c r="BI158" s="61" t="s">
        <v>288</v>
      </c>
      <c r="BJ158" s="61">
        <v>0.27465000000000001</v>
      </c>
      <c r="BK158" s="61">
        <v>0.28372000000000003</v>
      </c>
      <c r="BL158" s="61">
        <v>0.2762</v>
      </c>
      <c r="BM158" s="61">
        <v>0.72555000000000003</v>
      </c>
      <c r="BN158" s="61">
        <v>0.85177999999999998</v>
      </c>
      <c r="BO158" s="61">
        <v>0.43952999999999998</v>
      </c>
      <c r="BP158" s="61">
        <v>0.27593000000000001</v>
      </c>
      <c r="BQ158" s="61">
        <v>0.28510000000000002</v>
      </c>
      <c r="BR158" s="61">
        <v>0.2777</v>
      </c>
      <c r="BS158" s="61">
        <v>0.72685</v>
      </c>
      <c r="BT158" s="61">
        <v>0.85253000000000001</v>
      </c>
      <c r="BU158" s="61">
        <v>0.44405</v>
      </c>
      <c r="BV158" s="61">
        <v>0.27762999999999999</v>
      </c>
      <c r="BW158" s="61">
        <v>0.29154999999999998</v>
      </c>
      <c r="BX158" s="61">
        <v>0.27879999999999999</v>
      </c>
      <c r="BY158" s="61">
        <v>0.72558</v>
      </c>
      <c r="BZ158" s="61">
        <v>0.90044999999999997</v>
      </c>
      <c r="CA158" s="61">
        <v>0.44307999999999997</v>
      </c>
      <c r="CB158" s="61">
        <v>0.04</v>
      </c>
      <c r="CC158" s="61">
        <v>0.04</v>
      </c>
      <c r="CD158" s="61">
        <v>0.03</v>
      </c>
      <c r="CE158" s="61">
        <v>0.25</v>
      </c>
      <c r="CF158" s="61">
        <v>0.28999999999999998</v>
      </c>
      <c r="CG158" s="61">
        <v>0.04</v>
      </c>
      <c r="CH158" s="61">
        <v>0.03</v>
      </c>
      <c r="CI158" s="61">
        <v>0.04</v>
      </c>
      <c r="CJ158" s="61">
        <v>0.03</v>
      </c>
      <c r="CK158" s="61">
        <v>0.12</v>
      </c>
      <c r="CL158" s="61">
        <v>0.38</v>
      </c>
      <c r="CM158" s="61">
        <v>0.09</v>
      </c>
      <c r="CN158" s="61" t="s">
        <v>289</v>
      </c>
      <c r="CO158" s="61" t="s">
        <v>289</v>
      </c>
      <c r="CP158" s="61" t="s">
        <v>289</v>
      </c>
      <c r="CQ158" s="61" t="s">
        <v>289</v>
      </c>
      <c r="CR158" s="61" t="s">
        <v>289</v>
      </c>
      <c r="CS158" s="61" t="s">
        <v>289</v>
      </c>
      <c r="CT158" s="61">
        <v>0.04</v>
      </c>
      <c r="CU158" s="61">
        <v>0.05</v>
      </c>
      <c r="CV158" s="61">
        <v>0.02</v>
      </c>
      <c r="CW158" s="61">
        <v>0.14000000000000001</v>
      </c>
      <c r="CX158" s="61">
        <v>0.21</v>
      </c>
      <c r="CY158" s="61">
        <v>0.18</v>
      </c>
      <c r="CZ158" s="61">
        <v>0.03</v>
      </c>
      <c r="DA158" s="61">
        <v>0.05</v>
      </c>
      <c r="DB158" s="61">
        <v>0.02</v>
      </c>
      <c r="DC158" s="61">
        <v>0.14000000000000001</v>
      </c>
      <c r="DD158" s="61">
        <v>0.19</v>
      </c>
      <c r="DE158" s="61">
        <v>0.13</v>
      </c>
      <c r="DF158" s="61">
        <v>0.04</v>
      </c>
      <c r="DG158" s="61">
        <v>0.04</v>
      </c>
      <c r="DH158" s="61">
        <v>0.03</v>
      </c>
      <c r="DI158" s="61">
        <v>0.14000000000000001</v>
      </c>
      <c r="DJ158" s="61">
        <v>0.19</v>
      </c>
      <c r="DK158" s="61">
        <v>0.12</v>
      </c>
      <c r="DL158" s="61" t="s">
        <v>320</v>
      </c>
    </row>
    <row r="159" spans="1:116" s="61" customFormat="1">
      <c r="A159" s="61">
        <v>72404</v>
      </c>
      <c r="B159" s="61" t="s">
        <v>19</v>
      </c>
      <c r="C159" s="61">
        <v>2</v>
      </c>
      <c r="D159" s="61">
        <v>20090916</v>
      </c>
      <c r="E159" s="61" t="s">
        <v>128</v>
      </c>
      <c r="F159" s="61">
        <v>20090917</v>
      </c>
      <c r="G159" s="61" t="s">
        <v>332</v>
      </c>
      <c r="H159" s="61" t="s">
        <v>352</v>
      </c>
      <c r="I159" s="61">
        <v>18</v>
      </c>
      <c r="J159" s="61">
        <v>3036</v>
      </c>
      <c r="K159" s="61" t="s">
        <v>310</v>
      </c>
      <c r="L159" s="61" t="s">
        <v>319</v>
      </c>
      <c r="M159" s="61" t="s">
        <v>283</v>
      </c>
      <c r="N159" s="61" t="s">
        <v>283</v>
      </c>
      <c r="O159" s="61">
        <v>542</v>
      </c>
      <c r="P159" s="61">
        <v>1.36</v>
      </c>
      <c r="Q159" s="61">
        <v>0.65</v>
      </c>
      <c r="R159" s="61">
        <v>2.0099999999999998</v>
      </c>
      <c r="S159" s="61" t="s">
        <v>284</v>
      </c>
      <c r="T159" s="61">
        <v>1.941797</v>
      </c>
      <c r="U159" s="61">
        <v>1.9384250000000001</v>
      </c>
      <c r="V159" s="61" t="s">
        <v>285</v>
      </c>
      <c r="W159" s="61">
        <v>1.9161809999999999</v>
      </c>
      <c r="X159" s="61">
        <v>1.9313009999999999</v>
      </c>
      <c r="Y159" s="61">
        <v>1.9407620000000001</v>
      </c>
      <c r="Z159" s="61">
        <v>0</v>
      </c>
      <c r="AA159" s="61">
        <v>10.384434000000001</v>
      </c>
      <c r="AB159" s="61">
        <v>10.374305</v>
      </c>
      <c r="AC159" s="61" t="s">
        <v>285</v>
      </c>
      <c r="AD159" s="61">
        <v>10.181203</v>
      </c>
      <c r="AE159" s="61" t="s">
        <v>286</v>
      </c>
      <c r="AF159" s="61">
        <v>10.267649</v>
      </c>
      <c r="AG159" s="61">
        <v>10.39489</v>
      </c>
      <c r="AH159" s="61">
        <v>0.1</v>
      </c>
      <c r="AI159" s="61" t="s">
        <v>287</v>
      </c>
      <c r="AJ159" s="61">
        <v>-0.2</v>
      </c>
      <c r="AK159" s="61">
        <v>-0.92859999999999998</v>
      </c>
      <c r="AL159" s="61">
        <v>-0.9375</v>
      </c>
      <c r="AM159" s="61">
        <v>800</v>
      </c>
      <c r="AN159" s="61">
        <v>8.89</v>
      </c>
      <c r="AO159" s="61">
        <v>9.35</v>
      </c>
      <c r="AP159" s="61">
        <v>47.72</v>
      </c>
      <c r="AQ159" s="61">
        <v>52.68</v>
      </c>
      <c r="AR159" s="61">
        <v>0.27775</v>
      </c>
      <c r="AS159" s="61">
        <v>0.2908</v>
      </c>
      <c r="AT159" s="61">
        <v>0.27867999999999998</v>
      </c>
      <c r="AU159" s="61">
        <v>0.72931999999999997</v>
      </c>
      <c r="AV159" s="61">
        <v>0.89968000000000004</v>
      </c>
      <c r="AW159" s="61">
        <v>0.44422</v>
      </c>
      <c r="AX159" s="61">
        <v>0.27682000000000001</v>
      </c>
      <c r="AY159" s="61">
        <v>0.29061999999999999</v>
      </c>
      <c r="AZ159" s="61">
        <v>0.27857999999999999</v>
      </c>
      <c r="BA159" s="61">
        <v>0.72997999999999996</v>
      </c>
      <c r="BB159" s="61">
        <v>0.90383000000000002</v>
      </c>
      <c r="BC159" s="61">
        <v>0.44379999999999997</v>
      </c>
      <c r="BD159" s="61" t="s">
        <v>288</v>
      </c>
      <c r="BE159" s="61" t="s">
        <v>288</v>
      </c>
      <c r="BF159" s="61" t="s">
        <v>288</v>
      </c>
      <c r="BG159" s="61" t="s">
        <v>288</v>
      </c>
      <c r="BH159" s="61" t="s">
        <v>288</v>
      </c>
      <c r="BI159" s="61" t="s">
        <v>288</v>
      </c>
      <c r="BJ159" s="61">
        <v>0.27417999999999998</v>
      </c>
      <c r="BK159" s="61">
        <v>0.28315000000000001</v>
      </c>
      <c r="BL159" s="61">
        <v>0.27548</v>
      </c>
      <c r="BM159" s="61">
        <v>0.72246999999999995</v>
      </c>
      <c r="BN159" s="61">
        <v>0.84660000000000002</v>
      </c>
      <c r="BO159" s="61">
        <v>0.43752999999999997</v>
      </c>
      <c r="BP159" s="61">
        <v>0.27646999999999999</v>
      </c>
      <c r="BQ159" s="61">
        <v>0.28567999999999999</v>
      </c>
      <c r="BR159" s="61">
        <v>0.27753</v>
      </c>
      <c r="BS159" s="61">
        <v>0.72387000000000001</v>
      </c>
      <c r="BT159" s="61">
        <v>0.85862000000000005</v>
      </c>
      <c r="BU159" s="61">
        <v>0.44217000000000001</v>
      </c>
      <c r="BV159" s="61">
        <v>0.27772000000000002</v>
      </c>
      <c r="BW159" s="61">
        <v>0.29202</v>
      </c>
      <c r="BX159" s="61">
        <v>0.27842</v>
      </c>
      <c r="BY159" s="61">
        <v>0.72833000000000003</v>
      </c>
      <c r="BZ159" s="61">
        <v>0.90493000000000001</v>
      </c>
      <c r="CA159" s="61">
        <v>0.44174999999999998</v>
      </c>
      <c r="CB159" s="61">
        <v>0.04</v>
      </c>
      <c r="CC159" s="61">
        <v>0.04</v>
      </c>
      <c r="CD159" s="61">
        <v>0.04</v>
      </c>
      <c r="CE159" s="61">
        <v>0.28000000000000003</v>
      </c>
      <c r="CF159" s="61">
        <v>0.41</v>
      </c>
      <c r="CG159" s="61">
        <v>0.14000000000000001</v>
      </c>
      <c r="CH159" s="61">
        <v>0.03</v>
      </c>
      <c r="CI159" s="61">
        <v>0.01</v>
      </c>
      <c r="CJ159" s="61">
        <v>7.0000000000000007E-2</v>
      </c>
      <c r="CK159" s="61">
        <v>0.2</v>
      </c>
      <c r="CL159" s="61">
        <v>0.25</v>
      </c>
      <c r="CM159" s="61">
        <v>0.27</v>
      </c>
      <c r="CN159" s="61" t="s">
        <v>289</v>
      </c>
      <c r="CO159" s="61" t="s">
        <v>289</v>
      </c>
      <c r="CP159" s="61" t="s">
        <v>289</v>
      </c>
      <c r="CQ159" s="61" t="s">
        <v>289</v>
      </c>
      <c r="CR159" s="61" t="s">
        <v>289</v>
      </c>
      <c r="CS159" s="61" t="s">
        <v>289</v>
      </c>
      <c r="CT159" s="61">
        <v>0.03</v>
      </c>
      <c r="CU159" s="61">
        <v>0.04</v>
      </c>
      <c r="CV159" s="61">
        <v>0.06</v>
      </c>
      <c r="CW159" s="61">
        <v>0.21</v>
      </c>
      <c r="CX159" s="61">
        <v>0.31</v>
      </c>
      <c r="CY159" s="61">
        <v>0.18</v>
      </c>
      <c r="CZ159" s="61">
        <v>0.03</v>
      </c>
      <c r="DA159" s="61">
        <v>7.0000000000000007E-2</v>
      </c>
      <c r="DB159" s="61">
        <v>0.04</v>
      </c>
      <c r="DC159" s="61">
        <v>0.19</v>
      </c>
      <c r="DD159" s="61">
        <v>0.31</v>
      </c>
      <c r="DE159" s="61">
        <v>0.17</v>
      </c>
      <c r="DF159" s="61">
        <v>0.05</v>
      </c>
      <c r="DG159" s="61">
        <v>0.04</v>
      </c>
      <c r="DH159" s="61">
        <v>0.04</v>
      </c>
      <c r="DI159" s="61">
        <v>0.31</v>
      </c>
      <c r="DJ159" s="61">
        <v>0.22</v>
      </c>
      <c r="DK159" s="61">
        <v>0.14000000000000001</v>
      </c>
      <c r="DL159" s="61" t="s">
        <v>325</v>
      </c>
    </row>
    <row r="160" spans="1:116" s="61" customFormat="1">
      <c r="A160" s="61">
        <v>72401</v>
      </c>
      <c r="B160" s="61" t="s">
        <v>19</v>
      </c>
      <c r="C160" s="61">
        <v>2</v>
      </c>
      <c r="D160" s="61">
        <v>20091123</v>
      </c>
      <c r="E160" s="61" t="s">
        <v>118</v>
      </c>
      <c r="F160" s="61">
        <v>20091123</v>
      </c>
      <c r="G160" s="61" t="s">
        <v>361</v>
      </c>
      <c r="H160" s="61">
        <v>1</v>
      </c>
      <c r="I160" s="61">
        <v>23</v>
      </c>
      <c r="J160" s="61">
        <v>331</v>
      </c>
      <c r="K160" s="61" t="s">
        <v>308</v>
      </c>
      <c r="L160" s="61" t="s">
        <v>302</v>
      </c>
      <c r="M160" s="61" t="s">
        <v>336</v>
      </c>
      <c r="N160" s="61" t="s">
        <v>283</v>
      </c>
      <c r="O160" s="61">
        <v>540</v>
      </c>
      <c r="P160" s="61">
        <v>0.81</v>
      </c>
      <c r="Q160" s="61">
        <v>0.6</v>
      </c>
      <c r="R160" s="61">
        <v>1.41</v>
      </c>
      <c r="S160" s="61" t="s">
        <v>284</v>
      </c>
      <c r="T160" s="61">
        <v>2.0017960000000001</v>
      </c>
      <c r="U160" s="61">
        <v>1.9978880000000001</v>
      </c>
      <c r="V160" s="61" t="s">
        <v>285</v>
      </c>
      <c r="W160" s="61">
        <v>1.969384</v>
      </c>
      <c r="X160" s="61">
        <v>1.9634130000000001</v>
      </c>
      <c r="Y160" s="61">
        <v>1.9822869999999999</v>
      </c>
      <c r="Z160" s="61">
        <v>1</v>
      </c>
      <c r="AA160" s="61">
        <v>10.650346000000001</v>
      </c>
      <c r="AB160" s="61">
        <v>10.635526</v>
      </c>
      <c r="AC160" s="61" t="s">
        <v>285</v>
      </c>
      <c r="AD160" s="61">
        <v>10.450068999999999</v>
      </c>
      <c r="AE160" s="61" t="s">
        <v>296</v>
      </c>
      <c r="AF160" s="61">
        <v>10.435872</v>
      </c>
      <c r="AG160" s="61">
        <v>10.585198</v>
      </c>
      <c r="AH160" s="61">
        <v>0.14000000000000001</v>
      </c>
      <c r="AI160" s="61" t="s">
        <v>287</v>
      </c>
      <c r="AJ160" s="61">
        <v>0.47</v>
      </c>
      <c r="AK160" s="61">
        <v>-3.6429</v>
      </c>
      <c r="AL160" s="61">
        <v>-2.75</v>
      </c>
      <c r="AM160" s="61">
        <v>200</v>
      </c>
      <c r="AN160" s="61">
        <v>8.66</v>
      </c>
      <c r="AO160" s="61">
        <v>8.74</v>
      </c>
      <c r="AP160" s="61">
        <v>50.1</v>
      </c>
      <c r="AQ160" s="61">
        <v>50.99</v>
      </c>
      <c r="AR160" s="61">
        <v>0.28611999999999999</v>
      </c>
      <c r="AS160" s="61">
        <v>0.29744999999999999</v>
      </c>
      <c r="AT160" s="61">
        <v>0.28872999999999999</v>
      </c>
      <c r="AU160" s="61">
        <v>0.73177999999999999</v>
      </c>
      <c r="AV160" s="61">
        <v>0.88880000000000003</v>
      </c>
      <c r="AW160" s="61">
        <v>0.46074999999999999</v>
      </c>
      <c r="AX160" s="61">
        <v>0.28527999999999998</v>
      </c>
      <c r="AY160" s="61">
        <v>0.29735</v>
      </c>
      <c r="AZ160" s="61">
        <v>0.28842000000000001</v>
      </c>
      <c r="BA160" s="61">
        <v>0.72889999999999999</v>
      </c>
      <c r="BB160" s="61">
        <v>0.88858000000000004</v>
      </c>
      <c r="BC160" s="61">
        <v>0.46098</v>
      </c>
      <c r="BD160" s="61" t="s">
        <v>288</v>
      </c>
      <c r="BE160" s="61" t="s">
        <v>288</v>
      </c>
      <c r="BF160" s="61" t="s">
        <v>288</v>
      </c>
      <c r="BG160" s="61" t="s">
        <v>288</v>
      </c>
      <c r="BH160" s="61" t="s">
        <v>288</v>
      </c>
      <c r="BI160" s="61" t="s">
        <v>288</v>
      </c>
      <c r="BJ160" s="61">
        <v>0.28101999999999999</v>
      </c>
      <c r="BK160" s="61">
        <v>0.29107</v>
      </c>
      <c r="BL160" s="61">
        <v>0.28489999999999999</v>
      </c>
      <c r="BM160" s="61">
        <v>0.71838000000000002</v>
      </c>
      <c r="BN160" s="61">
        <v>0.85672999999999999</v>
      </c>
      <c r="BO160" s="61">
        <v>0.45437</v>
      </c>
      <c r="BP160" s="61">
        <v>0.27972000000000002</v>
      </c>
      <c r="BQ160" s="61">
        <v>0.29075000000000001</v>
      </c>
      <c r="BR160" s="61">
        <v>0.28306999999999999</v>
      </c>
      <c r="BS160" s="61">
        <v>0.73153000000000001</v>
      </c>
      <c r="BT160" s="61">
        <v>0.85782000000000003</v>
      </c>
      <c r="BU160" s="61">
        <v>0.46007999999999999</v>
      </c>
      <c r="BV160" s="61">
        <v>0.28348000000000001</v>
      </c>
      <c r="BW160" s="61">
        <v>0.29707</v>
      </c>
      <c r="BX160" s="61">
        <v>0.28482000000000002</v>
      </c>
      <c r="BY160" s="61">
        <v>0.73302</v>
      </c>
      <c r="BZ160" s="61">
        <v>0.89498</v>
      </c>
      <c r="CA160" s="61">
        <v>0.45723000000000003</v>
      </c>
      <c r="CB160" s="61">
        <v>0.28999999999999998</v>
      </c>
      <c r="CC160" s="61">
        <v>0.04</v>
      </c>
      <c r="CD160" s="61">
        <v>0.02</v>
      </c>
      <c r="CE160" s="61">
        <v>0.17</v>
      </c>
      <c r="CF160" s="61">
        <v>0.15</v>
      </c>
      <c r="CG160" s="61">
        <v>0.14000000000000001</v>
      </c>
      <c r="CH160" s="61">
        <v>0.03</v>
      </c>
      <c r="CI160" s="61">
        <v>0.03</v>
      </c>
      <c r="CJ160" s="61">
        <v>0.04</v>
      </c>
      <c r="CK160" s="61">
        <v>7.0000000000000007E-2</v>
      </c>
      <c r="CL160" s="61">
        <v>0.08</v>
      </c>
      <c r="CM160" s="61">
        <v>0.25</v>
      </c>
      <c r="CN160" s="61" t="s">
        <v>289</v>
      </c>
      <c r="CO160" s="61" t="s">
        <v>289</v>
      </c>
      <c r="CP160" s="61" t="s">
        <v>289</v>
      </c>
      <c r="CQ160" s="61" t="s">
        <v>289</v>
      </c>
      <c r="CR160" s="61" t="s">
        <v>289</v>
      </c>
      <c r="CS160" s="61" t="s">
        <v>289</v>
      </c>
      <c r="CT160" s="61">
        <v>0.05</v>
      </c>
      <c r="CU160" s="61">
        <v>0.05</v>
      </c>
      <c r="CV160" s="61">
        <v>0.04</v>
      </c>
      <c r="CW160" s="61">
        <v>0.14000000000000001</v>
      </c>
      <c r="CX160" s="61">
        <v>0.37</v>
      </c>
      <c r="CY160" s="61">
        <v>0.27</v>
      </c>
      <c r="CZ160" s="61">
        <v>0.04</v>
      </c>
      <c r="DA160" s="61">
        <v>0.06</v>
      </c>
      <c r="DB160" s="61">
        <v>0.02</v>
      </c>
      <c r="DC160" s="61">
        <v>0.32</v>
      </c>
      <c r="DD160" s="61">
        <v>0.18</v>
      </c>
      <c r="DE160" s="61">
        <v>0.23</v>
      </c>
      <c r="DF160" s="61">
        <v>0.04</v>
      </c>
      <c r="DG160" s="61">
        <v>0.05</v>
      </c>
      <c r="DH160" s="61">
        <v>0.06</v>
      </c>
      <c r="DI160" s="61">
        <v>0.2</v>
      </c>
      <c r="DJ160" s="61">
        <v>0.17</v>
      </c>
      <c r="DK160" s="61">
        <v>0.1</v>
      </c>
      <c r="DL160" s="61" t="s">
        <v>320</v>
      </c>
    </row>
    <row r="161" spans="1:116" s="61" customFormat="1">
      <c r="A161" s="61">
        <v>72406</v>
      </c>
      <c r="B161" s="61" t="s">
        <v>19</v>
      </c>
      <c r="C161" s="61">
        <v>2</v>
      </c>
      <c r="D161" s="61">
        <v>20091129</v>
      </c>
      <c r="E161" s="61" t="s">
        <v>150</v>
      </c>
      <c r="F161" s="61">
        <v>20091130</v>
      </c>
      <c r="G161" s="61" t="s">
        <v>361</v>
      </c>
      <c r="H161" s="61">
        <v>2</v>
      </c>
      <c r="I161" s="61">
        <v>24</v>
      </c>
      <c r="J161" s="61">
        <v>486</v>
      </c>
      <c r="K161" s="61" t="s">
        <v>308</v>
      </c>
      <c r="L161" s="61" t="s">
        <v>363</v>
      </c>
      <c r="M161" s="61" t="s">
        <v>364</v>
      </c>
      <c r="N161" s="61" t="s">
        <v>283</v>
      </c>
      <c r="O161" s="61">
        <v>542</v>
      </c>
      <c r="P161" s="61">
        <v>1.31</v>
      </c>
      <c r="Q161" s="61">
        <v>0.7</v>
      </c>
      <c r="R161" s="61">
        <v>2.0099999999999998</v>
      </c>
      <c r="S161" s="61" t="s">
        <v>284</v>
      </c>
      <c r="T161" s="61">
        <v>1.9813829999999999</v>
      </c>
      <c r="U161" s="61">
        <v>1.976186</v>
      </c>
      <c r="V161" s="61" t="s">
        <v>285</v>
      </c>
      <c r="W161" s="61">
        <v>1.9430430000000001</v>
      </c>
      <c r="X161" s="61">
        <v>1.953484</v>
      </c>
      <c r="Y161" s="61">
        <v>1.9733449999999999</v>
      </c>
      <c r="Z161" s="61">
        <v>0</v>
      </c>
      <c r="AA161" s="61">
        <v>10.573389000000001</v>
      </c>
      <c r="AB161" s="61">
        <v>10.545540000000001</v>
      </c>
      <c r="AC161" s="61" t="s">
        <v>285</v>
      </c>
      <c r="AD161" s="61">
        <v>10.320198</v>
      </c>
      <c r="AE161" s="61" t="s">
        <v>286</v>
      </c>
      <c r="AF161" s="61">
        <v>10.385880999999999</v>
      </c>
      <c r="AG161" s="61">
        <v>10.545961</v>
      </c>
      <c r="AH161" s="61">
        <v>0.26</v>
      </c>
      <c r="AI161" s="61" t="s">
        <v>287</v>
      </c>
      <c r="AJ161" s="61">
        <v>0</v>
      </c>
      <c r="AK161" s="61">
        <v>-1.2857000000000001</v>
      </c>
      <c r="AL161" s="61">
        <v>-0.625</v>
      </c>
      <c r="AM161" s="61">
        <v>300</v>
      </c>
      <c r="AN161" s="61">
        <v>8.7899999999999991</v>
      </c>
      <c r="AO161" s="61">
        <v>8.67</v>
      </c>
      <c r="AP161" s="61">
        <v>47.89</v>
      </c>
      <c r="AQ161" s="61">
        <v>47.15</v>
      </c>
      <c r="AR161" s="61">
        <v>0.28327999999999998</v>
      </c>
      <c r="AS161" s="61">
        <v>0.29608000000000001</v>
      </c>
      <c r="AT161" s="61">
        <v>0.28482000000000002</v>
      </c>
      <c r="AU161" s="61">
        <v>0.73299999999999998</v>
      </c>
      <c r="AV161" s="61">
        <v>0.89597000000000004</v>
      </c>
      <c r="AW161" s="61">
        <v>0.45762000000000003</v>
      </c>
      <c r="AX161" s="61">
        <v>0.28244999999999998</v>
      </c>
      <c r="AY161" s="61">
        <v>0.29515000000000002</v>
      </c>
      <c r="AZ161" s="61">
        <v>0.28438000000000002</v>
      </c>
      <c r="BA161" s="61">
        <v>0.73035000000000005</v>
      </c>
      <c r="BB161" s="61">
        <v>0.89737</v>
      </c>
      <c r="BC161" s="61">
        <v>0.45490000000000003</v>
      </c>
      <c r="BD161" s="61" t="s">
        <v>288</v>
      </c>
      <c r="BE161" s="61" t="s">
        <v>288</v>
      </c>
      <c r="BF161" s="61" t="s">
        <v>288</v>
      </c>
      <c r="BG161" s="61" t="s">
        <v>288</v>
      </c>
      <c r="BH161" s="61" t="s">
        <v>288</v>
      </c>
      <c r="BI161" s="61" t="s">
        <v>288</v>
      </c>
      <c r="BJ161" s="61">
        <v>0.27761999999999998</v>
      </c>
      <c r="BK161" s="61">
        <v>0.28772999999999999</v>
      </c>
      <c r="BL161" s="61">
        <v>0.28060000000000002</v>
      </c>
      <c r="BM161" s="61">
        <v>0.71467000000000003</v>
      </c>
      <c r="BN161" s="61">
        <v>0.85214999999999996</v>
      </c>
      <c r="BO161" s="61">
        <v>0.44457000000000002</v>
      </c>
      <c r="BP161" s="61">
        <v>0.27832000000000001</v>
      </c>
      <c r="BQ161" s="61">
        <v>0.28935</v>
      </c>
      <c r="BR161" s="61">
        <v>0.28142</v>
      </c>
      <c r="BS161" s="61">
        <v>0.73202999999999996</v>
      </c>
      <c r="BT161" s="61">
        <v>0.85475000000000001</v>
      </c>
      <c r="BU161" s="61">
        <v>0.45751999999999998</v>
      </c>
      <c r="BV161" s="61">
        <v>0.28222999999999998</v>
      </c>
      <c r="BW161" s="61">
        <v>0.29607</v>
      </c>
      <c r="BX161" s="61">
        <v>0.28377000000000002</v>
      </c>
      <c r="BY161" s="61">
        <v>0.72689999999999999</v>
      </c>
      <c r="BZ161" s="61">
        <v>0.90153000000000005</v>
      </c>
      <c r="CA161" s="61">
        <v>0.45300000000000001</v>
      </c>
      <c r="CB161" s="61">
        <v>0.03</v>
      </c>
      <c r="CC161" s="61">
        <v>0.04</v>
      </c>
      <c r="CD161" s="61">
        <v>0.01</v>
      </c>
      <c r="CE161" s="61">
        <v>0.13</v>
      </c>
      <c r="CF161" s="61">
        <v>0.3</v>
      </c>
      <c r="CG161" s="61">
        <v>0.25</v>
      </c>
      <c r="CH161" s="61">
        <v>0.02</v>
      </c>
      <c r="CI161" s="61">
        <v>0.06</v>
      </c>
      <c r="CJ161" s="61">
        <v>0.03</v>
      </c>
      <c r="CK161" s="61">
        <v>0.21</v>
      </c>
      <c r="CL161" s="61">
        <v>0.43</v>
      </c>
      <c r="CM161" s="61">
        <v>0.15</v>
      </c>
      <c r="CN161" s="61" t="s">
        <v>289</v>
      </c>
      <c r="CO161" s="61" t="s">
        <v>289</v>
      </c>
      <c r="CP161" s="61" t="s">
        <v>289</v>
      </c>
      <c r="CQ161" s="61" t="s">
        <v>289</v>
      </c>
      <c r="CR161" s="61" t="s">
        <v>289</v>
      </c>
      <c r="CS161" s="61" t="s">
        <v>289</v>
      </c>
      <c r="CT161" s="61">
        <v>0.03</v>
      </c>
      <c r="CU161" s="61">
        <v>0.04</v>
      </c>
      <c r="CV161" s="61">
        <v>0.05</v>
      </c>
      <c r="CW161" s="61">
        <v>0.27</v>
      </c>
      <c r="CX161" s="61">
        <v>0.21</v>
      </c>
      <c r="CY161" s="61">
        <v>0.12</v>
      </c>
      <c r="CZ161" s="61">
        <v>0.04</v>
      </c>
      <c r="DA161" s="61">
        <v>0.06</v>
      </c>
      <c r="DB161" s="61">
        <v>0.05</v>
      </c>
      <c r="DC161" s="61">
        <v>0.28000000000000003</v>
      </c>
      <c r="DD161" s="61">
        <v>0.18</v>
      </c>
      <c r="DE161" s="61">
        <v>0.17</v>
      </c>
      <c r="DF161" s="61">
        <v>0.02</v>
      </c>
      <c r="DG161" s="61">
        <v>0.03</v>
      </c>
      <c r="DH161" s="61">
        <v>0.04</v>
      </c>
      <c r="DI161" s="61">
        <v>0.11</v>
      </c>
      <c r="DJ161" s="61">
        <v>0.1</v>
      </c>
      <c r="DK161" s="61">
        <v>0.26</v>
      </c>
      <c r="DL161" s="61" t="s">
        <v>325</v>
      </c>
    </row>
    <row r="162" spans="1:116" s="61" customFormat="1">
      <c r="A162" s="61">
        <v>73430</v>
      </c>
      <c r="B162" s="61" t="s">
        <v>19</v>
      </c>
      <c r="C162" s="61">
        <v>2</v>
      </c>
      <c r="D162" s="61">
        <v>20091211</v>
      </c>
      <c r="E162" s="61" t="s">
        <v>153</v>
      </c>
      <c r="F162" s="61">
        <v>20091214</v>
      </c>
      <c r="G162" s="61" t="s">
        <v>361</v>
      </c>
      <c r="H162" s="61" t="s">
        <v>365</v>
      </c>
      <c r="I162" s="61">
        <v>26</v>
      </c>
      <c r="J162" s="61">
        <v>709</v>
      </c>
      <c r="K162" s="61" t="s">
        <v>334</v>
      </c>
      <c r="L162" s="61" t="s">
        <v>319</v>
      </c>
      <c r="M162" s="61" t="s">
        <v>283</v>
      </c>
      <c r="N162" s="61" t="s">
        <v>283</v>
      </c>
      <c r="O162" s="61">
        <v>541</v>
      </c>
      <c r="P162" s="61">
        <v>0.79</v>
      </c>
      <c r="Q162" s="61">
        <v>0.3</v>
      </c>
      <c r="R162" s="61">
        <v>1.0900000000000001</v>
      </c>
      <c r="S162" s="61" t="s">
        <v>284</v>
      </c>
      <c r="T162" s="61">
        <v>1.9721930000000001</v>
      </c>
      <c r="U162" s="61">
        <v>1.9671339999999999</v>
      </c>
      <c r="V162" s="61" t="s">
        <v>285</v>
      </c>
      <c r="W162" s="61">
        <v>1.946188</v>
      </c>
      <c r="X162" s="61">
        <v>1.9532989999999999</v>
      </c>
      <c r="Y162" s="61">
        <v>1.9630939999999999</v>
      </c>
      <c r="Z162" s="61">
        <v>0</v>
      </c>
      <c r="AA162" s="61">
        <v>10.538347</v>
      </c>
      <c r="AB162" s="61">
        <v>10.511896</v>
      </c>
      <c r="AC162" s="61" t="s">
        <v>285</v>
      </c>
      <c r="AD162" s="61">
        <v>10.365178</v>
      </c>
      <c r="AE162" s="61" t="s">
        <v>292</v>
      </c>
      <c r="AF162" s="61">
        <v>10.41032</v>
      </c>
      <c r="AG162" s="61">
        <v>10.49508</v>
      </c>
      <c r="AH162" s="61">
        <v>0.25</v>
      </c>
      <c r="AI162" s="61" t="s">
        <v>287</v>
      </c>
      <c r="AJ162" s="61">
        <v>0.16</v>
      </c>
      <c r="AK162" s="61">
        <v>-0.66669999999999996</v>
      </c>
      <c r="AL162" s="61">
        <v>-2.9285999999999999</v>
      </c>
      <c r="AM162" s="61">
        <v>400</v>
      </c>
      <c r="AN162" s="61">
        <v>10.47</v>
      </c>
      <c r="AO162" s="61">
        <v>10.02</v>
      </c>
      <c r="AP162" s="61">
        <v>70.069999999999993</v>
      </c>
      <c r="AQ162" s="61">
        <v>65.23</v>
      </c>
      <c r="AR162" s="61">
        <v>0.28216999999999998</v>
      </c>
      <c r="AS162" s="61">
        <v>0.2954</v>
      </c>
      <c r="AT162" s="61">
        <v>0.28310000000000002</v>
      </c>
      <c r="AU162" s="61">
        <v>0.73240000000000005</v>
      </c>
      <c r="AV162" s="61">
        <v>0.90183000000000002</v>
      </c>
      <c r="AW162" s="61">
        <v>0.45417000000000002</v>
      </c>
      <c r="AX162" s="61">
        <v>0.28133000000000002</v>
      </c>
      <c r="AY162" s="61">
        <v>0.29525000000000001</v>
      </c>
      <c r="AZ162" s="61">
        <v>0.28293000000000001</v>
      </c>
      <c r="BA162" s="61">
        <v>0.72614999999999996</v>
      </c>
      <c r="BB162" s="61">
        <v>0.89634999999999998</v>
      </c>
      <c r="BC162" s="61">
        <v>0.45032</v>
      </c>
      <c r="BD162" s="61" t="s">
        <v>288</v>
      </c>
      <c r="BE162" s="61" t="s">
        <v>288</v>
      </c>
      <c r="BF162" s="61" t="s">
        <v>288</v>
      </c>
      <c r="BG162" s="61" t="s">
        <v>288</v>
      </c>
      <c r="BH162" s="61" t="s">
        <v>288</v>
      </c>
      <c r="BI162" s="61" t="s">
        <v>288</v>
      </c>
      <c r="BJ162" s="61">
        <v>0.27810000000000001</v>
      </c>
      <c r="BK162" s="61">
        <v>0.28982000000000002</v>
      </c>
      <c r="BL162" s="61">
        <v>0.28067999999999999</v>
      </c>
      <c r="BM162" s="61">
        <v>0.71662999999999999</v>
      </c>
      <c r="BN162" s="61">
        <v>0.87038000000000004</v>
      </c>
      <c r="BO162" s="61">
        <v>0.44547999999999999</v>
      </c>
      <c r="BP162" s="61">
        <v>0.27916999999999997</v>
      </c>
      <c r="BQ162" s="61">
        <v>0.29110000000000003</v>
      </c>
      <c r="BR162" s="61">
        <v>0.28089999999999998</v>
      </c>
      <c r="BS162" s="61">
        <v>0.72494999999999998</v>
      </c>
      <c r="BT162" s="61">
        <v>0.87422</v>
      </c>
      <c r="BU162" s="61">
        <v>0.45140000000000002</v>
      </c>
      <c r="BV162" s="61">
        <v>0.28116999999999998</v>
      </c>
      <c r="BW162" s="61">
        <v>0.29520000000000002</v>
      </c>
      <c r="BX162" s="61">
        <v>0.28225</v>
      </c>
      <c r="BY162" s="61">
        <v>0.72018000000000004</v>
      </c>
      <c r="BZ162" s="61">
        <v>0.89817999999999998</v>
      </c>
      <c r="CA162" s="61">
        <v>0.44628000000000001</v>
      </c>
      <c r="CB162" s="61">
        <v>0.03</v>
      </c>
      <c r="CC162" s="61">
        <v>0.05</v>
      </c>
      <c r="CD162" s="61">
        <v>0.03</v>
      </c>
      <c r="CE162" s="61">
        <v>0.21</v>
      </c>
      <c r="CF162" s="61">
        <v>0.44</v>
      </c>
      <c r="CG162" s="61">
        <v>0.32</v>
      </c>
      <c r="CH162" s="61">
        <v>0.03</v>
      </c>
      <c r="CI162" s="61">
        <v>0.05</v>
      </c>
      <c r="CJ162" s="61">
        <v>0.04</v>
      </c>
      <c r="CK162" s="61">
        <v>0.11</v>
      </c>
      <c r="CL162" s="61">
        <v>0.18</v>
      </c>
      <c r="CM162" s="61">
        <v>0.46</v>
      </c>
      <c r="CN162" s="61" t="s">
        <v>289</v>
      </c>
      <c r="CO162" s="61" t="s">
        <v>289</v>
      </c>
      <c r="CP162" s="61" t="s">
        <v>289</v>
      </c>
      <c r="CQ162" s="61" t="s">
        <v>289</v>
      </c>
      <c r="CR162" s="61" t="s">
        <v>289</v>
      </c>
      <c r="CS162" s="61" t="s">
        <v>289</v>
      </c>
      <c r="CT162" s="61">
        <v>0.02</v>
      </c>
      <c r="CU162" s="61">
        <v>0.06</v>
      </c>
      <c r="CV162" s="61">
        <v>0.04</v>
      </c>
      <c r="CW162" s="61">
        <v>0.32</v>
      </c>
      <c r="CX162" s="61">
        <v>0.5</v>
      </c>
      <c r="CY162" s="61">
        <v>0.3</v>
      </c>
      <c r="CZ162" s="61">
        <v>0.03</v>
      </c>
      <c r="DA162" s="61">
        <v>0.02</v>
      </c>
      <c r="DB162" s="61">
        <v>0.05</v>
      </c>
      <c r="DC162" s="61">
        <v>0.33</v>
      </c>
      <c r="DD162" s="61">
        <v>0.36</v>
      </c>
      <c r="DE162" s="61">
        <v>0.19</v>
      </c>
      <c r="DF162" s="61">
        <v>0.04</v>
      </c>
      <c r="DG162" s="61">
        <v>0.04</v>
      </c>
      <c r="DH162" s="61">
        <v>0.04</v>
      </c>
      <c r="DI162" s="61">
        <v>0.18</v>
      </c>
      <c r="DJ162" s="61">
        <v>0.34</v>
      </c>
      <c r="DK162" s="61">
        <v>0.13</v>
      </c>
      <c r="DL162" s="61" t="s">
        <v>320</v>
      </c>
    </row>
    <row r="163" spans="1:116" s="61" customFormat="1">
      <c r="A163" s="61">
        <v>73649</v>
      </c>
      <c r="B163" s="61" t="s">
        <v>19</v>
      </c>
      <c r="C163" s="61">
        <v>2</v>
      </c>
      <c r="D163" s="61">
        <v>20100105</v>
      </c>
      <c r="E163" s="61" t="s">
        <v>156</v>
      </c>
      <c r="F163" s="61">
        <v>20100120</v>
      </c>
      <c r="G163" s="61" t="s">
        <v>361</v>
      </c>
      <c r="H163" s="61">
        <v>3</v>
      </c>
      <c r="I163" s="61">
        <v>27</v>
      </c>
      <c r="J163" s="61">
        <v>864</v>
      </c>
      <c r="K163" s="61" t="s">
        <v>305</v>
      </c>
      <c r="L163" s="61" t="s">
        <v>283</v>
      </c>
      <c r="M163" s="61" t="s">
        <v>283</v>
      </c>
      <c r="N163" s="61" t="s">
        <v>283</v>
      </c>
      <c r="O163" s="61">
        <v>540</v>
      </c>
      <c r="P163" s="61">
        <v>0.97</v>
      </c>
      <c r="Q163" s="61">
        <v>0.85</v>
      </c>
      <c r="R163" s="61">
        <v>1.82</v>
      </c>
      <c r="S163" s="61" t="s">
        <v>284</v>
      </c>
      <c r="T163" s="61">
        <v>1.9700869999999999</v>
      </c>
      <c r="U163" s="61">
        <v>1.9636150000000001</v>
      </c>
      <c r="V163" s="61" t="s">
        <v>285</v>
      </c>
      <c r="W163" s="61">
        <v>1.941047</v>
      </c>
      <c r="X163" s="61">
        <v>1.9439489999999999</v>
      </c>
      <c r="Y163" s="61">
        <v>1.9639359999999999</v>
      </c>
      <c r="Z163" s="61">
        <v>0</v>
      </c>
      <c r="AA163" s="61">
        <v>10.525221</v>
      </c>
      <c r="AB163" s="61">
        <v>10.49249</v>
      </c>
      <c r="AC163" s="61" t="s">
        <v>285</v>
      </c>
      <c r="AD163" s="61">
        <v>10.321465</v>
      </c>
      <c r="AE163" s="61" t="s">
        <v>296</v>
      </c>
      <c r="AF163" s="61">
        <v>10.356956</v>
      </c>
      <c r="AG163" s="61">
        <v>10.505978000000001</v>
      </c>
      <c r="AH163" s="61">
        <v>0.31</v>
      </c>
      <c r="AI163" s="61" t="s">
        <v>287</v>
      </c>
      <c r="AJ163" s="61">
        <v>-0.13</v>
      </c>
      <c r="AK163" s="61">
        <v>-2.9167000000000001</v>
      </c>
      <c r="AL163" s="61">
        <v>-1.3571</v>
      </c>
      <c r="AM163" s="61">
        <v>600</v>
      </c>
      <c r="AN163" s="61">
        <v>8.68</v>
      </c>
      <c r="AO163" s="61">
        <v>8.91</v>
      </c>
      <c r="AP163" s="61">
        <v>49.67</v>
      </c>
      <c r="AQ163" s="61">
        <v>52.5</v>
      </c>
      <c r="AR163" s="61">
        <v>0.28201999999999999</v>
      </c>
      <c r="AS163" s="61">
        <v>0.29520000000000002</v>
      </c>
      <c r="AT163" s="61">
        <v>0.28277000000000002</v>
      </c>
      <c r="AU163" s="61">
        <v>0.72965000000000002</v>
      </c>
      <c r="AV163" s="61">
        <v>0.89812999999999998</v>
      </c>
      <c r="AW163" s="61">
        <v>0.45290000000000002</v>
      </c>
      <c r="AX163" s="61">
        <v>0.28098000000000001</v>
      </c>
      <c r="AY163" s="61">
        <v>0.29415000000000002</v>
      </c>
      <c r="AZ163" s="61">
        <v>0.28217999999999999</v>
      </c>
      <c r="BA163" s="61">
        <v>0.7248</v>
      </c>
      <c r="BB163" s="61">
        <v>0.90083000000000002</v>
      </c>
      <c r="BC163" s="61">
        <v>0.45062000000000002</v>
      </c>
      <c r="BD163" s="61" t="s">
        <v>288</v>
      </c>
      <c r="BE163" s="61" t="s">
        <v>288</v>
      </c>
      <c r="BF163" s="61" t="s">
        <v>288</v>
      </c>
      <c r="BG163" s="61" t="s">
        <v>288</v>
      </c>
      <c r="BH163" s="61" t="s">
        <v>288</v>
      </c>
      <c r="BI163" s="61" t="s">
        <v>288</v>
      </c>
      <c r="BJ163" s="61">
        <v>0.27734999999999999</v>
      </c>
      <c r="BK163" s="61">
        <v>0.28799999999999998</v>
      </c>
      <c r="BL163" s="61">
        <v>0.28003</v>
      </c>
      <c r="BM163" s="61">
        <v>0.71719999999999995</v>
      </c>
      <c r="BN163" s="61">
        <v>0.85872999999999999</v>
      </c>
      <c r="BO163" s="61">
        <v>0.44409999999999999</v>
      </c>
      <c r="BP163" s="61">
        <v>0.27739999999999998</v>
      </c>
      <c r="BQ163" s="61">
        <v>0.28910000000000002</v>
      </c>
      <c r="BR163" s="61">
        <v>0.2797</v>
      </c>
      <c r="BS163" s="61">
        <v>0.72577000000000003</v>
      </c>
      <c r="BT163" s="61">
        <v>0.86907999999999996</v>
      </c>
      <c r="BU163" s="61">
        <v>0.45218000000000003</v>
      </c>
      <c r="BV163" s="61">
        <v>0.28151999999999999</v>
      </c>
      <c r="BW163" s="61">
        <v>0.29568</v>
      </c>
      <c r="BX163" s="61">
        <v>0.28172000000000003</v>
      </c>
      <c r="BY163" s="61">
        <v>0.72231999999999996</v>
      </c>
      <c r="BZ163" s="61">
        <v>0.89976999999999996</v>
      </c>
      <c r="CA163" s="61">
        <v>0.44862999999999997</v>
      </c>
      <c r="CB163" s="61">
        <v>0.04</v>
      </c>
      <c r="CC163" s="61">
        <v>0.08</v>
      </c>
      <c r="CD163" s="61">
        <v>0.05</v>
      </c>
      <c r="CE163" s="61">
        <v>0.25</v>
      </c>
      <c r="CF163" s="61">
        <v>0.25</v>
      </c>
      <c r="CG163" s="61">
        <v>0.09</v>
      </c>
      <c r="CH163" s="61">
        <v>0.01</v>
      </c>
      <c r="CI163" s="61">
        <v>0.06</v>
      </c>
      <c r="CJ163" s="61">
        <v>0.08</v>
      </c>
      <c r="CK163" s="61">
        <v>0.13</v>
      </c>
      <c r="CL163" s="61">
        <v>0.41</v>
      </c>
      <c r="CM163" s="61">
        <v>0.22</v>
      </c>
      <c r="CN163" s="61" t="s">
        <v>289</v>
      </c>
      <c r="CO163" s="61" t="s">
        <v>289</v>
      </c>
      <c r="CP163" s="61" t="s">
        <v>289</v>
      </c>
      <c r="CQ163" s="61" t="s">
        <v>289</v>
      </c>
      <c r="CR163" s="61" t="s">
        <v>289</v>
      </c>
      <c r="CS163" s="61" t="s">
        <v>289</v>
      </c>
      <c r="CT163" s="61">
        <v>0.04</v>
      </c>
      <c r="CU163" s="61">
        <v>7.0000000000000007E-2</v>
      </c>
      <c r="CV163" s="61">
        <v>0.05</v>
      </c>
      <c r="CW163" s="61">
        <v>0.14000000000000001</v>
      </c>
      <c r="CX163" s="61">
        <v>0.43</v>
      </c>
      <c r="CY163" s="61">
        <v>0.2</v>
      </c>
      <c r="CZ163" s="61">
        <v>0.02</v>
      </c>
      <c r="DA163" s="61">
        <v>0.05</v>
      </c>
      <c r="DB163" s="61">
        <v>0.03</v>
      </c>
      <c r="DC163" s="61">
        <v>0.21</v>
      </c>
      <c r="DD163" s="61">
        <v>0.38</v>
      </c>
      <c r="DE163" s="61">
        <v>0.09</v>
      </c>
      <c r="DF163" s="61">
        <v>0.03</v>
      </c>
      <c r="DG163" s="61">
        <v>7.0000000000000007E-2</v>
      </c>
      <c r="DH163" s="61">
        <v>0.05</v>
      </c>
      <c r="DI163" s="61">
        <v>0.15</v>
      </c>
      <c r="DJ163" s="61">
        <v>0.28000000000000003</v>
      </c>
      <c r="DK163" s="61">
        <v>0.13</v>
      </c>
      <c r="DL163" s="61" t="s">
        <v>320</v>
      </c>
    </row>
    <row r="164" spans="1:116" s="61" customFormat="1">
      <c r="A164" s="61">
        <v>74098</v>
      </c>
      <c r="B164" s="61" t="s">
        <v>19</v>
      </c>
      <c r="C164" s="61">
        <v>2</v>
      </c>
      <c r="D164" s="61">
        <v>20100129</v>
      </c>
      <c r="E164" s="61" t="s">
        <v>383</v>
      </c>
      <c r="F164" s="61">
        <v>20100129</v>
      </c>
      <c r="G164" s="61" t="s">
        <v>361</v>
      </c>
      <c r="H164" s="61">
        <v>6</v>
      </c>
      <c r="I164" s="61">
        <v>30</v>
      </c>
      <c r="J164" s="61">
        <v>1201</v>
      </c>
      <c r="K164" s="61" t="s">
        <v>313</v>
      </c>
      <c r="L164" s="61">
        <v>20100122</v>
      </c>
      <c r="M164" s="61" t="s">
        <v>283</v>
      </c>
      <c r="N164" s="61" t="s">
        <v>283</v>
      </c>
      <c r="O164" s="61">
        <v>541</v>
      </c>
      <c r="P164" s="61">
        <v>0.84</v>
      </c>
      <c r="Q164" s="61">
        <v>0.44</v>
      </c>
      <c r="R164" s="61">
        <v>1.28</v>
      </c>
      <c r="S164" s="61" t="s">
        <v>284</v>
      </c>
      <c r="T164" s="61">
        <v>1.966958</v>
      </c>
      <c r="U164" s="61">
        <v>1.958342</v>
      </c>
      <c r="V164" s="61" t="s">
        <v>285</v>
      </c>
      <c r="W164" s="61">
        <v>1.94018</v>
      </c>
      <c r="X164" s="61">
        <v>1.9479839999999999</v>
      </c>
      <c r="Y164" s="61">
        <v>1.9580679999999999</v>
      </c>
      <c r="Z164" s="61">
        <v>1</v>
      </c>
      <c r="AA164" s="61">
        <v>10.516239000000001</v>
      </c>
      <c r="AB164" s="61">
        <v>10.478662999999999</v>
      </c>
      <c r="AC164" s="61" t="s">
        <v>285</v>
      </c>
      <c r="AD164" s="61">
        <v>10.336117</v>
      </c>
      <c r="AE164" s="61" t="s">
        <v>292</v>
      </c>
      <c r="AF164" s="61">
        <v>10.388436</v>
      </c>
      <c r="AG164" s="61">
        <v>10.471114</v>
      </c>
      <c r="AH164" s="61">
        <v>0.36</v>
      </c>
      <c r="AI164" s="61" t="s">
        <v>287</v>
      </c>
      <c r="AJ164" s="61">
        <v>7.0000000000000007E-2</v>
      </c>
      <c r="AK164" s="61">
        <v>-0.25</v>
      </c>
      <c r="AL164" s="61">
        <v>-1.9286000000000001</v>
      </c>
      <c r="AM164" s="61">
        <v>400</v>
      </c>
      <c r="AN164" s="61">
        <v>10.75</v>
      </c>
      <c r="AO164" s="61">
        <v>10.119999999999999</v>
      </c>
      <c r="AP164" s="61">
        <v>70.12</v>
      </c>
      <c r="AQ164" s="61">
        <v>65.959999999999994</v>
      </c>
      <c r="AR164" s="61">
        <v>0.28187000000000001</v>
      </c>
      <c r="AS164" s="61">
        <v>0.29499999999999998</v>
      </c>
      <c r="AT164" s="61">
        <v>0.28187000000000001</v>
      </c>
      <c r="AU164" s="61">
        <v>0.73046999999999995</v>
      </c>
      <c r="AV164" s="61">
        <v>0.90373000000000003</v>
      </c>
      <c r="AW164" s="61">
        <v>0.45124999999999998</v>
      </c>
      <c r="AX164" s="61">
        <v>0.28058</v>
      </c>
      <c r="AY164" s="61">
        <v>0.29475000000000001</v>
      </c>
      <c r="AZ164" s="61">
        <v>0.28077000000000002</v>
      </c>
      <c r="BA164" s="61">
        <v>0.72655000000000003</v>
      </c>
      <c r="BB164" s="61">
        <v>0.89917000000000002</v>
      </c>
      <c r="BC164" s="61">
        <v>0.44755</v>
      </c>
      <c r="BD164" s="61" t="s">
        <v>288</v>
      </c>
      <c r="BE164" s="61" t="s">
        <v>288</v>
      </c>
      <c r="BF164" s="61" t="s">
        <v>288</v>
      </c>
      <c r="BG164" s="61" t="s">
        <v>288</v>
      </c>
      <c r="BH164" s="61" t="s">
        <v>288</v>
      </c>
      <c r="BI164" s="61" t="s">
        <v>288</v>
      </c>
      <c r="BJ164" s="61">
        <v>0.27782000000000001</v>
      </c>
      <c r="BK164" s="61">
        <v>0.28944999999999999</v>
      </c>
      <c r="BL164" s="61">
        <v>0.27892</v>
      </c>
      <c r="BM164" s="61">
        <v>0.71609999999999996</v>
      </c>
      <c r="BN164" s="61">
        <v>0.86341999999999997</v>
      </c>
      <c r="BO164" s="61">
        <v>0.44414999999999999</v>
      </c>
      <c r="BP164" s="61">
        <v>0.27884999999999999</v>
      </c>
      <c r="BQ164" s="61">
        <v>0.29137999999999997</v>
      </c>
      <c r="BR164" s="61">
        <v>0.27982000000000001</v>
      </c>
      <c r="BS164" s="61">
        <v>0.72492000000000001</v>
      </c>
      <c r="BT164" s="61">
        <v>0.86946999999999997</v>
      </c>
      <c r="BU164" s="61">
        <v>0.44518000000000002</v>
      </c>
      <c r="BV164" s="61">
        <v>0.28092</v>
      </c>
      <c r="BW164" s="61">
        <v>0.29480000000000001</v>
      </c>
      <c r="BX164" s="61">
        <v>0.28072999999999998</v>
      </c>
      <c r="BY164" s="61">
        <v>0.72128000000000003</v>
      </c>
      <c r="BZ164" s="61">
        <v>0.89341999999999999</v>
      </c>
      <c r="CA164" s="61">
        <v>0.44517000000000001</v>
      </c>
      <c r="CB164" s="61">
        <v>0.04</v>
      </c>
      <c r="CC164" s="61">
        <v>0.02</v>
      </c>
      <c r="CD164" s="61">
        <v>0.02</v>
      </c>
      <c r="CE164" s="61">
        <v>0.33</v>
      </c>
      <c r="CF164" s="61">
        <v>0.28999999999999998</v>
      </c>
      <c r="CG164" s="61">
        <v>0.15</v>
      </c>
      <c r="CH164" s="61">
        <v>0.05</v>
      </c>
      <c r="CI164" s="61">
        <v>0.05</v>
      </c>
      <c r="CJ164" s="61">
        <v>0.03</v>
      </c>
      <c r="CK164" s="61">
        <v>0.16</v>
      </c>
      <c r="CL164" s="61">
        <v>0.32</v>
      </c>
      <c r="CM164" s="61">
        <v>0.19</v>
      </c>
      <c r="CN164" s="61" t="s">
        <v>289</v>
      </c>
      <c r="CO164" s="61" t="s">
        <v>289</v>
      </c>
      <c r="CP164" s="61" t="s">
        <v>289</v>
      </c>
      <c r="CQ164" s="61" t="s">
        <v>289</v>
      </c>
      <c r="CR164" s="61" t="s">
        <v>289</v>
      </c>
      <c r="CS164" s="61" t="s">
        <v>289</v>
      </c>
      <c r="CT164" s="61">
        <v>0.04</v>
      </c>
      <c r="CU164" s="61">
        <v>0.03</v>
      </c>
      <c r="CV164" s="61">
        <v>0.04</v>
      </c>
      <c r="CW164" s="61">
        <v>0.21</v>
      </c>
      <c r="CX164" s="61">
        <v>0.24</v>
      </c>
      <c r="CY164" s="61">
        <v>0.12</v>
      </c>
      <c r="CZ164" s="61">
        <v>0.04</v>
      </c>
      <c r="DA164" s="61">
        <v>0.04</v>
      </c>
      <c r="DB164" s="61">
        <v>0.04</v>
      </c>
      <c r="DC164" s="61">
        <v>0.13</v>
      </c>
      <c r="DD164" s="61">
        <v>0.28000000000000003</v>
      </c>
      <c r="DE164" s="61">
        <v>0.1</v>
      </c>
      <c r="DF164" s="61">
        <v>0.03</v>
      </c>
      <c r="DG164" s="61">
        <v>0.04</v>
      </c>
      <c r="DH164" s="61">
        <v>0.04</v>
      </c>
      <c r="DI164" s="61">
        <v>0.12</v>
      </c>
      <c r="DJ164" s="61">
        <v>0.32</v>
      </c>
      <c r="DK164" s="61">
        <v>0.18</v>
      </c>
      <c r="DL164" s="61" t="s">
        <v>325</v>
      </c>
    </row>
    <row r="165" spans="1:116" s="61" customFormat="1">
      <c r="A165" s="61">
        <v>73427</v>
      </c>
      <c r="B165" s="61" t="s">
        <v>19</v>
      </c>
      <c r="C165" s="61">
        <v>2</v>
      </c>
      <c r="D165" s="61">
        <v>20100205</v>
      </c>
      <c r="E165" s="61" t="s">
        <v>384</v>
      </c>
      <c r="F165" s="61">
        <v>20100205</v>
      </c>
      <c r="G165" s="61" t="s">
        <v>361</v>
      </c>
      <c r="H165" s="61">
        <v>7</v>
      </c>
      <c r="I165" s="61">
        <v>31</v>
      </c>
      <c r="J165" s="61">
        <v>1356</v>
      </c>
      <c r="K165" s="61" t="s">
        <v>283</v>
      </c>
      <c r="L165" s="61" t="s">
        <v>283</v>
      </c>
      <c r="M165" s="61" t="s">
        <v>283</v>
      </c>
      <c r="N165" s="61" t="s">
        <v>283</v>
      </c>
      <c r="O165" s="61">
        <v>540</v>
      </c>
      <c r="P165" s="61">
        <v>1.18</v>
      </c>
      <c r="Q165" s="61">
        <v>0.92</v>
      </c>
      <c r="R165" s="61">
        <v>2.1</v>
      </c>
      <c r="S165" s="61" t="s">
        <v>284</v>
      </c>
      <c r="T165" s="61">
        <v>1.9619359999999999</v>
      </c>
      <c r="U165" s="61">
        <v>1.956415</v>
      </c>
      <c r="V165" s="61" t="s">
        <v>285</v>
      </c>
      <c r="W165" s="61">
        <v>1.9338610000000001</v>
      </c>
      <c r="X165" s="61">
        <v>1.9445140000000001</v>
      </c>
      <c r="Y165" s="61">
        <v>1.964162</v>
      </c>
      <c r="Z165" s="61">
        <v>0</v>
      </c>
      <c r="AA165" s="61">
        <v>10.490257</v>
      </c>
      <c r="AB165" s="61">
        <v>10.463521999999999</v>
      </c>
      <c r="AC165" s="61" t="s">
        <v>285</v>
      </c>
      <c r="AD165" s="61">
        <v>10.284481</v>
      </c>
      <c r="AE165" s="61" t="s">
        <v>296</v>
      </c>
      <c r="AF165" s="61">
        <v>10.358038000000001</v>
      </c>
      <c r="AG165" s="61">
        <v>10.510147</v>
      </c>
      <c r="AH165" s="61">
        <v>0.25</v>
      </c>
      <c r="AI165" s="61" t="s">
        <v>287</v>
      </c>
      <c r="AJ165" s="61">
        <v>-0.45</v>
      </c>
      <c r="AK165" s="61">
        <v>-1.1667000000000001</v>
      </c>
      <c r="AL165" s="61">
        <v>-0.85709999999999997</v>
      </c>
      <c r="AM165" s="61">
        <v>300</v>
      </c>
      <c r="AN165" s="61">
        <v>8.65</v>
      </c>
      <c r="AO165" s="61">
        <v>8.76</v>
      </c>
      <c r="AP165" s="61">
        <v>49.49</v>
      </c>
      <c r="AQ165" s="61">
        <v>51.64</v>
      </c>
      <c r="AR165" s="61">
        <v>0.28139999999999998</v>
      </c>
      <c r="AS165" s="61">
        <v>0.29527999999999999</v>
      </c>
      <c r="AT165" s="61">
        <v>0.28161999999999998</v>
      </c>
      <c r="AU165" s="61">
        <v>0.72065000000000001</v>
      </c>
      <c r="AV165" s="61">
        <v>0.89659999999999995</v>
      </c>
      <c r="AW165" s="61">
        <v>0.44474999999999998</v>
      </c>
      <c r="AX165" s="61">
        <v>0.28044999999999998</v>
      </c>
      <c r="AY165" s="61">
        <v>0.29461999999999999</v>
      </c>
      <c r="AZ165" s="61">
        <v>0.28089999999999998</v>
      </c>
      <c r="BA165" s="61">
        <v>0.71777000000000002</v>
      </c>
      <c r="BB165" s="61">
        <v>0.89470000000000005</v>
      </c>
      <c r="BC165" s="61">
        <v>0.44502000000000003</v>
      </c>
      <c r="BD165" s="61" t="s">
        <v>288</v>
      </c>
      <c r="BE165" s="61" t="s">
        <v>288</v>
      </c>
      <c r="BF165" s="61" t="s">
        <v>288</v>
      </c>
      <c r="BG165" s="61" t="s">
        <v>288</v>
      </c>
      <c r="BH165" s="61" t="s">
        <v>288</v>
      </c>
      <c r="BI165" s="61" t="s">
        <v>288</v>
      </c>
      <c r="BJ165" s="61">
        <v>0.27667999999999998</v>
      </c>
      <c r="BK165" s="61">
        <v>0.28767999999999999</v>
      </c>
      <c r="BL165" s="61">
        <v>0.27833000000000002</v>
      </c>
      <c r="BM165" s="61">
        <v>0.71931999999999996</v>
      </c>
      <c r="BN165" s="61">
        <v>0.84548000000000001</v>
      </c>
      <c r="BO165" s="61">
        <v>0.44137999999999999</v>
      </c>
      <c r="BP165" s="61">
        <v>0.27850000000000003</v>
      </c>
      <c r="BQ165" s="61">
        <v>0.29021999999999998</v>
      </c>
      <c r="BR165" s="61">
        <v>0.27903</v>
      </c>
      <c r="BS165" s="61">
        <v>0.72202999999999995</v>
      </c>
      <c r="BT165" s="61">
        <v>0.85782000000000003</v>
      </c>
      <c r="BU165" s="61">
        <v>0.44746999999999998</v>
      </c>
      <c r="BV165" s="61">
        <v>0.28192</v>
      </c>
      <c r="BW165" s="61">
        <v>0.29620000000000002</v>
      </c>
      <c r="BX165" s="61">
        <v>0.28142</v>
      </c>
      <c r="BY165" s="61">
        <v>0.72219999999999995</v>
      </c>
      <c r="BZ165" s="61">
        <v>0.89902000000000004</v>
      </c>
      <c r="CA165" s="61">
        <v>0.44668000000000002</v>
      </c>
      <c r="CB165" s="61">
        <v>0.06</v>
      </c>
      <c r="CC165" s="61">
        <v>0.05</v>
      </c>
      <c r="CD165" s="61">
        <v>0.04</v>
      </c>
      <c r="CE165" s="61">
        <v>0.1</v>
      </c>
      <c r="CF165" s="61">
        <v>0.23</v>
      </c>
      <c r="CG165" s="61">
        <v>0.19</v>
      </c>
      <c r="CH165" s="61">
        <v>0.03</v>
      </c>
      <c r="CI165" s="61">
        <v>0.1</v>
      </c>
      <c r="CJ165" s="61">
        <v>0.12</v>
      </c>
      <c r="CK165" s="61">
        <v>0.13</v>
      </c>
      <c r="CL165" s="61">
        <v>0.09</v>
      </c>
      <c r="CM165" s="61">
        <v>0.19</v>
      </c>
      <c r="CN165" s="61" t="s">
        <v>289</v>
      </c>
      <c r="CO165" s="61" t="s">
        <v>289</v>
      </c>
      <c r="CP165" s="61" t="s">
        <v>289</v>
      </c>
      <c r="CQ165" s="61" t="s">
        <v>289</v>
      </c>
      <c r="CR165" s="61" t="s">
        <v>289</v>
      </c>
      <c r="CS165" s="61" t="s">
        <v>289</v>
      </c>
      <c r="CT165" s="61">
        <v>0.03</v>
      </c>
      <c r="CU165" s="61">
        <v>0.05</v>
      </c>
      <c r="CV165" s="61">
        <v>0.04</v>
      </c>
      <c r="CW165" s="61">
        <v>0.17</v>
      </c>
      <c r="CX165" s="61">
        <v>0.25</v>
      </c>
      <c r="CY165" s="61">
        <v>0.14000000000000001</v>
      </c>
      <c r="CZ165" s="61">
        <v>0.04</v>
      </c>
      <c r="DA165" s="61">
        <v>0.05</v>
      </c>
      <c r="DB165" s="61">
        <v>0.04</v>
      </c>
      <c r="DC165" s="61">
        <v>0.27</v>
      </c>
      <c r="DD165" s="61">
        <v>0.1</v>
      </c>
      <c r="DE165" s="61">
        <v>0.18</v>
      </c>
      <c r="DF165" s="61">
        <v>0.04</v>
      </c>
      <c r="DG165" s="61">
        <v>0.06</v>
      </c>
      <c r="DH165" s="61">
        <v>7.0000000000000007E-2</v>
      </c>
      <c r="DI165" s="61">
        <v>0.28999999999999998</v>
      </c>
      <c r="DJ165" s="61">
        <v>0.27</v>
      </c>
      <c r="DK165" s="61">
        <v>0.19</v>
      </c>
      <c r="DL165" s="61" t="s">
        <v>325</v>
      </c>
    </row>
    <row r="166" spans="1:116" s="61" customFormat="1">
      <c r="A166" s="61">
        <v>71209</v>
      </c>
      <c r="B166" s="61" t="s">
        <v>19</v>
      </c>
      <c r="C166" s="61">
        <v>3</v>
      </c>
      <c r="D166" s="61">
        <v>20090822</v>
      </c>
      <c r="E166" s="61" t="s">
        <v>116</v>
      </c>
      <c r="F166" s="61">
        <v>20090824</v>
      </c>
      <c r="G166" s="61" t="s">
        <v>346</v>
      </c>
      <c r="H166" s="61">
        <v>12</v>
      </c>
      <c r="I166" s="61">
        <v>12</v>
      </c>
      <c r="J166" s="61">
        <v>2086</v>
      </c>
      <c r="K166" s="61" t="s">
        <v>308</v>
      </c>
      <c r="L166" s="61" t="s">
        <v>283</v>
      </c>
      <c r="M166" s="61" t="s">
        <v>283</v>
      </c>
      <c r="N166" s="61" t="s">
        <v>283</v>
      </c>
      <c r="O166" s="61">
        <v>541</v>
      </c>
      <c r="P166" s="61">
        <v>0.75</v>
      </c>
      <c r="Q166" s="61">
        <v>0.71</v>
      </c>
      <c r="R166" s="61">
        <v>1.46</v>
      </c>
      <c r="S166" s="61" t="s">
        <v>284</v>
      </c>
      <c r="T166" s="61">
        <v>1.944361</v>
      </c>
      <c r="U166" s="61">
        <v>1.9399690000000001</v>
      </c>
      <c r="V166" s="61" t="s">
        <v>285</v>
      </c>
      <c r="W166" s="61">
        <v>1.9266460000000001</v>
      </c>
      <c r="X166" s="61">
        <v>1.9264319999999999</v>
      </c>
      <c r="Y166" s="61">
        <v>1.9386159999999999</v>
      </c>
      <c r="Z166" s="61">
        <v>1</v>
      </c>
      <c r="AA166" s="61">
        <v>10.396898</v>
      </c>
      <c r="AB166" s="61">
        <v>10.364258</v>
      </c>
      <c r="AC166" s="61" t="s">
        <v>285</v>
      </c>
      <c r="AD166" s="61">
        <v>10.260206</v>
      </c>
      <c r="AE166" s="61" t="s">
        <v>292</v>
      </c>
      <c r="AF166" s="61">
        <v>10.272693</v>
      </c>
      <c r="AG166" s="61">
        <v>10.375693999999999</v>
      </c>
      <c r="AH166" s="61">
        <v>0.31</v>
      </c>
      <c r="AI166" s="61" t="s">
        <v>287</v>
      </c>
      <c r="AJ166" s="61">
        <v>-0.11</v>
      </c>
      <c r="AK166" s="61">
        <v>-0.85709999999999997</v>
      </c>
      <c r="AL166" s="61">
        <v>0</v>
      </c>
      <c r="AM166" s="61">
        <v>900</v>
      </c>
      <c r="AN166" s="61">
        <v>10.8</v>
      </c>
      <c r="AO166" s="61">
        <v>9.99</v>
      </c>
      <c r="AP166" s="61">
        <v>70.98</v>
      </c>
      <c r="AQ166" s="61">
        <v>66.650000000000006</v>
      </c>
      <c r="AR166" s="61">
        <v>0.27750000000000002</v>
      </c>
      <c r="AS166" s="61">
        <v>0.29108000000000001</v>
      </c>
      <c r="AT166" s="61">
        <v>0.27975</v>
      </c>
      <c r="AU166" s="61">
        <v>0.73297000000000001</v>
      </c>
      <c r="AV166" s="61">
        <v>0.89986999999999995</v>
      </c>
      <c r="AW166" s="61">
        <v>0.44457000000000002</v>
      </c>
      <c r="AX166" s="61">
        <v>0.27711999999999998</v>
      </c>
      <c r="AY166" s="61">
        <v>0.29053000000000001</v>
      </c>
      <c r="AZ166" s="61">
        <v>0.27955000000000002</v>
      </c>
      <c r="BA166" s="61">
        <v>0.72121999999999997</v>
      </c>
      <c r="BB166" s="61">
        <v>0.89002999999999999</v>
      </c>
      <c r="BC166" s="61">
        <v>0.44113000000000002</v>
      </c>
      <c r="BD166" s="61" t="s">
        <v>288</v>
      </c>
      <c r="BE166" s="61" t="s">
        <v>288</v>
      </c>
      <c r="BF166" s="61" t="s">
        <v>288</v>
      </c>
      <c r="BG166" s="61" t="s">
        <v>288</v>
      </c>
      <c r="BH166" s="61" t="s">
        <v>288</v>
      </c>
      <c r="BI166" s="61" t="s">
        <v>288</v>
      </c>
      <c r="BJ166" s="61">
        <v>0.27572999999999998</v>
      </c>
      <c r="BK166" s="61">
        <v>0.28567999999999999</v>
      </c>
      <c r="BL166" s="61">
        <v>0.27692</v>
      </c>
      <c r="BM166" s="61">
        <v>0.72352000000000005</v>
      </c>
      <c r="BN166" s="61">
        <v>0.87256999999999996</v>
      </c>
      <c r="BO166" s="61">
        <v>0.43928</v>
      </c>
      <c r="BP166" s="61">
        <v>0.27588000000000001</v>
      </c>
      <c r="BQ166" s="61">
        <v>0.28702</v>
      </c>
      <c r="BR166" s="61">
        <v>0.27643000000000001</v>
      </c>
      <c r="BS166" s="61">
        <v>0.72058</v>
      </c>
      <c r="BT166" s="61">
        <v>0.87212000000000001</v>
      </c>
      <c r="BU166" s="61">
        <v>0.44108000000000003</v>
      </c>
      <c r="BV166" s="61">
        <v>0.27717999999999998</v>
      </c>
      <c r="BW166" s="61">
        <v>0.29115000000000002</v>
      </c>
      <c r="BX166" s="61">
        <v>0.27833000000000002</v>
      </c>
      <c r="BY166" s="61">
        <v>0.72935000000000005</v>
      </c>
      <c r="BZ166" s="61">
        <v>0.89917000000000002</v>
      </c>
      <c r="CA166" s="61">
        <v>0.44209999999999999</v>
      </c>
      <c r="CB166" s="61">
        <v>0.06</v>
      </c>
      <c r="CC166" s="61">
        <v>0.05</v>
      </c>
      <c r="CD166" s="61">
        <v>0.04</v>
      </c>
      <c r="CE166" s="61">
        <v>0.21</v>
      </c>
      <c r="CF166" s="61">
        <v>0.3</v>
      </c>
      <c r="CG166" s="61">
        <v>0.25</v>
      </c>
      <c r="CH166" s="61">
        <v>0.06</v>
      </c>
      <c r="CI166" s="61">
        <v>0.06</v>
      </c>
      <c r="CJ166" s="61">
        <v>7.0000000000000007E-2</v>
      </c>
      <c r="CK166" s="61">
        <v>0.25</v>
      </c>
      <c r="CL166" s="61">
        <v>0.14000000000000001</v>
      </c>
      <c r="CM166" s="61">
        <v>0.15</v>
      </c>
      <c r="CN166" s="61" t="s">
        <v>289</v>
      </c>
      <c r="CO166" s="61" t="s">
        <v>289</v>
      </c>
      <c r="CP166" s="61" t="s">
        <v>289</v>
      </c>
      <c r="CQ166" s="61" t="s">
        <v>289</v>
      </c>
      <c r="CR166" s="61" t="s">
        <v>289</v>
      </c>
      <c r="CS166" s="61" t="s">
        <v>289</v>
      </c>
      <c r="CT166" s="61">
        <v>0.14000000000000001</v>
      </c>
      <c r="CU166" s="61">
        <v>0.23</v>
      </c>
      <c r="CV166" s="61">
        <v>0.18</v>
      </c>
      <c r="CW166" s="61">
        <v>0.31</v>
      </c>
      <c r="CX166" s="61">
        <v>0.51</v>
      </c>
      <c r="CY166" s="61">
        <v>0.13</v>
      </c>
      <c r="CZ166" s="61">
        <v>0.12</v>
      </c>
      <c r="DA166" s="61">
        <v>0.16</v>
      </c>
      <c r="DB166" s="61">
        <v>0.18</v>
      </c>
      <c r="DC166" s="61">
        <v>0.3</v>
      </c>
      <c r="DD166" s="61">
        <v>0.34</v>
      </c>
      <c r="DE166" s="61">
        <v>0.22</v>
      </c>
      <c r="DF166" s="61">
        <v>0.05</v>
      </c>
      <c r="DG166" s="61">
        <v>0.15</v>
      </c>
      <c r="DH166" s="61">
        <v>0.12</v>
      </c>
      <c r="DI166" s="61">
        <v>0.09</v>
      </c>
      <c r="DJ166" s="61">
        <v>0.23</v>
      </c>
      <c r="DK166" s="61">
        <v>0.1</v>
      </c>
      <c r="DL166" s="61" t="s">
        <v>325</v>
      </c>
    </row>
    <row r="167" spans="1:116" s="61" customFormat="1">
      <c r="A167" s="61">
        <v>72162</v>
      </c>
      <c r="B167" s="61" t="s">
        <v>19</v>
      </c>
      <c r="C167" s="61">
        <v>3</v>
      </c>
      <c r="D167" s="61">
        <v>20090831</v>
      </c>
      <c r="E167" s="61" t="s">
        <v>119</v>
      </c>
      <c r="F167" s="61">
        <v>20090901</v>
      </c>
      <c r="G167" s="61" t="s">
        <v>346</v>
      </c>
      <c r="H167" s="61">
        <v>13</v>
      </c>
      <c r="I167" s="61">
        <v>13</v>
      </c>
      <c r="J167" s="61">
        <v>2240</v>
      </c>
      <c r="K167" s="61" t="s">
        <v>348</v>
      </c>
      <c r="L167" s="61" t="s">
        <v>283</v>
      </c>
      <c r="M167" s="61" t="s">
        <v>283</v>
      </c>
      <c r="N167" s="61" t="s">
        <v>283</v>
      </c>
      <c r="O167" s="61">
        <v>540</v>
      </c>
      <c r="P167" s="61">
        <v>1.17</v>
      </c>
      <c r="Q167" s="61">
        <v>1.0900000000000001</v>
      </c>
      <c r="R167" s="61">
        <v>2.2599999999999998</v>
      </c>
      <c r="S167" s="61" t="s">
        <v>284</v>
      </c>
      <c r="T167" s="61">
        <v>1.9440109999999999</v>
      </c>
      <c r="U167" s="61">
        <v>1.9407369999999999</v>
      </c>
      <c r="V167" s="61" t="s">
        <v>285</v>
      </c>
      <c r="W167" s="61">
        <v>1.9203760000000001</v>
      </c>
      <c r="X167" s="61">
        <v>1.923549</v>
      </c>
      <c r="Y167" s="61">
        <v>1.9431369999999999</v>
      </c>
      <c r="Z167" s="61">
        <v>0</v>
      </c>
      <c r="AA167" s="61">
        <v>10.397297</v>
      </c>
      <c r="AB167" s="61">
        <v>10.385021999999999</v>
      </c>
      <c r="AC167" s="61" t="s">
        <v>285</v>
      </c>
      <c r="AD167" s="61">
        <v>10.211797000000001</v>
      </c>
      <c r="AE167" s="61" t="s">
        <v>296</v>
      </c>
      <c r="AF167" s="61">
        <v>10.230726000000001</v>
      </c>
      <c r="AG167" s="61">
        <v>10.400171</v>
      </c>
      <c r="AH167" s="61">
        <v>0.12</v>
      </c>
      <c r="AI167" s="61" t="s">
        <v>287</v>
      </c>
      <c r="AJ167" s="61">
        <v>-0.15</v>
      </c>
      <c r="AK167" s="61">
        <v>-1.0713999999999999</v>
      </c>
      <c r="AL167" s="61">
        <v>0.3125</v>
      </c>
      <c r="AM167" s="61">
        <v>1000</v>
      </c>
      <c r="AN167" s="61">
        <v>8.7200000000000006</v>
      </c>
      <c r="AO167" s="61">
        <v>8.99</v>
      </c>
      <c r="AP167" s="61">
        <v>50.04</v>
      </c>
      <c r="AQ167" s="61">
        <v>51.56</v>
      </c>
      <c r="AR167" s="61">
        <v>0.27793000000000001</v>
      </c>
      <c r="AS167" s="61">
        <v>0.29158000000000001</v>
      </c>
      <c r="AT167" s="61">
        <v>0.27942</v>
      </c>
      <c r="AU167" s="61">
        <v>0.72624999999999995</v>
      </c>
      <c r="AV167" s="61">
        <v>0.89875000000000005</v>
      </c>
      <c r="AW167" s="61">
        <v>0.44362000000000001</v>
      </c>
      <c r="AX167" s="61">
        <v>0.27722999999999998</v>
      </c>
      <c r="AY167" s="61">
        <v>0.29117999999999999</v>
      </c>
      <c r="AZ167" s="61">
        <v>0.27905000000000002</v>
      </c>
      <c r="BA167" s="61">
        <v>0.72738000000000003</v>
      </c>
      <c r="BB167" s="61">
        <v>0.90193000000000001</v>
      </c>
      <c r="BC167" s="61">
        <v>0.44342999999999999</v>
      </c>
      <c r="BD167" s="61" t="s">
        <v>288</v>
      </c>
      <c r="BE167" s="61" t="s">
        <v>288</v>
      </c>
      <c r="BF167" s="61" t="s">
        <v>288</v>
      </c>
      <c r="BG167" s="61" t="s">
        <v>288</v>
      </c>
      <c r="BH167" s="61" t="s">
        <v>288</v>
      </c>
      <c r="BI167" s="61" t="s">
        <v>288</v>
      </c>
      <c r="BJ167" s="61">
        <v>0.27517000000000003</v>
      </c>
      <c r="BK167" s="61">
        <v>0.28408</v>
      </c>
      <c r="BL167" s="61">
        <v>0.27537</v>
      </c>
      <c r="BM167" s="61">
        <v>0.72419999999999995</v>
      </c>
      <c r="BN167" s="61">
        <v>0.85431999999999997</v>
      </c>
      <c r="BO167" s="61">
        <v>0.43992999999999999</v>
      </c>
      <c r="BP167" s="61">
        <v>0.27532000000000001</v>
      </c>
      <c r="BQ167" s="61">
        <v>0.28542000000000001</v>
      </c>
      <c r="BR167" s="61">
        <v>0.27634999999999998</v>
      </c>
      <c r="BS167" s="61">
        <v>0.72187999999999997</v>
      </c>
      <c r="BT167" s="61">
        <v>0.84872000000000003</v>
      </c>
      <c r="BU167" s="61">
        <v>0.44009999999999999</v>
      </c>
      <c r="BV167" s="61">
        <v>0.27816999999999997</v>
      </c>
      <c r="BW167" s="61">
        <v>0.29211999999999999</v>
      </c>
      <c r="BX167" s="61">
        <v>0.27884999999999999</v>
      </c>
      <c r="BY167" s="61">
        <v>0.73046999999999995</v>
      </c>
      <c r="BZ167" s="61">
        <v>0.90073000000000003</v>
      </c>
      <c r="CA167" s="61">
        <v>0.43981999999999999</v>
      </c>
      <c r="CB167" s="61">
        <v>0.09</v>
      </c>
      <c r="CC167" s="61">
        <v>0.09</v>
      </c>
      <c r="CD167" s="61">
        <v>0.21</v>
      </c>
      <c r="CE167" s="61">
        <v>0.15</v>
      </c>
      <c r="CF167" s="61">
        <v>0.34</v>
      </c>
      <c r="CG167" s="61">
        <v>0.34</v>
      </c>
      <c r="CH167" s="61">
        <v>0.12</v>
      </c>
      <c r="CI167" s="61">
        <v>0.17</v>
      </c>
      <c r="CJ167" s="61">
        <v>0.24</v>
      </c>
      <c r="CK167" s="61">
        <v>0.25</v>
      </c>
      <c r="CL167" s="61">
        <v>0.32</v>
      </c>
      <c r="CM167" s="61">
        <v>0.19</v>
      </c>
      <c r="CN167" s="61" t="s">
        <v>289</v>
      </c>
      <c r="CO167" s="61" t="s">
        <v>289</v>
      </c>
      <c r="CP167" s="61" t="s">
        <v>289</v>
      </c>
      <c r="CQ167" s="61" t="s">
        <v>289</v>
      </c>
      <c r="CR167" s="61" t="s">
        <v>289</v>
      </c>
      <c r="CS167" s="61" t="s">
        <v>289</v>
      </c>
      <c r="CT167" s="61">
        <v>0.04</v>
      </c>
      <c r="CU167" s="61">
        <v>0.13</v>
      </c>
      <c r="CV167" s="61">
        <v>0.09</v>
      </c>
      <c r="CW167" s="61">
        <v>0.12</v>
      </c>
      <c r="CX167" s="61">
        <v>0.42</v>
      </c>
      <c r="CY167" s="61">
        <v>0.2</v>
      </c>
      <c r="CZ167" s="61">
        <v>0.1</v>
      </c>
      <c r="DA167" s="61">
        <v>0.06</v>
      </c>
      <c r="DB167" s="61">
        <v>0.11</v>
      </c>
      <c r="DC167" s="61">
        <v>0.16</v>
      </c>
      <c r="DD167" s="61">
        <v>0.28999999999999998</v>
      </c>
      <c r="DE167" s="61">
        <v>0.19</v>
      </c>
      <c r="DF167" s="61">
        <v>7.0000000000000007E-2</v>
      </c>
      <c r="DG167" s="61">
        <v>0.06</v>
      </c>
      <c r="DH167" s="61">
        <v>0.12</v>
      </c>
      <c r="DI167" s="61">
        <v>0.2</v>
      </c>
      <c r="DJ167" s="61">
        <v>0.32</v>
      </c>
      <c r="DK167" s="61">
        <v>0.14000000000000001</v>
      </c>
      <c r="DL167" s="61" t="s">
        <v>325</v>
      </c>
    </row>
    <row r="168" spans="1:116" s="61" customFormat="1">
      <c r="A168" s="61">
        <v>72165</v>
      </c>
      <c r="B168" s="61" t="s">
        <v>19</v>
      </c>
      <c r="C168" s="61">
        <v>3</v>
      </c>
      <c r="D168" s="61">
        <v>20090908</v>
      </c>
      <c r="E168" s="61" t="s">
        <v>122</v>
      </c>
      <c r="F168" s="61">
        <v>20090908</v>
      </c>
      <c r="G168" s="61" t="s">
        <v>346</v>
      </c>
      <c r="H168" s="61">
        <v>14</v>
      </c>
      <c r="I168" s="61">
        <v>14</v>
      </c>
      <c r="J168" s="61">
        <v>2395</v>
      </c>
      <c r="K168" s="61" t="s">
        <v>326</v>
      </c>
      <c r="L168" s="61" t="s">
        <v>283</v>
      </c>
      <c r="M168" s="61" t="s">
        <v>283</v>
      </c>
      <c r="N168" s="61" t="s">
        <v>283</v>
      </c>
      <c r="O168" s="61">
        <v>542</v>
      </c>
      <c r="P168" s="61">
        <v>1.43</v>
      </c>
      <c r="Q168" s="61">
        <v>0.74</v>
      </c>
      <c r="R168" s="61">
        <v>2.17</v>
      </c>
      <c r="S168" s="61" t="s">
        <v>284</v>
      </c>
      <c r="T168" s="61">
        <v>1.938439</v>
      </c>
      <c r="U168" s="61">
        <v>1.937767</v>
      </c>
      <c r="V168" s="61" t="s">
        <v>285</v>
      </c>
      <c r="W168" s="61">
        <v>1.9142490000000001</v>
      </c>
      <c r="X168" s="61">
        <v>1.9343969999999999</v>
      </c>
      <c r="Y168" s="61">
        <v>1.947694</v>
      </c>
      <c r="Z168" s="61">
        <v>0</v>
      </c>
      <c r="AA168" s="61">
        <v>10.379258</v>
      </c>
      <c r="AB168" s="61">
        <v>10.369448999999999</v>
      </c>
      <c r="AC168" s="61" t="s">
        <v>285</v>
      </c>
      <c r="AD168" s="61">
        <v>10.180345000000001</v>
      </c>
      <c r="AE168" s="61" t="s">
        <v>286</v>
      </c>
      <c r="AF168" s="61">
        <v>10.285107</v>
      </c>
      <c r="AG168" s="61">
        <v>10.417986000000001</v>
      </c>
      <c r="AH168" s="61">
        <v>0.09</v>
      </c>
      <c r="AI168" s="61" t="s">
        <v>287</v>
      </c>
      <c r="AJ168" s="61">
        <v>-0.47</v>
      </c>
      <c r="AK168" s="61">
        <v>-0.42859999999999998</v>
      </c>
      <c r="AL168" s="61">
        <v>-0.375</v>
      </c>
      <c r="AM168" s="61">
        <v>800</v>
      </c>
      <c r="AN168" s="61">
        <v>8.92</v>
      </c>
      <c r="AO168" s="61">
        <v>8.91</v>
      </c>
      <c r="AP168" s="61">
        <v>47.96</v>
      </c>
      <c r="AQ168" s="61">
        <v>47.96</v>
      </c>
      <c r="AR168" s="61">
        <v>0.27765000000000001</v>
      </c>
      <c r="AS168" s="61">
        <v>0.29192000000000001</v>
      </c>
      <c r="AT168" s="61">
        <v>0.27777000000000002</v>
      </c>
      <c r="AU168" s="61">
        <v>0.72787999999999997</v>
      </c>
      <c r="AV168" s="61">
        <v>0.89600000000000002</v>
      </c>
      <c r="AW168" s="61">
        <v>0.44068000000000002</v>
      </c>
      <c r="AX168" s="61">
        <v>0.27712999999999999</v>
      </c>
      <c r="AY168" s="61">
        <v>0.29126999999999997</v>
      </c>
      <c r="AZ168" s="61">
        <v>0.27816999999999997</v>
      </c>
      <c r="BA168" s="61">
        <v>0.72648000000000001</v>
      </c>
      <c r="BB168" s="61">
        <v>0.89349999999999996</v>
      </c>
      <c r="BC168" s="61">
        <v>0.44246999999999997</v>
      </c>
      <c r="BD168" s="61" t="s">
        <v>288</v>
      </c>
      <c r="BE168" s="61" t="s">
        <v>288</v>
      </c>
      <c r="BF168" s="61" t="s">
        <v>288</v>
      </c>
      <c r="BG168" s="61" t="s">
        <v>288</v>
      </c>
      <c r="BH168" s="61" t="s">
        <v>288</v>
      </c>
      <c r="BI168" s="61" t="s">
        <v>288</v>
      </c>
      <c r="BJ168" s="61">
        <v>0.27412999999999998</v>
      </c>
      <c r="BK168" s="61">
        <v>0.28406999999999999</v>
      </c>
      <c r="BL168" s="61">
        <v>0.27511999999999998</v>
      </c>
      <c r="BM168" s="61">
        <v>0.71809999999999996</v>
      </c>
      <c r="BN168" s="61">
        <v>0.84560000000000002</v>
      </c>
      <c r="BO168" s="61">
        <v>0.43509999999999999</v>
      </c>
      <c r="BP168" s="61">
        <v>0.27638000000000001</v>
      </c>
      <c r="BQ168" s="61">
        <v>0.28648000000000001</v>
      </c>
      <c r="BR168" s="61">
        <v>0.27806999999999998</v>
      </c>
      <c r="BS168" s="61">
        <v>0.73004999999999998</v>
      </c>
      <c r="BT168" s="61">
        <v>0.85157000000000005</v>
      </c>
      <c r="BU168" s="61">
        <v>0.44618000000000002</v>
      </c>
      <c r="BV168" s="61">
        <v>0.27900000000000003</v>
      </c>
      <c r="BW168" s="61">
        <v>0.29266999999999999</v>
      </c>
      <c r="BX168" s="61">
        <v>0.27933000000000002</v>
      </c>
      <c r="BY168" s="61">
        <v>0.72767999999999999</v>
      </c>
      <c r="BZ168" s="61">
        <v>0.89537999999999995</v>
      </c>
      <c r="CA168" s="61">
        <v>0.443</v>
      </c>
      <c r="CB168" s="61">
        <v>0.11</v>
      </c>
      <c r="CC168" s="61">
        <v>7.0000000000000007E-2</v>
      </c>
      <c r="CD168" s="61">
        <v>0.12</v>
      </c>
      <c r="CE168" s="61">
        <v>0.18</v>
      </c>
      <c r="CF168" s="61">
        <v>0.38</v>
      </c>
      <c r="CG168" s="61">
        <v>0.15</v>
      </c>
      <c r="CH168" s="61">
        <v>0.08</v>
      </c>
      <c r="CI168" s="61">
        <v>0.06</v>
      </c>
      <c r="CJ168" s="61">
        <v>0.16</v>
      </c>
      <c r="CK168" s="61">
        <v>0.18</v>
      </c>
      <c r="CL168" s="61">
        <v>0.17</v>
      </c>
      <c r="CM168" s="61">
        <v>0.28000000000000003</v>
      </c>
      <c r="CN168" s="61" t="s">
        <v>289</v>
      </c>
      <c r="CO168" s="61" t="s">
        <v>289</v>
      </c>
      <c r="CP168" s="61" t="s">
        <v>289</v>
      </c>
      <c r="CQ168" s="61" t="s">
        <v>289</v>
      </c>
      <c r="CR168" s="61" t="s">
        <v>289</v>
      </c>
      <c r="CS168" s="61" t="s">
        <v>289</v>
      </c>
      <c r="CT168" s="61">
        <v>0.09</v>
      </c>
      <c r="CU168" s="61">
        <v>0.05</v>
      </c>
      <c r="CV168" s="61">
        <v>0.08</v>
      </c>
      <c r="CW168" s="61">
        <v>0.33</v>
      </c>
      <c r="CX168" s="61">
        <v>0.39</v>
      </c>
      <c r="CY168" s="61">
        <v>0.11</v>
      </c>
      <c r="CZ168" s="61">
        <v>0.08</v>
      </c>
      <c r="DA168" s="61">
        <v>0.12</v>
      </c>
      <c r="DB168" s="61">
        <v>0.1</v>
      </c>
      <c r="DC168" s="61">
        <v>0.24</v>
      </c>
      <c r="DD168" s="61">
        <v>0.23</v>
      </c>
      <c r="DE168" s="61">
        <v>0.15</v>
      </c>
      <c r="DF168" s="61">
        <v>0.06</v>
      </c>
      <c r="DG168" s="61">
        <v>0.12</v>
      </c>
      <c r="DH168" s="61">
        <v>0.05</v>
      </c>
      <c r="DI168" s="61">
        <v>0.25</v>
      </c>
      <c r="DJ168" s="61">
        <v>0.36</v>
      </c>
      <c r="DK168" s="61">
        <v>0.17</v>
      </c>
      <c r="DL168" s="61" t="s">
        <v>325</v>
      </c>
    </row>
    <row r="169" spans="1:116" s="61" customFormat="1">
      <c r="A169" s="61">
        <v>72400</v>
      </c>
      <c r="B169" s="61" t="s">
        <v>19</v>
      </c>
      <c r="C169" s="61">
        <v>3</v>
      </c>
      <c r="D169" s="61">
        <v>20091017</v>
      </c>
      <c r="E169" s="61" t="s">
        <v>136</v>
      </c>
      <c r="F169" s="61">
        <v>20091019</v>
      </c>
      <c r="G169" s="61" t="s">
        <v>346</v>
      </c>
      <c r="H169" s="61">
        <v>19</v>
      </c>
      <c r="I169" s="61">
        <v>19</v>
      </c>
      <c r="J169" s="61">
        <v>3165</v>
      </c>
      <c r="K169" s="61" t="s">
        <v>283</v>
      </c>
      <c r="L169" s="61" t="s">
        <v>283</v>
      </c>
      <c r="M169" s="61" t="s">
        <v>283</v>
      </c>
      <c r="N169" s="61" t="s">
        <v>283</v>
      </c>
      <c r="O169" s="61">
        <v>540</v>
      </c>
      <c r="P169" s="61">
        <v>1.18</v>
      </c>
      <c r="Q169" s="61">
        <v>0.82</v>
      </c>
      <c r="R169" s="61">
        <v>2</v>
      </c>
      <c r="S169" s="61" t="s">
        <v>284</v>
      </c>
      <c r="T169" s="61">
        <v>1.9504049999999999</v>
      </c>
      <c r="U169" s="61">
        <v>1.944706</v>
      </c>
      <c r="V169" s="61" t="s">
        <v>285</v>
      </c>
      <c r="W169" s="61">
        <v>1.925538</v>
      </c>
      <c r="X169" s="61">
        <v>1.931651</v>
      </c>
      <c r="Y169" s="61">
        <v>1.9437949999999999</v>
      </c>
      <c r="Z169" s="61">
        <v>0</v>
      </c>
      <c r="AA169" s="61">
        <v>10.423323999999999</v>
      </c>
      <c r="AB169" s="61">
        <v>10.393582</v>
      </c>
      <c r="AC169" s="61" t="s">
        <v>285</v>
      </c>
      <c r="AD169" s="61">
        <v>10.234942999999999</v>
      </c>
      <c r="AE169" s="61" t="s">
        <v>296</v>
      </c>
      <c r="AF169" s="61">
        <v>10.258508000000001</v>
      </c>
      <c r="AG169" s="61">
        <v>10.399539000000001</v>
      </c>
      <c r="AH169" s="61">
        <v>0.28999999999999998</v>
      </c>
      <c r="AI169" s="61" t="s">
        <v>287</v>
      </c>
      <c r="AJ169" s="61">
        <v>-0.06</v>
      </c>
      <c r="AK169" s="61">
        <v>-1</v>
      </c>
      <c r="AL169" s="61">
        <v>-1.375</v>
      </c>
      <c r="AM169" s="61">
        <v>1000</v>
      </c>
      <c r="AN169" s="61">
        <v>8.61</v>
      </c>
      <c r="AO169" s="61">
        <v>8.99</v>
      </c>
      <c r="AP169" s="61">
        <v>49.63</v>
      </c>
      <c r="AQ169" s="61">
        <v>52.84</v>
      </c>
      <c r="AR169" s="61">
        <v>0.27910000000000001</v>
      </c>
      <c r="AS169" s="61">
        <v>0.29232999999999998</v>
      </c>
      <c r="AT169" s="61">
        <v>0.28022000000000002</v>
      </c>
      <c r="AU169" s="61">
        <v>0.72802</v>
      </c>
      <c r="AV169" s="61">
        <v>0.89437999999999995</v>
      </c>
      <c r="AW169" s="61">
        <v>0.44377</v>
      </c>
      <c r="AX169" s="61">
        <v>0.27837000000000001</v>
      </c>
      <c r="AY169" s="61">
        <v>0.29167999999999999</v>
      </c>
      <c r="AZ169" s="61">
        <v>0.27944999999999998</v>
      </c>
      <c r="BA169" s="61">
        <v>0.72513000000000005</v>
      </c>
      <c r="BB169" s="61">
        <v>0.89163000000000003</v>
      </c>
      <c r="BC169" s="61">
        <v>0.44095000000000001</v>
      </c>
      <c r="BD169" s="61" t="s">
        <v>288</v>
      </c>
      <c r="BE169" s="61" t="s">
        <v>288</v>
      </c>
      <c r="BF169" s="61" t="s">
        <v>288</v>
      </c>
      <c r="BG169" s="61" t="s">
        <v>288</v>
      </c>
      <c r="BH169" s="61" t="s">
        <v>288</v>
      </c>
      <c r="BI169" s="61" t="s">
        <v>288</v>
      </c>
      <c r="BJ169" s="61">
        <v>0.2757</v>
      </c>
      <c r="BK169" s="61">
        <v>0.28489999999999999</v>
      </c>
      <c r="BL169" s="61">
        <v>0.27650000000000002</v>
      </c>
      <c r="BM169" s="61">
        <v>0.72631999999999997</v>
      </c>
      <c r="BN169" s="61">
        <v>0.85082999999999998</v>
      </c>
      <c r="BO169" s="61">
        <v>0.43991999999999998</v>
      </c>
      <c r="BP169" s="61">
        <v>0.27646999999999999</v>
      </c>
      <c r="BQ169" s="61">
        <v>0.28577000000000002</v>
      </c>
      <c r="BR169" s="61">
        <v>0.27798</v>
      </c>
      <c r="BS169" s="61">
        <v>0.72099999999999997</v>
      </c>
      <c r="BT169" s="61">
        <v>0.84540000000000004</v>
      </c>
      <c r="BU169" s="61">
        <v>0.44073000000000001</v>
      </c>
      <c r="BV169" s="61">
        <v>0.27851999999999999</v>
      </c>
      <c r="BW169" s="61">
        <v>0.29299999999999998</v>
      </c>
      <c r="BX169" s="61">
        <v>0.27937000000000001</v>
      </c>
      <c r="BY169" s="61">
        <v>0.71847000000000005</v>
      </c>
      <c r="BZ169" s="61">
        <v>0.89175000000000004</v>
      </c>
      <c r="CA169" s="61">
        <v>0.43767</v>
      </c>
      <c r="CB169" s="61">
        <v>0.12</v>
      </c>
      <c r="CC169" s="61">
        <v>7.0000000000000007E-2</v>
      </c>
      <c r="CD169" s="61">
        <v>0.2</v>
      </c>
      <c r="CE169" s="61">
        <v>0.16</v>
      </c>
      <c r="CF169" s="61">
        <v>0.21</v>
      </c>
      <c r="CG169" s="61">
        <v>0.11</v>
      </c>
      <c r="CH169" s="61">
        <v>0.05</v>
      </c>
      <c r="CI169" s="61">
        <v>0.05</v>
      </c>
      <c r="CJ169" s="61">
        <v>0.05</v>
      </c>
      <c r="CK169" s="61">
        <v>0.08</v>
      </c>
      <c r="CL169" s="61">
        <v>0.24</v>
      </c>
      <c r="CM169" s="61">
        <v>0.19</v>
      </c>
      <c r="CN169" s="61" t="s">
        <v>289</v>
      </c>
      <c r="CO169" s="61" t="s">
        <v>289</v>
      </c>
      <c r="CP169" s="61" t="s">
        <v>289</v>
      </c>
      <c r="CQ169" s="61" t="s">
        <v>289</v>
      </c>
      <c r="CR169" s="61" t="s">
        <v>289</v>
      </c>
      <c r="CS169" s="61" t="s">
        <v>289</v>
      </c>
      <c r="CT169" s="61">
        <v>0.06</v>
      </c>
      <c r="CU169" s="61">
        <v>7.0000000000000007E-2</v>
      </c>
      <c r="CV169" s="61">
        <v>0.06</v>
      </c>
      <c r="CW169" s="61">
        <v>0.23</v>
      </c>
      <c r="CX169" s="61">
        <v>0.52</v>
      </c>
      <c r="CY169" s="61">
        <v>0.14000000000000001</v>
      </c>
      <c r="CZ169" s="61">
        <v>0.08</v>
      </c>
      <c r="DA169" s="61">
        <v>0.06</v>
      </c>
      <c r="DB169" s="61">
        <v>0.13</v>
      </c>
      <c r="DC169" s="61">
        <v>0.18</v>
      </c>
      <c r="DD169" s="61">
        <v>0.2</v>
      </c>
      <c r="DE169" s="61">
        <v>0.21</v>
      </c>
      <c r="DF169" s="61">
        <v>0.09</v>
      </c>
      <c r="DG169" s="61">
        <v>7.0000000000000007E-2</v>
      </c>
      <c r="DH169" s="61">
        <v>0.08</v>
      </c>
      <c r="DI169" s="61">
        <v>0.17</v>
      </c>
      <c r="DJ169" s="61">
        <v>0.15</v>
      </c>
      <c r="DK169" s="61">
        <v>0.2</v>
      </c>
      <c r="DL169" s="61" t="s">
        <v>325</v>
      </c>
    </row>
    <row r="170" spans="1:116" s="61" customFormat="1">
      <c r="A170" s="61">
        <v>73431</v>
      </c>
      <c r="B170" s="61" t="s">
        <v>19</v>
      </c>
      <c r="C170" s="61">
        <v>3</v>
      </c>
      <c r="D170" s="61">
        <v>20100224</v>
      </c>
      <c r="E170" s="61" t="s">
        <v>385</v>
      </c>
      <c r="F170" s="61">
        <v>20100224</v>
      </c>
      <c r="G170" s="61" t="s">
        <v>399</v>
      </c>
      <c r="H170" s="61">
        <v>25</v>
      </c>
      <c r="I170" s="61">
        <v>25</v>
      </c>
      <c r="J170" s="61">
        <v>307</v>
      </c>
      <c r="K170" s="61" t="s">
        <v>308</v>
      </c>
      <c r="L170" s="61" t="s">
        <v>283</v>
      </c>
      <c r="M170" s="61" t="s">
        <v>283</v>
      </c>
      <c r="N170" s="61" t="s">
        <v>283</v>
      </c>
      <c r="O170" s="61">
        <v>542</v>
      </c>
      <c r="P170" s="61">
        <v>1.37</v>
      </c>
      <c r="Q170" s="61">
        <v>0.56000000000000005</v>
      </c>
      <c r="R170" s="61">
        <v>1.93</v>
      </c>
      <c r="S170" s="61" t="s">
        <v>284</v>
      </c>
      <c r="T170" s="61">
        <v>2.0156109999999998</v>
      </c>
      <c r="U170" s="61">
        <v>2.0087790000000001</v>
      </c>
      <c r="V170" s="61" t="s">
        <v>285</v>
      </c>
      <c r="W170" s="61">
        <v>1.9679070000000001</v>
      </c>
      <c r="X170" s="61">
        <v>1.971408</v>
      </c>
      <c r="Y170" s="61">
        <v>1.9896180000000001</v>
      </c>
      <c r="Z170" s="61">
        <v>0</v>
      </c>
      <c r="AA170" s="61">
        <v>10.722337</v>
      </c>
      <c r="AB170" s="61">
        <v>10.69558</v>
      </c>
      <c r="AC170" s="61" t="s">
        <v>285</v>
      </c>
      <c r="AD170" s="61">
        <v>10.441577000000001</v>
      </c>
      <c r="AE170" s="61" t="s">
        <v>286</v>
      </c>
      <c r="AF170" s="61">
        <v>10.459180999999999</v>
      </c>
      <c r="AG170" s="61">
        <v>10.620475000000001</v>
      </c>
      <c r="AH170" s="61">
        <v>0.25</v>
      </c>
      <c r="AI170" s="61" t="s">
        <v>287</v>
      </c>
      <c r="AJ170" s="61">
        <v>0.7</v>
      </c>
      <c r="AK170" s="61">
        <v>-1</v>
      </c>
      <c r="AL170" s="61">
        <v>-1.7142999999999999</v>
      </c>
      <c r="AM170" s="61" t="s">
        <v>340</v>
      </c>
      <c r="AN170" s="61">
        <v>8.8800000000000008</v>
      </c>
      <c r="AO170" s="61">
        <v>8.65</v>
      </c>
      <c r="AP170" s="61">
        <v>48.07</v>
      </c>
      <c r="AQ170" s="61">
        <v>47.05</v>
      </c>
      <c r="AR170" s="61">
        <v>0.28742000000000001</v>
      </c>
      <c r="AS170" s="61">
        <v>0.29887000000000002</v>
      </c>
      <c r="AT170" s="61">
        <v>0.29076999999999997</v>
      </c>
      <c r="AU170" s="61">
        <v>0.74702000000000002</v>
      </c>
      <c r="AV170" s="61">
        <v>0.89351999999999998</v>
      </c>
      <c r="AW170" s="61">
        <v>0.46810000000000002</v>
      </c>
      <c r="AX170" s="61">
        <v>0.28647</v>
      </c>
      <c r="AY170" s="61">
        <v>0.29868</v>
      </c>
      <c r="AZ170" s="61">
        <v>0.28963</v>
      </c>
      <c r="BA170" s="61">
        <v>0.74507000000000001</v>
      </c>
      <c r="BB170" s="61">
        <v>0.89254999999999995</v>
      </c>
      <c r="BC170" s="61">
        <v>0.46625</v>
      </c>
      <c r="BD170" s="61" t="s">
        <v>288</v>
      </c>
      <c r="BE170" s="61" t="s">
        <v>288</v>
      </c>
      <c r="BF170" s="61" t="s">
        <v>288</v>
      </c>
      <c r="BG170" s="61" t="s">
        <v>288</v>
      </c>
      <c r="BH170" s="61" t="s">
        <v>288</v>
      </c>
      <c r="BI170" s="61" t="s">
        <v>288</v>
      </c>
      <c r="BJ170" s="61">
        <v>0.28089999999999998</v>
      </c>
      <c r="BK170" s="61">
        <v>0.29121999999999998</v>
      </c>
      <c r="BL170" s="61">
        <v>0.28482000000000002</v>
      </c>
      <c r="BM170" s="61">
        <v>0.71982000000000002</v>
      </c>
      <c r="BN170" s="61">
        <v>0.85272000000000003</v>
      </c>
      <c r="BO170" s="61">
        <v>0.45005000000000001</v>
      </c>
      <c r="BP170" s="61">
        <v>0.28070000000000001</v>
      </c>
      <c r="BQ170" s="61">
        <v>0.29102</v>
      </c>
      <c r="BR170" s="61">
        <v>0.28447</v>
      </c>
      <c r="BS170" s="61">
        <v>0.74107999999999996</v>
      </c>
      <c r="BT170" s="61">
        <v>0.84577999999999998</v>
      </c>
      <c r="BU170" s="61">
        <v>0.45996999999999999</v>
      </c>
      <c r="BV170" s="61">
        <v>0.28412999999999999</v>
      </c>
      <c r="BW170" s="61">
        <v>0.29782999999999998</v>
      </c>
      <c r="BX170" s="61">
        <v>0.28632000000000002</v>
      </c>
      <c r="BY170" s="61">
        <v>0.74043000000000003</v>
      </c>
      <c r="BZ170" s="61">
        <v>0.89668000000000003</v>
      </c>
      <c r="CA170" s="61">
        <v>0.45774999999999999</v>
      </c>
      <c r="CB170" s="61">
        <v>0.06</v>
      </c>
      <c r="CC170" s="61">
        <v>0.04</v>
      </c>
      <c r="CD170" s="61">
        <v>0.04</v>
      </c>
      <c r="CE170" s="61">
        <v>0.8</v>
      </c>
      <c r="CF170" s="61">
        <v>0.21</v>
      </c>
      <c r="CG170" s="61">
        <v>0.3</v>
      </c>
      <c r="CH170" s="61">
        <v>0.08</v>
      </c>
      <c r="CI170" s="61">
        <v>0.05</v>
      </c>
      <c r="CJ170" s="61">
        <v>0.04</v>
      </c>
      <c r="CK170" s="61">
        <v>0.23</v>
      </c>
      <c r="CL170" s="61">
        <v>0.16</v>
      </c>
      <c r="CM170" s="61">
        <v>0.16</v>
      </c>
      <c r="CN170" s="61" t="s">
        <v>289</v>
      </c>
      <c r="CO170" s="61" t="s">
        <v>289</v>
      </c>
      <c r="CP170" s="61" t="s">
        <v>289</v>
      </c>
      <c r="CQ170" s="61" t="s">
        <v>289</v>
      </c>
      <c r="CR170" s="61" t="s">
        <v>289</v>
      </c>
      <c r="CS170" s="61" t="s">
        <v>289</v>
      </c>
      <c r="CT170" s="61">
        <v>0.08</v>
      </c>
      <c r="CU170" s="61">
        <v>0.05</v>
      </c>
      <c r="CV170" s="61">
        <v>0.04</v>
      </c>
      <c r="CW170" s="61">
        <v>0.46</v>
      </c>
      <c r="CX170" s="61">
        <v>0.24</v>
      </c>
      <c r="CY170" s="61">
        <v>0.27</v>
      </c>
      <c r="CZ170" s="61">
        <v>0.03</v>
      </c>
      <c r="DA170" s="61">
        <v>0.11</v>
      </c>
      <c r="DB170" s="61">
        <v>0.04</v>
      </c>
      <c r="DC170" s="61">
        <v>0.63</v>
      </c>
      <c r="DD170" s="61">
        <v>0.37</v>
      </c>
      <c r="DE170" s="61">
        <v>0.14000000000000001</v>
      </c>
      <c r="DF170" s="61">
        <v>0.02</v>
      </c>
      <c r="DG170" s="61">
        <v>0.09</v>
      </c>
      <c r="DH170" s="61">
        <v>0.03</v>
      </c>
      <c r="DI170" s="61">
        <v>0.36</v>
      </c>
      <c r="DJ170" s="61">
        <v>0.21</v>
      </c>
      <c r="DK170" s="61">
        <v>0.11</v>
      </c>
      <c r="DL170" s="61" t="s">
        <v>325</v>
      </c>
    </row>
    <row r="171" spans="1:116" s="61" customFormat="1">
      <c r="A171" s="61">
        <v>73428</v>
      </c>
      <c r="B171" s="61" t="s">
        <v>19</v>
      </c>
      <c r="C171" s="61">
        <v>3</v>
      </c>
      <c r="D171" s="61">
        <v>20100311</v>
      </c>
      <c r="E171" s="61" t="s">
        <v>98</v>
      </c>
      <c r="F171" s="61">
        <v>20100318</v>
      </c>
      <c r="G171" s="61" t="s">
        <v>399</v>
      </c>
      <c r="H171" s="61" t="s">
        <v>365</v>
      </c>
      <c r="I171" s="61">
        <v>27</v>
      </c>
      <c r="J171" s="61">
        <v>630</v>
      </c>
      <c r="K171" s="61" t="s">
        <v>313</v>
      </c>
      <c r="L171" s="61" t="s">
        <v>283</v>
      </c>
      <c r="M171" s="61" t="s">
        <v>283</v>
      </c>
      <c r="N171" s="61" t="s">
        <v>283</v>
      </c>
      <c r="O171" s="61">
        <v>540</v>
      </c>
      <c r="P171" s="61">
        <v>1.19</v>
      </c>
      <c r="Q171" s="61">
        <v>1.1499999999999999</v>
      </c>
      <c r="R171" s="61">
        <v>2.34</v>
      </c>
      <c r="S171" s="61" t="s">
        <v>284</v>
      </c>
      <c r="T171" s="61">
        <v>1.977474</v>
      </c>
      <c r="U171" s="61">
        <v>1.9717279999999999</v>
      </c>
      <c r="V171" s="61" t="s">
        <v>285</v>
      </c>
      <c r="W171" s="61">
        <v>1.9419919999999999</v>
      </c>
      <c r="X171" s="61">
        <v>1.939557</v>
      </c>
      <c r="Y171" s="61">
        <v>1.966507</v>
      </c>
      <c r="Z171" s="61">
        <v>0</v>
      </c>
      <c r="AA171" s="61">
        <v>10.55547</v>
      </c>
      <c r="AB171" s="61">
        <v>10.532384</v>
      </c>
      <c r="AC171" s="61" t="s">
        <v>285</v>
      </c>
      <c r="AD171" s="61">
        <v>10.320952</v>
      </c>
      <c r="AE171" s="61" t="s">
        <v>296</v>
      </c>
      <c r="AF171" s="61">
        <v>10.334607999999999</v>
      </c>
      <c r="AG171" s="61">
        <v>10.516988</v>
      </c>
      <c r="AH171" s="61">
        <v>0.22</v>
      </c>
      <c r="AI171" s="61" t="s">
        <v>287</v>
      </c>
      <c r="AJ171" s="61">
        <v>0.15</v>
      </c>
      <c r="AK171" s="61">
        <v>-1.0832999999999999</v>
      </c>
      <c r="AL171" s="61">
        <v>0.78569999999999995</v>
      </c>
      <c r="AM171" s="61" t="s">
        <v>340</v>
      </c>
      <c r="AN171" s="61">
        <v>8.6199999999999992</v>
      </c>
      <c r="AO171" s="61">
        <v>8.93</v>
      </c>
      <c r="AP171" s="61">
        <v>50.12</v>
      </c>
      <c r="AQ171" s="61">
        <v>52.51</v>
      </c>
      <c r="AR171" s="61">
        <v>0.28277000000000002</v>
      </c>
      <c r="AS171" s="61">
        <v>0.29543000000000003</v>
      </c>
      <c r="AT171" s="61">
        <v>0.28437000000000001</v>
      </c>
      <c r="AU171" s="61">
        <v>0.73072000000000004</v>
      </c>
      <c r="AV171" s="61">
        <v>0.90102000000000004</v>
      </c>
      <c r="AW171" s="61">
        <v>0.45523000000000002</v>
      </c>
      <c r="AX171" s="61">
        <v>0.28197</v>
      </c>
      <c r="AY171" s="61">
        <v>0.29527999999999999</v>
      </c>
      <c r="AZ171" s="61">
        <v>0.28343000000000002</v>
      </c>
      <c r="BA171" s="61">
        <v>0.73170000000000002</v>
      </c>
      <c r="BB171" s="61">
        <v>0.89942</v>
      </c>
      <c r="BC171" s="61">
        <v>0.45218000000000003</v>
      </c>
      <c r="BD171" s="61" t="s">
        <v>288</v>
      </c>
      <c r="BE171" s="61" t="s">
        <v>288</v>
      </c>
      <c r="BF171" s="61" t="s">
        <v>288</v>
      </c>
      <c r="BG171" s="61" t="s">
        <v>288</v>
      </c>
      <c r="BH171" s="61" t="s">
        <v>288</v>
      </c>
      <c r="BI171" s="61" t="s">
        <v>288</v>
      </c>
      <c r="BJ171" s="61">
        <v>0.27787000000000001</v>
      </c>
      <c r="BK171" s="61">
        <v>0.28827000000000003</v>
      </c>
      <c r="BL171" s="61">
        <v>0.27983000000000002</v>
      </c>
      <c r="BM171" s="61">
        <v>0.71428000000000003</v>
      </c>
      <c r="BN171" s="61">
        <v>0.85065000000000002</v>
      </c>
      <c r="BO171" s="61">
        <v>0.44442999999999999</v>
      </c>
      <c r="BP171" s="61">
        <v>0.27692</v>
      </c>
      <c r="BQ171" s="61">
        <v>0.28932000000000002</v>
      </c>
      <c r="BR171" s="61">
        <v>0.27943000000000001</v>
      </c>
      <c r="BS171" s="61">
        <v>0.71782999999999997</v>
      </c>
      <c r="BT171" s="61">
        <v>0.86240000000000006</v>
      </c>
      <c r="BU171" s="61">
        <v>0.44764999999999999</v>
      </c>
      <c r="BV171" s="61">
        <v>0.28137000000000001</v>
      </c>
      <c r="BW171" s="61">
        <v>0.29516999999999999</v>
      </c>
      <c r="BX171" s="61">
        <v>0.28234999999999999</v>
      </c>
      <c r="BY171" s="61">
        <v>0.73112999999999995</v>
      </c>
      <c r="BZ171" s="61">
        <v>0.90510000000000002</v>
      </c>
      <c r="CA171" s="61">
        <v>0.45051999999999998</v>
      </c>
      <c r="CB171" s="61">
        <v>0.03</v>
      </c>
      <c r="CC171" s="61">
        <v>0.03</v>
      </c>
      <c r="CD171" s="61">
        <v>0.04</v>
      </c>
      <c r="CE171" s="61">
        <v>0.17</v>
      </c>
      <c r="CF171" s="61">
        <v>0.13</v>
      </c>
      <c r="CG171" s="61">
        <v>0.32</v>
      </c>
      <c r="CH171" s="61">
        <v>0.03</v>
      </c>
      <c r="CI171" s="61">
        <v>0.06</v>
      </c>
      <c r="CJ171" s="61">
        <v>0.04</v>
      </c>
      <c r="CK171" s="61">
        <v>0.27</v>
      </c>
      <c r="CL171" s="61">
        <v>0.22</v>
      </c>
      <c r="CM171" s="61">
        <v>0.19</v>
      </c>
      <c r="CN171" s="61" t="s">
        <v>289</v>
      </c>
      <c r="CO171" s="61" t="s">
        <v>289</v>
      </c>
      <c r="CP171" s="61" t="s">
        <v>289</v>
      </c>
      <c r="CQ171" s="61" t="s">
        <v>289</v>
      </c>
      <c r="CR171" s="61" t="s">
        <v>289</v>
      </c>
      <c r="CS171" s="61" t="s">
        <v>289</v>
      </c>
      <c r="CT171" s="61">
        <v>0.03</v>
      </c>
      <c r="CU171" s="61">
        <v>0.05</v>
      </c>
      <c r="CV171" s="61">
        <v>0.05</v>
      </c>
      <c r="CW171" s="61">
        <v>0.36</v>
      </c>
      <c r="CX171" s="61">
        <v>0.26</v>
      </c>
      <c r="CY171" s="61">
        <v>0.15</v>
      </c>
      <c r="CZ171" s="61">
        <v>0.03</v>
      </c>
      <c r="DA171" s="61">
        <v>0.03</v>
      </c>
      <c r="DB171" s="61">
        <v>0.05</v>
      </c>
      <c r="DC171" s="61">
        <v>0.23</v>
      </c>
      <c r="DD171" s="61">
        <v>0.19</v>
      </c>
      <c r="DE171" s="61">
        <v>0.31</v>
      </c>
      <c r="DF171" s="61">
        <v>0.03</v>
      </c>
      <c r="DG171" s="61">
        <v>0.08</v>
      </c>
      <c r="DH171" s="61">
        <v>0.03</v>
      </c>
      <c r="DI171" s="61">
        <v>0.2</v>
      </c>
      <c r="DJ171" s="61">
        <v>0.33</v>
      </c>
      <c r="DK171" s="61">
        <v>0.22</v>
      </c>
      <c r="DL171" s="61" t="s">
        <v>325</v>
      </c>
    </row>
    <row r="172" spans="1:116" s="61" customFormat="1">
      <c r="A172" s="61">
        <v>74148</v>
      </c>
      <c r="B172" s="61" t="s">
        <v>19</v>
      </c>
      <c r="C172" s="61">
        <v>3</v>
      </c>
      <c r="D172" s="61">
        <v>20100318</v>
      </c>
      <c r="E172" s="61" t="s">
        <v>386</v>
      </c>
      <c r="F172" s="61">
        <v>20100318</v>
      </c>
      <c r="G172" s="61" t="s">
        <v>399</v>
      </c>
      <c r="H172" s="61">
        <v>3</v>
      </c>
      <c r="I172" s="61">
        <v>28</v>
      </c>
      <c r="J172" s="61">
        <v>787</v>
      </c>
      <c r="K172" s="61" t="s">
        <v>317</v>
      </c>
      <c r="L172" s="61" t="s">
        <v>283</v>
      </c>
      <c r="M172" s="61" t="s">
        <v>283</v>
      </c>
      <c r="N172" s="61" t="s">
        <v>283</v>
      </c>
      <c r="O172" s="61">
        <v>541</v>
      </c>
      <c r="P172" s="61">
        <v>0.98</v>
      </c>
      <c r="Q172" s="61">
        <v>0.66</v>
      </c>
      <c r="R172" s="61">
        <v>1.64</v>
      </c>
      <c r="S172" s="61" t="s">
        <v>284</v>
      </c>
      <c r="T172" s="61">
        <v>1.967967</v>
      </c>
      <c r="U172" s="61">
        <v>1.9671890000000001</v>
      </c>
      <c r="V172" s="61" t="s">
        <v>285</v>
      </c>
      <c r="W172" s="61">
        <v>1.9433819999999999</v>
      </c>
      <c r="X172" s="61">
        <v>1.94739</v>
      </c>
      <c r="Y172" s="61">
        <v>1.9638150000000001</v>
      </c>
      <c r="Z172" s="61">
        <v>0</v>
      </c>
      <c r="AA172" s="61">
        <v>10.51599</v>
      </c>
      <c r="AB172" s="61">
        <v>10.511832999999999</v>
      </c>
      <c r="AC172" s="61" t="s">
        <v>285</v>
      </c>
      <c r="AD172" s="61">
        <v>10.350161</v>
      </c>
      <c r="AE172" s="61" t="s">
        <v>292</v>
      </c>
      <c r="AF172" s="61">
        <v>10.378646</v>
      </c>
      <c r="AG172" s="61">
        <v>10.498455</v>
      </c>
      <c r="AH172" s="61">
        <v>0.04</v>
      </c>
      <c r="AI172" s="61" t="s">
        <v>287</v>
      </c>
      <c r="AJ172" s="61">
        <v>0.13</v>
      </c>
      <c r="AK172" s="61">
        <v>0.91669999999999996</v>
      </c>
      <c r="AL172" s="61">
        <v>-0.35709999999999997</v>
      </c>
      <c r="AM172" s="61">
        <v>700</v>
      </c>
      <c r="AN172" s="61">
        <v>10.8</v>
      </c>
      <c r="AO172" s="61">
        <v>10.199999999999999</v>
      </c>
      <c r="AP172" s="61">
        <v>70.2</v>
      </c>
      <c r="AQ172" s="61">
        <v>66.12</v>
      </c>
      <c r="AR172" s="61">
        <v>0.28144999999999998</v>
      </c>
      <c r="AS172" s="61">
        <v>0.29485</v>
      </c>
      <c r="AT172" s="61">
        <v>0.28298000000000001</v>
      </c>
      <c r="AU172" s="61">
        <v>0.72692999999999997</v>
      </c>
      <c r="AV172" s="61">
        <v>0.90242</v>
      </c>
      <c r="AW172" s="61">
        <v>0.45152999999999999</v>
      </c>
      <c r="AX172" s="61">
        <v>0.28142</v>
      </c>
      <c r="AY172" s="61">
        <v>0.29463</v>
      </c>
      <c r="AZ172" s="61">
        <v>0.28266999999999998</v>
      </c>
      <c r="BA172" s="61">
        <v>0.72897999999999996</v>
      </c>
      <c r="BB172" s="61">
        <v>0.90249999999999997</v>
      </c>
      <c r="BC172" s="61">
        <v>0.45124999999999998</v>
      </c>
      <c r="BD172" s="61" t="s">
        <v>288</v>
      </c>
      <c r="BE172" s="61" t="s">
        <v>288</v>
      </c>
      <c r="BF172" s="61" t="s">
        <v>288</v>
      </c>
      <c r="BG172" s="61" t="s">
        <v>288</v>
      </c>
      <c r="BH172" s="61" t="s">
        <v>288</v>
      </c>
      <c r="BI172" s="61" t="s">
        <v>288</v>
      </c>
      <c r="BJ172" s="61">
        <v>0.27822999999999998</v>
      </c>
      <c r="BK172" s="61">
        <v>0.28972999999999999</v>
      </c>
      <c r="BL172" s="61">
        <v>0.27992</v>
      </c>
      <c r="BM172" s="61">
        <v>0.71282999999999996</v>
      </c>
      <c r="BN172" s="61">
        <v>0.86763000000000001</v>
      </c>
      <c r="BO172" s="61">
        <v>0.44245000000000001</v>
      </c>
      <c r="BP172" s="61">
        <v>0.27866999999999997</v>
      </c>
      <c r="BQ172" s="61">
        <v>0.29099999999999998</v>
      </c>
      <c r="BR172" s="61">
        <v>0.28039999999999998</v>
      </c>
      <c r="BS172" s="61">
        <v>0.71497999999999995</v>
      </c>
      <c r="BT172" s="61">
        <v>0.86850000000000005</v>
      </c>
      <c r="BU172" s="61">
        <v>0.44486999999999999</v>
      </c>
      <c r="BV172" s="61">
        <v>0.28139999999999998</v>
      </c>
      <c r="BW172" s="61">
        <v>0.29482999999999998</v>
      </c>
      <c r="BX172" s="61">
        <v>0.28210000000000002</v>
      </c>
      <c r="BY172" s="61">
        <v>0.71977000000000002</v>
      </c>
      <c r="BZ172" s="61">
        <v>0.90312999999999999</v>
      </c>
      <c r="CA172" s="61">
        <v>0.44823000000000002</v>
      </c>
      <c r="CB172" s="61">
        <v>0.04</v>
      </c>
      <c r="CC172" s="61">
        <v>0.04</v>
      </c>
      <c r="CD172" s="61">
        <v>0.01</v>
      </c>
      <c r="CE172" s="61">
        <v>0.17</v>
      </c>
      <c r="CF172" s="61">
        <v>0.15</v>
      </c>
      <c r="CG172" s="61">
        <v>0.3</v>
      </c>
      <c r="CH172" s="61">
        <v>0.01</v>
      </c>
      <c r="CI172" s="61">
        <v>0.03</v>
      </c>
      <c r="CJ172" s="61">
        <v>0.04</v>
      </c>
      <c r="CK172" s="61">
        <v>0.18</v>
      </c>
      <c r="CL172" s="61">
        <v>0.36</v>
      </c>
      <c r="CM172" s="61">
        <v>0.12</v>
      </c>
      <c r="CN172" s="61" t="s">
        <v>289</v>
      </c>
      <c r="CO172" s="61" t="s">
        <v>289</v>
      </c>
      <c r="CP172" s="61" t="s">
        <v>289</v>
      </c>
      <c r="CQ172" s="61" t="s">
        <v>289</v>
      </c>
      <c r="CR172" s="61" t="s">
        <v>289</v>
      </c>
      <c r="CS172" s="61" t="s">
        <v>289</v>
      </c>
      <c r="CT172" s="61">
        <v>0.02</v>
      </c>
      <c r="CU172" s="61">
        <v>0.06</v>
      </c>
      <c r="CV172" s="61">
        <v>0.03</v>
      </c>
      <c r="CW172" s="61">
        <v>0.22</v>
      </c>
      <c r="CX172" s="61">
        <v>0.24</v>
      </c>
      <c r="CY172" s="61">
        <v>0.15</v>
      </c>
      <c r="CZ172" s="61">
        <v>0.03</v>
      </c>
      <c r="DA172" s="61">
        <v>0.13</v>
      </c>
      <c r="DB172" s="61">
        <v>7.0000000000000007E-2</v>
      </c>
      <c r="DC172" s="61">
        <v>0.19</v>
      </c>
      <c r="DD172" s="61">
        <v>0.55000000000000004</v>
      </c>
      <c r="DE172" s="61">
        <v>0.22</v>
      </c>
      <c r="DF172" s="61">
        <v>0.04</v>
      </c>
      <c r="DG172" s="61">
        <v>0.05</v>
      </c>
      <c r="DH172" s="61">
        <v>0.02</v>
      </c>
      <c r="DI172" s="61">
        <v>0.19</v>
      </c>
      <c r="DJ172" s="61">
        <v>0.16</v>
      </c>
      <c r="DK172" s="61">
        <v>0.06</v>
      </c>
      <c r="DL172" s="61" t="s">
        <v>325</v>
      </c>
    </row>
    <row r="173" spans="1:116" s="61" customFormat="1">
      <c r="A173" s="61">
        <v>70148</v>
      </c>
      <c r="B173" s="61" t="s">
        <v>17</v>
      </c>
      <c r="C173" s="61">
        <v>1</v>
      </c>
      <c r="D173" s="61">
        <v>20090319</v>
      </c>
      <c r="E173" s="61" t="s">
        <v>76</v>
      </c>
      <c r="F173" s="61">
        <v>20090417</v>
      </c>
      <c r="G173" s="61" t="s">
        <v>312</v>
      </c>
      <c r="H173" s="61">
        <v>4</v>
      </c>
      <c r="I173" s="61">
        <v>35</v>
      </c>
      <c r="J173" s="61">
        <v>793.2</v>
      </c>
      <c r="K173" s="61" t="s">
        <v>281</v>
      </c>
      <c r="L173" s="61" t="s">
        <v>309</v>
      </c>
      <c r="M173" s="61" t="s">
        <v>308</v>
      </c>
      <c r="N173" s="61" t="s">
        <v>283</v>
      </c>
      <c r="O173" s="61" t="s">
        <v>163</v>
      </c>
      <c r="P173" s="61">
        <v>0.76</v>
      </c>
      <c r="Q173" s="61">
        <v>0.66</v>
      </c>
      <c r="R173" s="61">
        <v>1.42</v>
      </c>
      <c r="S173" s="61" t="s">
        <v>284</v>
      </c>
      <c r="T173" s="61">
        <v>1.9779100000000001</v>
      </c>
      <c r="U173" s="61">
        <v>1.971716</v>
      </c>
      <c r="V173" s="61" t="s">
        <v>285</v>
      </c>
      <c r="W173" s="61">
        <v>1.954844</v>
      </c>
      <c r="X173" s="61">
        <v>1.964453</v>
      </c>
      <c r="Y173" s="61">
        <v>1.9824090000000001</v>
      </c>
      <c r="Z173" s="61">
        <v>0</v>
      </c>
      <c r="AA173" s="61">
        <v>10.549264000000001</v>
      </c>
      <c r="AB173" s="61">
        <v>10.519166</v>
      </c>
      <c r="AC173" s="61" t="s">
        <v>285</v>
      </c>
      <c r="AD173" s="61">
        <v>10.403381</v>
      </c>
      <c r="AE173" s="61" t="s">
        <v>292</v>
      </c>
      <c r="AF173" s="61">
        <v>10.463521999999999</v>
      </c>
      <c r="AG173" s="61">
        <v>10.578284999999999</v>
      </c>
      <c r="AH173" s="61">
        <v>0.28999999999999998</v>
      </c>
      <c r="AI173" s="61" t="s">
        <v>287</v>
      </c>
      <c r="AJ173" s="61">
        <v>-0.56000000000000005</v>
      </c>
      <c r="AK173" s="61">
        <v>-0.78569999999999995</v>
      </c>
      <c r="AL173" s="61">
        <v>-0.3125</v>
      </c>
      <c r="AM173" s="61">
        <v>800</v>
      </c>
      <c r="AN173" s="61">
        <v>10.71</v>
      </c>
      <c r="AO173" s="61">
        <v>10.1</v>
      </c>
      <c r="AP173" s="61">
        <v>70.040000000000006</v>
      </c>
      <c r="AQ173" s="61">
        <v>66.010000000000005</v>
      </c>
      <c r="AR173" s="61">
        <v>0.28265000000000001</v>
      </c>
      <c r="AS173" s="61">
        <v>0.29493000000000003</v>
      </c>
      <c r="AT173" s="61">
        <v>0.28420000000000001</v>
      </c>
      <c r="AU173" s="61">
        <v>0.73909999999999998</v>
      </c>
      <c r="AV173" s="61">
        <v>0.89178999999999997</v>
      </c>
      <c r="AW173" s="61">
        <v>0.45704</v>
      </c>
      <c r="AX173" s="61">
        <v>0.28167999999999999</v>
      </c>
      <c r="AY173" s="61">
        <v>0.29418</v>
      </c>
      <c r="AZ173" s="61">
        <v>0.28344999999999998</v>
      </c>
      <c r="BA173" s="61">
        <v>0.73794000000000004</v>
      </c>
      <c r="BB173" s="61">
        <v>0.89137999999999995</v>
      </c>
      <c r="BC173" s="61">
        <v>0.45439000000000002</v>
      </c>
      <c r="BD173" s="61" t="s">
        <v>288</v>
      </c>
      <c r="BE173" s="61" t="s">
        <v>288</v>
      </c>
      <c r="BF173" s="61" t="s">
        <v>288</v>
      </c>
      <c r="BG173" s="61" t="s">
        <v>288</v>
      </c>
      <c r="BH173" s="61" t="s">
        <v>288</v>
      </c>
      <c r="BI173" s="61" t="s">
        <v>288</v>
      </c>
      <c r="BJ173" s="61">
        <v>0.27936</v>
      </c>
      <c r="BK173" s="61">
        <v>0.29047000000000001</v>
      </c>
      <c r="BL173" s="61">
        <v>0.28154000000000001</v>
      </c>
      <c r="BM173" s="61">
        <v>0.73087000000000002</v>
      </c>
      <c r="BN173" s="61">
        <v>0.86772000000000005</v>
      </c>
      <c r="BO173" s="61">
        <v>0.44662000000000002</v>
      </c>
      <c r="BP173" s="61">
        <v>0.28008</v>
      </c>
      <c r="BQ173" s="61">
        <v>0.29253000000000001</v>
      </c>
      <c r="BR173" s="61">
        <v>0.28314</v>
      </c>
      <c r="BS173" s="61">
        <v>0.73589000000000004</v>
      </c>
      <c r="BT173" s="61">
        <v>0.87117</v>
      </c>
      <c r="BU173" s="61">
        <v>0.45362999999999998</v>
      </c>
      <c r="BV173" s="61">
        <v>0.28278999999999999</v>
      </c>
      <c r="BW173" s="61">
        <v>0.29546</v>
      </c>
      <c r="BX173" s="61">
        <v>0.28476000000000001</v>
      </c>
      <c r="BY173" s="61">
        <v>0.75163000000000002</v>
      </c>
      <c r="BZ173" s="61">
        <v>0.89629999999999999</v>
      </c>
      <c r="CA173" s="61">
        <v>0.4602</v>
      </c>
      <c r="CB173" s="61">
        <v>7.0000000000000007E-2</v>
      </c>
      <c r="CC173" s="61">
        <v>7.0000000000000007E-2</v>
      </c>
      <c r="CD173" s="61">
        <v>0.14000000000000001</v>
      </c>
      <c r="CE173" s="61">
        <v>0.57999999999999996</v>
      </c>
      <c r="CF173" s="61">
        <v>0.65</v>
      </c>
      <c r="CG173" s="61">
        <v>0.5</v>
      </c>
      <c r="CH173" s="61">
        <v>0.04</v>
      </c>
      <c r="CI173" s="61">
        <v>7.0000000000000007E-2</v>
      </c>
      <c r="CJ173" s="61">
        <v>0.11</v>
      </c>
      <c r="CK173" s="61">
        <v>0.53</v>
      </c>
      <c r="CL173" s="61">
        <v>0.47</v>
      </c>
      <c r="CM173" s="61">
        <v>0.4</v>
      </c>
      <c r="CN173" s="61" t="s">
        <v>289</v>
      </c>
      <c r="CO173" s="61" t="s">
        <v>289</v>
      </c>
      <c r="CP173" s="61" t="s">
        <v>289</v>
      </c>
      <c r="CQ173" s="61" t="s">
        <v>289</v>
      </c>
      <c r="CR173" s="61" t="s">
        <v>289</v>
      </c>
      <c r="CS173" s="61" t="s">
        <v>289</v>
      </c>
      <c r="CT173" s="61">
        <v>0.11</v>
      </c>
      <c r="CU173" s="61">
        <v>0.14000000000000001</v>
      </c>
      <c r="CV173" s="61">
        <v>0.04</v>
      </c>
      <c r="CW173" s="61">
        <v>0.28999999999999998</v>
      </c>
      <c r="CX173" s="61">
        <v>0.25</v>
      </c>
      <c r="CY173" s="61">
        <v>0.2</v>
      </c>
      <c r="CZ173" s="61">
        <v>0.11</v>
      </c>
      <c r="DA173" s="61">
        <v>7.0000000000000007E-2</v>
      </c>
      <c r="DB173" s="61">
        <v>0.11</v>
      </c>
      <c r="DC173" s="61">
        <v>0.75</v>
      </c>
      <c r="DD173" s="61">
        <v>0.69</v>
      </c>
      <c r="DE173" s="61">
        <v>0.42</v>
      </c>
      <c r="DF173" s="61">
        <v>7.0000000000000007E-2</v>
      </c>
      <c r="DG173" s="61">
        <v>0.1</v>
      </c>
      <c r="DH173" s="61">
        <v>0.21</v>
      </c>
      <c r="DI173" s="61">
        <v>0.59</v>
      </c>
      <c r="DJ173" s="61">
        <v>0.64</v>
      </c>
      <c r="DK173" s="61">
        <v>0.41</v>
      </c>
      <c r="DL173" s="61" t="s">
        <v>294</v>
      </c>
    </row>
    <row r="174" spans="1:116" s="61" customFormat="1">
      <c r="A174" s="61">
        <v>70398</v>
      </c>
      <c r="B174" s="61" t="s">
        <v>17</v>
      </c>
      <c r="C174" s="61">
        <v>1</v>
      </c>
      <c r="D174" s="61">
        <v>20090326</v>
      </c>
      <c r="E174" s="61" t="s">
        <v>82</v>
      </c>
      <c r="F174" s="61">
        <v>20090417</v>
      </c>
      <c r="G174" s="61" t="s">
        <v>312</v>
      </c>
      <c r="H174" s="61">
        <v>5</v>
      </c>
      <c r="I174" s="61">
        <v>36</v>
      </c>
      <c r="J174" s="61">
        <v>952</v>
      </c>
      <c r="K174" s="61" t="s">
        <v>281</v>
      </c>
      <c r="L174" s="61" t="s">
        <v>309</v>
      </c>
      <c r="M174" s="61" t="s">
        <v>313</v>
      </c>
      <c r="N174" s="61" t="s">
        <v>283</v>
      </c>
      <c r="O174" s="61" t="s">
        <v>164</v>
      </c>
      <c r="P174" s="61">
        <v>1.1499999999999999</v>
      </c>
      <c r="Q174" s="61">
        <v>0.75</v>
      </c>
      <c r="R174" s="61">
        <v>1.9</v>
      </c>
      <c r="S174" s="61" t="s">
        <v>284</v>
      </c>
      <c r="T174" s="61">
        <v>1.974658</v>
      </c>
      <c r="U174" s="61">
        <v>1.967438</v>
      </c>
      <c r="V174" s="61" t="s">
        <v>285</v>
      </c>
      <c r="W174" s="61">
        <v>1.943897</v>
      </c>
      <c r="X174" s="61">
        <v>1.9591050000000001</v>
      </c>
      <c r="Y174" s="61">
        <v>1.977733</v>
      </c>
      <c r="Z174" s="61">
        <v>0</v>
      </c>
      <c r="AA174" s="61">
        <v>10.534582</v>
      </c>
      <c r="AB174" s="61">
        <v>10.505055</v>
      </c>
      <c r="AC174" s="61" t="s">
        <v>285</v>
      </c>
      <c r="AD174" s="61">
        <v>10.33431</v>
      </c>
      <c r="AE174" s="61" t="s">
        <v>296</v>
      </c>
      <c r="AF174" s="61">
        <v>10.427237999999999</v>
      </c>
      <c r="AG174" s="61">
        <v>10.565241</v>
      </c>
      <c r="AH174" s="61">
        <v>0.28000000000000003</v>
      </c>
      <c r="AI174" s="61" t="s">
        <v>287</v>
      </c>
      <c r="AJ174" s="61">
        <v>-0.56999999999999995</v>
      </c>
      <c r="AK174" s="61">
        <v>-1.2142999999999999</v>
      </c>
      <c r="AL174" s="61">
        <v>-1.8125</v>
      </c>
      <c r="AM174" s="61">
        <v>600</v>
      </c>
      <c r="AN174" s="61">
        <v>8.64</v>
      </c>
      <c r="AO174" s="61">
        <v>8.85</v>
      </c>
      <c r="AP174" s="61">
        <v>50.21</v>
      </c>
      <c r="AQ174" s="61">
        <v>51.73</v>
      </c>
      <c r="AR174" s="61">
        <v>0.28206999999999999</v>
      </c>
      <c r="AS174" s="61">
        <v>0.29411999999999999</v>
      </c>
      <c r="AT174" s="61">
        <v>0.28360999999999997</v>
      </c>
      <c r="AU174" s="61">
        <v>0.74141999999999997</v>
      </c>
      <c r="AV174" s="61">
        <v>0.89595999999999998</v>
      </c>
      <c r="AW174" s="61">
        <v>0.45754</v>
      </c>
      <c r="AX174" s="61">
        <v>0.28101999999999999</v>
      </c>
      <c r="AY174" s="61">
        <v>0.29411999999999999</v>
      </c>
      <c r="AZ174" s="61">
        <v>0.28301999999999999</v>
      </c>
      <c r="BA174" s="61">
        <v>0.73287999999999998</v>
      </c>
      <c r="BB174" s="61">
        <v>0.89578000000000002</v>
      </c>
      <c r="BC174" s="61">
        <v>0.45290000000000002</v>
      </c>
      <c r="BD174" s="61" t="s">
        <v>288</v>
      </c>
      <c r="BE174" s="61" t="s">
        <v>288</v>
      </c>
      <c r="BF174" s="61" t="s">
        <v>288</v>
      </c>
      <c r="BG174" s="61" t="s">
        <v>288</v>
      </c>
      <c r="BH174" s="61" t="s">
        <v>288</v>
      </c>
      <c r="BI174" s="61" t="s">
        <v>288</v>
      </c>
      <c r="BJ174" s="61">
        <v>0.27800999999999998</v>
      </c>
      <c r="BK174" s="61">
        <v>0.28860999999999998</v>
      </c>
      <c r="BL174" s="61">
        <v>0.28017999999999998</v>
      </c>
      <c r="BM174" s="61">
        <v>0.71899999999999997</v>
      </c>
      <c r="BN174" s="61">
        <v>0.85465999999999998</v>
      </c>
      <c r="BO174" s="61">
        <v>0.44362000000000001</v>
      </c>
      <c r="BP174" s="61">
        <v>0.27977000000000002</v>
      </c>
      <c r="BQ174" s="61">
        <v>0.29110000000000003</v>
      </c>
      <c r="BR174" s="61">
        <v>0.28127000000000002</v>
      </c>
      <c r="BS174" s="61">
        <v>0.73692999999999997</v>
      </c>
      <c r="BT174" s="61">
        <v>0.86050000000000004</v>
      </c>
      <c r="BU174" s="61">
        <v>0.45727000000000001</v>
      </c>
      <c r="BV174" s="61">
        <v>0.28260000000000002</v>
      </c>
      <c r="BW174" s="61">
        <v>0.29598000000000002</v>
      </c>
      <c r="BX174" s="61">
        <v>0.28369</v>
      </c>
      <c r="BY174" s="61">
        <v>0.74477000000000004</v>
      </c>
      <c r="BZ174" s="61">
        <v>0.89746999999999999</v>
      </c>
      <c r="CA174" s="61">
        <v>0.45766000000000001</v>
      </c>
      <c r="CB174" s="61">
        <v>7.0000000000000007E-2</v>
      </c>
      <c r="CC174" s="61">
        <v>0.1</v>
      </c>
      <c r="CD174" s="61">
        <v>0.11</v>
      </c>
      <c r="CE174" s="61">
        <v>0.74</v>
      </c>
      <c r="CF174" s="61">
        <v>0.68</v>
      </c>
      <c r="CG174" s="61">
        <v>0.63</v>
      </c>
      <c r="CH174" s="61">
        <v>7.0000000000000007E-2</v>
      </c>
      <c r="CI174" s="61">
        <v>0.1</v>
      </c>
      <c r="CJ174" s="61">
        <v>0.14000000000000001</v>
      </c>
      <c r="CK174" s="61">
        <v>0.4</v>
      </c>
      <c r="CL174" s="61">
        <v>0.51</v>
      </c>
      <c r="CM174" s="61">
        <v>0.56999999999999995</v>
      </c>
      <c r="CN174" s="61" t="s">
        <v>289</v>
      </c>
      <c r="CO174" s="61" t="s">
        <v>289</v>
      </c>
      <c r="CP174" s="61" t="s">
        <v>289</v>
      </c>
      <c r="CQ174" s="61" t="s">
        <v>289</v>
      </c>
      <c r="CR174" s="61" t="s">
        <v>289</v>
      </c>
      <c r="CS174" s="61" t="s">
        <v>289</v>
      </c>
      <c r="CT174" s="61">
        <v>7.0000000000000007E-2</v>
      </c>
      <c r="CU174" s="61">
        <v>7.0000000000000007E-2</v>
      </c>
      <c r="CV174" s="61">
        <v>0.21</v>
      </c>
      <c r="CW174" s="61">
        <v>0.71</v>
      </c>
      <c r="CX174" s="61">
        <v>0.53</v>
      </c>
      <c r="CY174" s="61">
        <v>0.68</v>
      </c>
      <c r="CZ174" s="61">
        <v>0.14000000000000001</v>
      </c>
      <c r="DA174" s="61">
        <v>0.1</v>
      </c>
      <c r="DB174" s="61">
        <v>0.14000000000000001</v>
      </c>
      <c r="DC174" s="61">
        <v>0.98</v>
      </c>
      <c r="DD174" s="61">
        <v>0.59</v>
      </c>
      <c r="DE174" s="61">
        <v>0.28000000000000003</v>
      </c>
      <c r="DF174" s="61">
        <v>7.0000000000000007E-2</v>
      </c>
      <c r="DG174" s="61">
        <v>7.0000000000000007E-2</v>
      </c>
      <c r="DH174" s="61">
        <v>0.14000000000000001</v>
      </c>
      <c r="DI174" s="61">
        <v>0.36</v>
      </c>
      <c r="DJ174" s="61">
        <v>0.65</v>
      </c>
      <c r="DK174" s="61">
        <v>0.46</v>
      </c>
      <c r="DL174" s="61" t="s">
        <v>294</v>
      </c>
    </row>
    <row r="175" spans="1:116" s="61" customFormat="1">
      <c r="A175" s="61">
        <v>70409</v>
      </c>
      <c r="B175" s="61" t="s">
        <v>17</v>
      </c>
      <c r="C175" s="61">
        <v>1</v>
      </c>
      <c r="D175" s="61">
        <v>20090402</v>
      </c>
      <c r="E175" s="61" t="s">
        <v>88</v>
      </c>
      <c r="F175" s="61">
        <v>20090417</v>
      </c>
      <c r="G175" s="61" t="s">
        <v>312</v>
      </c>
      <c r="H175" s="61">
        <v>6</v>
      </c>
      <c r="I175" s="61">
        <v>37</v>
      </c>
      <c r="J175" s="61">
        <v>1110</v>
      </c>
      <c r="K175" s="61" t="s">
        <v>281</v>
      </c>
      <c r="L175" s="61" t="s">
        <v>309</v>
      </c>
      <c r="M175" s="61" t="s">
        <v>317</v>
      </c>
      <c r="N175" s="61" t="s">
        <v>283</v>
      </c>
      <c r="O175" s="61" t="s">
        <v>162</v>
      </c>
      <c r="P175" s="61">
        <v>1.53</v>
      </c>
      <c r="Q175" s="61">
        <v>0.59</v>
      </c>
      <c r="R175" s="61">
        <v>2.12</v>
      </c>
      <c r="S175" s="61" t="s">
        <v>284</v>
      </c>
      <c r="T175" s="61">
        <v>1.9722869999999999</v>
      </c>
      <c r="U175" s="61">
        <v>1.9702900000000001</v>
      </c>
      <c r="V175" s="61" t="s">
        <v>285</v>
      </c>
      <c r="W175" s="61">
        <v>1.9398340000000001</v>
      </c>
      <c r="X175" s="61">
        <v>1.964763</v>
      </c>
      <c r="Y175" s="61">
        <v>1.979395</v>
      </c>
      <c r="Z175" s="61">
        <v>0</v>
      </c>
      <c r="AA175" s="61">
        <v>10.530143000000001</v>
      </c>
      <c r="AB175" s="61">
        <v>10.532444999999999</v>
      </c>
      <c r="AC175" s="61" t="s">
        <v>285</v>
      </c>
      <c r="AD175" s="61">
        <v>10.319345</v>
      </c>
      <c r="AE175" s="61" t="s">
        <v>286</v>
      </c>
      <c r="AF175" s="61">
        <v>10.455745</v>
      </c>
      <c r="AG175" s="61">
        <v>10.584020000000001</v>
      </c>
      <c r="AH175" s="61">
        <v>-0.02</v>
      </c>
      <c r="AI175" s="61" t="s">
        <v>287</v>
      </c>
      <c r="AJ175" s="61">
        <v>-0.49</v>
      </c>
      <c r="AK175" s="61">
        <v>0.28570000000000001</v>
      </c>
      <c r="AL175" s="61">
        <v>-1.3125</v>
      </c>
      <c r="AM175" s="61">
        <v>800</v>
      </c>
      <c r="AN175" s="61">
        <v>8.84</v>
      </c>
      <c r="AO175" s="61">
        <v>8.86</v>
      </c>
      <c r="AP175" s="61">
        <v>48.61</v>
      </c>
      <c r="AQ175" s="61">
        <v>48.27</v>
      </c>
      <c r="AR175" s="61">
        <v>0.28193000000000001</v>
      </c>
      <c r="AS175" s="61">
        <v>0.2944</v>
      </c>
      <c r="AT175" s="61">
        <v>0.28292</v>
      </c>
      <c r="AU175" s="61">
        <v>0.747</v>
      </c>
      <c r="AV175" s="61">
        <v>0.89768000000000003</v>
      </c>
      <c r="AW175" s="61">
        <v>0.45368000000000003</v>
      </c>
      <c r="AX175" s="61">
        <v>0.28117999999999999</v>
      </c>
      <c r="AY175" s="61">
        <v>0.29444999999999999</v>
      </c>
      <c r="AZ175" s="61">
        <v>0.28276000000000001</v>
      </c>
      <c r="BA175" s="61">
        <v>0.74790000000000001</v>
      </c>
      <c r="BB175" s="61">
        <v>0.90686</v>
      </c>
      <c r="BC175" s="61">
        <v>0.45639999999999997</v>
      </c>
      <c r="BD175" s="61" t="s">
        <v>288</v>
      </c>
      <c r="BE175" s="61" t="s">
        <v>288</v>
      </c>
      <c r="BF175" s="61" t="s">
        <v>288</v>
      </c>
      <c r="BG175" s="61" t="s">
        <v>288</v>
      </c>
      <c r="BH175" s="61" t="s">
        <v>288</v>
      </c>
      <c r="BI175" s="61" t="s">
        <v>288</v>
      </c>
      <c r="BJ175" s="61">
        <v>0.27734999999999999</v>
      </c>
      <c r="BK175" s="61">
        <v>0.28774</v>
      </c>
      <c r="BL175" s="61">
        <v>0.27927999999999997</v>
      </c>
      <c r="BM175" s="61">
        <v>0.72465000000000002</v>
      </c>
      <c r="BN175" s="61">
        <v>0.86217999999999995</v>
      </c>
      <c r="BO175" s="61">
        <v>0.44339000000000001</v>
      </c>
      <c r="BP175" s="61">
        <v>0.28027999999999997</v>
      </c>
      <c r="BQ175" s="61">
        <v>0.29117999999999999</v>
      </c>
      <c r="BR175" s="61">
        <v>0.28214</v>
      </c>
      <c r="BS175" s="61">
        <v>0.74646999999999997</v>
      </c>
      <c r="BT175" s="61">
        <v>0.86768999999999996</v>
      </c>
      <c r="BU175" s="61">
        <v>0.45907999999999999</v>
      </c>
      <c r="BV175" s="61">
        <v>0.28287000000000001</v>
      </c>
      <c r="BW175" s="61">
        <v>0.29657</v>
      </c>
      <c r="BX175" s="61">
        <v>0.28351999999999999</v>
      </c>
      <c r="BY175" s="61">
        <v>0.74941999999999998</v>
      </c>
      <c r="BZ175" s="61">
        <v>0.90471999999999997</v>
      </c>
      <c r="CA175" s="61">
        <v>0.45906000000000002</v>
      </c>
      <c r="CB175" s="61">
        <v>0.11</v>
      </c>
      <c r="CC175" s="61">
        <v>7.0000000000000007E-2</v>
      </c>
      <c r="CD175" s="61">
        <v>0.11</v>
      </c>
      <c r="CE175" s="61">
        <v>0.66</v>
      </c>
      <c r="CF175" s="61">
        <v>0.42</v>
      </c>
      <c r="CG175" s="61">
        <v>0.64</v>
      </c>
      <c r="CH175" s="61">
        <v>7.0000000000000007E-2</v>
      </c>
      <c r="CI175" s="61">
        <v>7.0000000000000007E-2</v>
      </c>
      <c r="CJ175" s="61">
        <v>0.25</v>
      </c>
      <c r="CK175" s="61">
        <v>0.79</v>
      </c>
      <c r="CL175" s="61">
        <v>0.72</v>
      </c>
      <c r="CM175" s="61">
        <v>0.55000000000000004</v>
      </c>
      <c r="CN175" s="61" t="s">
        <v>289</v>
      </c>
      <c r="CO175" s="61" t="s">
        <v>289</v>
      </c>
      <c r="CP175" s="61" t="s">
        <v>289</v>
      </c>
      <c r="CQ175" s="61" t="s">
        <v>289</v>
      </c>
      <c r="CR175" s="61" t="s">
        <v>289</v>
      </c>
      <c r="CS175" s="61" t="s">
        <v>289</v>
      </c>
      <c r="CT175" s="61">
        <v>0.14000000000000001</v>
      </c>
      <c r="CU175" s="61">
        <v>7.0000000000000007E-2</v>
      </c>
      <c r="CV175" s="61">
        <v>0.14000000000000001</v>
      </c>
      <c r="CW175" s="61">
        <v>0.69</v>
      </c>
      <c r="CX175" s="61">
        <v>0.73</v>
      </c>
      <c r="CY175" s="61">
        <v>0.18</v>
      </c>
      <c r="CZ175" s="61">
        <v>0.11</v>
      </c>
      <c r="DA175" s="61">
        <v>0.1</v>
      </c>
      <c r="DB175" s="61">
        <v>7.0000000000000007E-2</v>
      </c>
      <c r="DC175" s="61">
        <v>0.84</v>
      </c>
      <c r="DD175" s="61">
        <v>0.48</v>
      </c>
      <c r="DE175" s="61">
        <v>0.59</v>
      </c>
      <c r="DF175" s="61">
        <v>0.11</v>
      </c>
      <c r="DG175" s="61">
        <v>0.1</v>
      </c>
      <c r="DH175" s="61">
        <v>0.14000000000000001</v>
      </c>
      <c r="DI175" s="61">
        <v>0.75</v>
      </c>
      <c r="DJ175" s="61">
        <v>1.05</v>
      </c>
      <c r="DK175" s="61">
        <v>0.56999999999999995</v>
      </c>
      <c r="DL175" s="61" t="s">
        <v>294</v>
      </c>
    </row>
    <row r="176" spans="1:116" s="61" customFormat="1">
      <c r="A176" s="61">
        <v>71198</v>
      </c>
      <c r="B176" s="61" t="s">
        <v>17</v>
      </c>
      <c r="C176" s="61">
        <v>1</v>
      </c>
      <c r="D176" s="61">
        <v>20090608</v>
      </c>
      <c r="E176" s="61" t="s">
        <v>100</v>
      </c>
      <c r="F176" s="61">
        <v>20090609</v>
      </c>
      <c r="G176" s="61" t="s">
        <v>312</v>
      </c>
      <c r="H176" s="61" t="s">
        <v>331</v>
      </c>
      <c r="I176" s="61">
        <v>46</v>
      </c>
      <c r="J176" s="61">
        <v>2207</v>
      </c>
      <c r="K176" s="61" t="s">
        <v>283</v>
      </c>
      <c r="L176" s="61" t="s">
        <v>283</v>
      </c>
      <c r="M176" s="61" t="s">
        <v>283</v>
      </c>
      <c r="N176" s="61" t="s">
        <v>283</v>
      </c>
      <c r="O176" s="61">
        <v>540</v>
      </c>
      <c r="P176" s="61">
        <v>1.1000000000000001</v>
      </c>
      <c r="Q176" s="61">
        <v>0.81</v>
      </c>
      <c r="R176" s="61">
        <v>1.91</v>
      </c>
      <c r="S176" s="61" t="s">
        <v>284</v>
      </c>
      <c r="T176" s="61">
        <v>1.9611559999999999</v>
      </c>
      <c r="U176" s="61">
        <v>1.9631810000000001</v>
      </c>
      <c r="V176" s="61" t="s">
        <v>285</v>
      </c>
      <c r="W176" s="61">
        <v>1.9450240000000001</v>
      </c>
      <c r="X176" s="61">
        <v>1.956269</v>
      </c>
      <c r="Y176" s="61">
        <v>1.9711719999999999</v>
      </c>
      <c r="Z176" s="61">
        <v>0</v>
      </c>
      <c r="AA176" s="61">
        <v>10.479158999999999</v>
      </c>
      <c r="AB176" s="61">
        <v>10.48635</v>
      </c>
      <c r="AC176" s="61" t="s">
        <v>285</v>
      </c>
      <c r="AD176" s="61">
        <v>10.349055999999999</v>
      </c>
      <c r="AE176" s="61" t="s">
        <v>296</v>
      </c>
      <c r="AF176" s="61">
        <v>10.417405</v>
      </c>
      <c r="AG176" s="61">
        <v>10.536826</v>
      </c>
      <c r="AH176" s="61">
        <v>-7.0000000000000007E-2</v>
      </c>
      <c r="AI176" s="61" t="s">
        <v>287</v>
      </c>
      <c r="AJ176" s="61">
        <v>-0.48</v>
      </c>
      <c r="AK176" s="61">
        <v>-1.5713999999999999</v>
      </c>
      <c r="AL176" s="61">
        <v>-1.4375</v>
      </c>
      <c r="AM176" s="61">
        <v>1200</v>
      </c>
      <c r="AN176" s="61">
        <v>8.65</v>
      </c>
      <c r="AO176" s="61">
        <v>8.73</v>
      </c>
      <c r="AP176" s="61">
        <v>49.27</v>
      </c>
      <c r="AQ176" s="61">
        <v>53.01</v>
      </c>
      <c r="AR176" s="61">
        <v>0.27922999999999998</v>
      </c>
      <c r="AS176" s="61">
        <v>0.2918</v>
      </c>
      <c r="AT176" s="61">
        <v>0.28204000000000001</v>
      </c>
      <c r="AU176" s="61">
        <v>0.75116000000000005</v>
      </c>
      <c r="AV176" s="61">
        <v>0.91103000000000001</v>
      </c>
      <c r="AW176" s="61">
        <v>0.45489000000000002</v>
      </c>
      <c r="AX176" s="61">
        <v>0.27966999999999997</v>
      </c>
      <c r="AY176" s="61">
        <v>0.29207</v>
      </c>
      <c r="AZ176" s="61">
        <v>0.28239999999999998</v>
      </c>
      <c r="BA176" s="61">
        <v>0.75111000000000006</v>
      </c>
      <c r="BB176" s="61">
        <v>0.90954000000000002</v>
      </c>
      <c r="BC176" s="61">
        <v>0.45319999999999999</v>
      </c>
      <c r="BD176" s="61" t="s">
        <v>288</v>
      </c>
      <c r="BE176" s="61" t="s">
        <v>288</v>
      </c>
      <c r="BF176" s="61" t="s">
        <v>288</v>
      </c>
      <c r="BG176" s="61" t="s">
        <v>288</v>
      </c>
      <c r="BH176" s="61" t="s">
        <v>288</v>
      </c>
      <c r="BI176" s="61" t="s">
        <v>288</v>
      </c>
      <c r="BJ176" s="61">
        <v>0.27701999999999999</v>
      </c>
      <c r="BK176" s="61">
        <v>0.28697</v>
      </c>
      <c r="BL176" s="61">
        <v>0.28004000000000001</v>
      </c>
      <c r="BM176" s="61">
        <v>0.74341000000000002</v>
      </c>
      <c r="BN176" s="61">
        <v>0.87522</v>
      </c>
      <c r="BO176" s="61">
        <v>0.45185999999999998</v>
      </c>
      <c r="BP176" s="61">
        <v>0.27845999999999999</v>
      </c>
      <c r="BQ176" s="61">
        <v>0.28888999999999998</v>
      </c>
      <c r="BR176" s="61">
        <v>0.28103</v>
      </c>
      <c r="BS176" s="61">
        <v>0.75744</v>
      </c>
      <c r="BT176" s="61">
        <v>0.88143000000000005</v>
      </c>
      <c r="BU176" s="61">
        <v>0.45767999999999998</v>
      </c>
      <c r="BV176" s="61">
        <v>0.28094000000000002</v>
      </c>
      <c r="BW176" s="61">
        <v>0.29380000000000001</v>
      </c>
      <c r="BX176" s="61">
        <v>0.28287000000000001</v>
      </c>
      <c r="BY176" s="61">
        <v>0.76151999999999997</v>
      </c>
      <c r="BZ176" s="61">
        <v>0.91266000000000003</v>
      </c>
      <c r="CA176" s="61">
        <v>0.45577000000000001</v>
      </c>
      <c r="CB176" s="61">
        <v>7.0000000000000007E-2</v>
      </c>
      <c r="CC176" s="61">
        <v>7.0000000000000007E-2</v>
      </c>
      <c r="CD176" s="61">
        <v>0.14000000000000001</v>
      </c>
      <c r="CE176" s="61">
        <v>0.31</v>
      </c>
      <c r="CF176" s="61">
        <v>0.59</v>
      </c>
      <c r="CG176" s="61">
        <v>0.66</v>
      </c>
      <c r="CH176" s="61">
        <v>0.14000000000000001</v>
      </c>
      <c r="CI176" s="61">
        <v>0.14000000000000001</v>
      </c>
      <c r="CJ176" s="61">
        <v>0.18</v>
      </c>
      <c r="CK176" s="61">
        <v>0.36</v>
      </c>
      <c r="CL176" s="61">
        <v>0.13</v>
      </c>
      <c r="CM176" s="61">
        <v>0.24</v>
      </c>
      <c r="CN176" s="61" t="s">
        <v>289</v>
      </c>
      <c r="CO176" s="61" t="s">
        <v>289</v>
      </c>
      <c r="CP176" s="61" t="s">
        <v>289</v>
      </c>
      <c r="CQ176" s="61" t="s">
        <v>289</v>
      </c>
      <c r="CR176" s="61" t="s">
        <v>289</v>
      </c>
      <c r="CS176" s="61" t="s">
        <v>289</v>
      </c>
      <c r="CT176" s="61">
        <v>0.18</v>
      </c>
      <c r="CU176" s="61">
        <v>0.14000000000000001</v>
      </c>
      <c r="CV176" s="61">
        <v>0.18</v>
      </c>
      <c r="CW176" s="61">
        <v>0.55000000000000004</v>
      </c>
      <c r="CX176" s="61">
        <v>0.48</v>
      </c>
      <c r="CY176" s="61">
        <v>0.15</v>
      </c>
      <c r="CZ176" s="61">
        <v>0.11</v>
      </c>
      <c r="DA176" s="61">
        <v>0.1</v>
      </c>
      <c r="DB176" s="61">
        <v>0.14000000000000001</v>
      </c>
      <c r="DC176" s="61">
        <v>0.48</v>
      </c>
      <c r="DD176" s="61">
        <v>0.53</v>
      </c>
      <c r="DE176" s="61">
        <v>0.44</v>
      </c>
      <c r="DF176" s="61">
        <v>0.14000000000000001</v>
      </c>
      <c r="DG176" s="61">
        <v>0.14000000000000001</v>
      </c>
      <c r="DH176" s="61">
        <v>0.18</v>
      </c>
      <c r="DI176" s="61">
        <v>0.45</v>
      </c>
      <c r="DJ176" s="61">
        <v>0.47</v>
      </c>
      <c r="DK176" s="61">
        <v>0.31</v>
      </c>
      <c r="DL176" s="61" t="s">
        <v>325</v>
      </c>
    </row>
    <row r="177" spans="1:116" s="61" customFormat="1">
      <c r="A177" s="61">
        <v>71205</v>
      </c>
      <c r="B177" s="61" t="s">
        <v>17</v>
      </c>
      <c r="C177" s="61">
        <v>1</v>
      </c>
      <c r="D177" s="61">
        <v>20090730</v>
      </c>
      <c r="E177" s="61" t="s">
        <v>112</v>
      </c>
      <c r="F177" s="61">
        <v>20090730</v>
      </c>
      <c r="G177" s="61" t="s">
        <v>312</v>
      </c>
      <c r="H177" s="61">
        <v>21</v>
      </c>
      <c r="I177" s="61">
        <v>53</v>
      </c>
      <c r="J177" s="61">
        <v>3332</v>
      </c>
      <c r="K177" s="61" t="s">
        <v>283</v>
      </c>
      <c r="L177" s="61" t="s">
        <v>283</v>
      </c>
      <c r="M177" s="61" t="s">
        <v>283</v>
      </c>
      <c r="N177" s="61" t="s">
        <v>283</v>
      </c>
      <c r="O177" s="61">
        <v>542</v>
      </c>
      <c r="P177" s="61">
        <v>1.52</v>
      </c>
      <c r="Q177" s="61">
        <v>0.53</v>
      </c>
      <c r="R177" s="61">
        <v>2.0499999999999998</v>
      </c>
      <c r="S177" s="61" t="s">
        <v>284</v>
      </c>
      <c r="T177" s="61">
        <v>1.9556610000000001</v>
      </c>
      <c r="U177" s="61">
        <v>1.952566</v>
      </c>
      <c r="V177" s="61" t="s">
        <v>285</v>
      </c>
      <c r="W177" s="61">
        <v>1.9294309999999999</v>
      </c>
      <c r="X177" s="61">
        <v>1.957535</v>
      </c>
      <c r="Y177" s="61">
        <v>1.9652289999999999</v>
      </c>
      <c r="Z177" s="61">
        <v>0</v>
      </c>
      <c r="AA177" s="61">
        <v>10.447983000000001</v>
      </c>
      <c r="AB177" s="61">
        <v>10.433273</v>
      </c>
      <c r="AC177" s="61" t="s">
        <v>285</v>
      </c>
      <c r="AD177" s="61">
        <v>10.267524999999999</v>
      </c>
      <c r="AE177" s="61" t="s">
        <v>286</v>
      </c>
      <c r="AF177" s="61">
        <v>10.403268000000001</v>
      </c>
      <c r="AG177" s="61">
        <v>10.507481</v>
      </c>
      <c r="AH177" s="61">
        <v>0.14000000000000001</v>
      </c>
      <c r="AI177" s="61" t="s">
        <v>287</v>
      </c>
      <c r="AJ177" s="61">
        <v>-0.71</v>
      </c>
      <c r="AK177" s="61">
        <v>0.21429999999999999</v>
      </c>
      <c r="AL177" s="61">
        <v>-1.6875</v>
      </c>
      <c r="AM177" s="61">
        <v>800</v>
      </c>
      <c r="AN177" s="61">
        <v>8.84</v>
      </c>
      <c r="AO177" s="61">
        <v>8.92</v>
      </c>
      <c r="AP177" s="61">
        <v>48.41</v>
      </c>
      <c r="AQ177" s="61">
        <v>49.24</v>
      </c>
      <c r="AR177" s="61">
        <v>0.27892</v>
      </c>
      <c r="AS177" s="61">
        <v>0.29149000000000003</v>
      </c>
      <c r="AT177" s="61">
        <v>0.28094999999999998</v>
      </c>
      <c r="AU177" s="61">
        <v>0.74863999999999997</v>
      </c>
      <c r="AV177" s="61">
        <v>0.90192000000000005</v>
      </c>
      <c r="AW177" s="61">
        <v>0.45016</v>
      </c>
      <c r="AX177" s="61">
        <v>0.27861000000000002</v>
      </c>
      <c r="AY177" s="61">
        <v>0.29113</v>
      </c>
      <c r="AZ177" s="61">
        <v>0.28062999999999999</v>
      </c>
      <c r="BA177" s="61">
        <v>0.74453999999999998</v>
      </c>
      <c r="BB177" s="61">
        <v>0.90458000000000005</v>
      </c>
      <c r="BC177" s="61">
        <v>0.44764999999999999</v>
      </c>
      <c r="BD177" s="61" t="s">
        <v>288</v>
      </c>
      <c r="BE177" s="61" t="s">
        <v>288</v>
      </c>
      <c r="BF177" s="61" t="s">
        <v>288</v>
      </c>
      <c r="BG177" s="61" t="s">
        <v>288</v>
      </c>
      <c r="BH177" s="61" t="s">
        <v>288</v>
      </c>
      <c r="BI177" s="61" t="s">
        <v>288</v>
      </c>
      <c r="BJ177" s="61">
        <v>0.27544999999999997</v>
      </c>
      <c r="BK177" s="61">
        <v>0.28541</v>
      </c>
      <c r="BL177" s="61">
        <v>0.27759</v>
      </c>
      <c r="BM177" s="61">
        <v>0.73177000000000003</v>
      </c>
      <c r="BN177" s="61">
        <v>0.86634999999999995</v>
      </c>
      <c r="BO177" s="61">
        <v>0.44364999999999999</v>
      </c>
      <c r="BP177" s="61">
        <v>0.27918999999999999</v>
      </c>
      <c r="BQ177" s="61">
        <v>0.28802</v>
      </c>
      <c r="BR177" s="61">
        <v>0.28100999999999998</v>
      </c>
      <c r="BS177" s="61">
        <v>0.75477000000000005</v>
      </c>
      <c r="BT177" s="61">
        <v>0.86987999999999999</v>
      </c>
      <c r="BU177" s="61">
        <v>0.45627000000000001</v>
      </c>
      <c r="BV177" s="61">
        <v>0.28028999999999998</v>
      </c>
      <c r="BW177" s="61">
        <v>0.29383999999999999</v>
      </c>
      <c r="BX177" s="61">
        <v>0.28233000000000003</v>
      </c>
      <c r="BY177" s="61">
        <v>0.75292000000000003</v>
      </c>
      <c r="BZ177" s="61">
        <v>0.90663000000000005</v>
      </c>
      <c r="CA177" s="61">
        <v>0.45061000000000001</v>
      </c>
      <c r="CB177" s="61">
        <v>0.04</v>
      </c>
      <c r="CC177" s="61">
        <v>0.03</v>
      </c>
      <c r="CD177" s="61">
        <v>0</v>
      </c>
      <c r="CE177" s="61">
        <v>0.13</v>
      </c>
      <c r="CF177" s="61">
        <v>0.17</v>
      </c>
      <c r="CG177" s="61">
        <v>0.09</v>
      </c>
      <c r="CH177" s="61">
        <v>0.04</v>
      </c>
      <c r="CI177" s="61">
        <v>0.03</v>
      </c>
      <c r="CJ177" s="61">
        <v>7.0000000000000007E-2</v>
      </c>
      <c r="CK177" s="61">
        <v>0.26</v>
      </c>
      <c r="CL177" s="61">
        <v>0.23</v>
      </c>
      <c r="CM177" s="61">
        <v>0.09</v>
      </c>
      <c r="CN177" s="61" t="s">
        <v>289</v>
      </c>
      <c r="CO177" s="61" t="s">
        <v>289</v>
      </c>
      <c r="CP177" s="61" t="s">
        <v>289</v>
      </c>
      <c r="CQ177" s="61" t="s">
        <v>289</v>
      </c>
      <c r="CR177" s="61" t="s">
        <v>289</v>
      </c>
      <c r="CS177" s="61" t="s">
        <v>289</v>
      </c>
      <c r="CT177" s="61">
        <v>0.04</v>
      </c>
      <c r="CU177" s="61">
        <v>7.0000000000000007E-2</v>
      </c>
      <c r="CV177" s="61">
        <v>0.04</v>
      </c>
      <c r="CW177" s="61">
        <v>0.2</v>
      </c>
      <c r="CX177" s="61">
        <v>0.27</v>
      </c>
      <c r="CY177" s="61">
        <v>0.09</v>
      </c>
      <c r="CZ177" s="61">
        <v>0.04</v>
      </c>
      <c r="DA177" s="61">
        <v>0</v>
      </c>
      <c r="DB177" s="61">
        <v>0.04</v>
      </c>
      <c r="DC177" s="61">
        <v>0.19</v>
      </c>
      <c r="DD177" s="61">
        <v>0.39</v>
      </c>
      <c r="DE177" s="61">
        <v>0.18</v>
      </c>
      <c r="DF177" s="61">
        <v>0.04</v>
      </c>
      <c r="DG177" s="61">
        <v>0.03</v>
      </c>
      <c r="DH177" s="61">
        <v>0.04</v>
      </c>
      <c r="DI177" s="61">
        <v>0.24</v>
      </c>
      <c r="DJ177" s="61">
        <v>0.26</v>
      </c>
      <c r="DK177" s="61">
        <v>0.04</v>
      </c>
      <c r="DL177" s="61" t="s">
        <v>325</v>
      </c>
    </row>
    <row r="178" spans="1:116" s="61" customFormat="1">
      <c r="A178" s="61">
        <v>72084</v>
      </c>
      <c r="B178" s="61" t="s">
        <v>17</v>
      </c>
      <c r="C178" s="61">
        <v>1</v>
      </c>
      <c r="D178" s="61">
        <v>20091028</v>
      </c>
      <c r="E178" s="61" t="s">
        <v>139</v>
      </c>
      <c r="F178" s="61">
        <v>20091028</v>
      </c>
      <c r="G178" s="61" t="s">
        <v>312</v>
      </c>
      <c r="H178" s="61">
        <v>33</v>
      </c>
      <c r="I178" s="61">
        <v>65</v>
      </c>
      <c r="J178" s="61">
        <v>5200</v>
      </c>
      <c r="K178" s="61" t="s">
        <v>283</v>
      </c>
      <c r="L178" s="61" t="s">
        <v>283</v>
      </c>
      <c r="M178" s="61" t="s">
        <v>283</v>
      </c>
      <c r="N178" s="61" t="s">
        <v>283</v>
      </c>
      <c r="O178" s="61">
        <v>540</v>
      </c>
      <c r="P178" s="61">
        <v>1.35</v>
      </c>
      <c r="Q178" s="61">
        <v>0.8</v>
      </c>
      <c r="R178" s="61">
        <v>2.15</v>
      </c>
      <c r="S178" s="61" t="s">
        <v>284</v>
      </c>
      <c r="T178" s="61">
        <v>1.9683790000000001</v>
      </c>
      <c r="U178" s="61">
        <v>1.9664999999999999</v>
      </c>
      <c r="V178" s="61" t="s">
        <v>285</v>
      </c>
      <c r="W178" s="61">
        <v>1.947152</v>
      </c>
      <c r="X178" s="61">
        <v>1.9596929999999999</v>
      </c>
      <c r="Y178" s="61">
        <v>1.969463</v>
      </c>
      <c r="Z178" s="61">
        <v>0</v>
      </c>
      <c r="AA178" s="61">
        <v>10.509105</v>
      </c>
      <c r="AB178" s="61">
        <v>10.502249000000001</v>
      </c>
      <c r="AC178" s="61" t="s">
        <v>285</v>
      </c>
      <c r="AD178" s="61">
        <v>10.344725</v>
      </c>
      <c r="AE178" s="61" t="s">
        <v>296</v>
      </c>
      <c r="AF178" s="61">
        <v>10.417107</v>
      </c>
      <c r="AG178" s="61">
        <v>10.51915</v>
      </c>
      <c r="AH178" s="61">
        <v>7.0000000000000007E-2</v>
      </c>
      <c r="AI178" s="61" t="s">
        <v>287</v>
      </c>
      <c r="AJ178" s="61">
        <v>-0.16</v>
      </c>
      <c r="AK178" s="61">
        <v>0.21429999999999999</v>
      </c>
      <c r="AL178" s="61">
        <v>-1.5</v>
      </c>
      <c r="AM178" s="61">
        <v>1000</v>
      </c>
      <c r="AN178" s="61">
        <v>8.66</v>
      </c>
      <c r="AO178" s="61">
        <v>8.98</v>
      </c>
      <c r="AP178" s="61">
        <v>49.29</v>
      </c>
      <c r="AQ178" s="61">
        <v>59.94</v>
      </c>
      <c r="AR178" s="61">
        <v>0.28094999999999998</v>
      </c>
      <c r="AS178" s="61">
        <v>0.29454000000000002</v>
      </c>
      <c r="AT178" s="61">
        <v>0.28351999999999999</v>
      </c>
      <c r="AU178" s="61">
        <v>0.73977999999999999</v>
      </c>
      <c r="AV178" s="61">
        <v>0.89229999999999998</v>
      </c>
      <c r="AW178" s="61">
        <v>0.44849</v>
      </c>
      <c r="AX178" s="61">
        <v>0.28072999999999998</v>
      </c>
      <c r="AY178" s="61">
        <v>0.29403000000000001</v>
      </c>
      <c r="AZ178" s="61">
        <v>0.28308</v>
      </c>
      <c r="BA178" s="61">
        <v>0.73821000000000003</v>
      </c>
      <c r="BB178" s="61">
        <v>0.89800999999999997</v>
      </c>
      <c r="BC178" s="61">
        <v>0.44971</v>
      </c>
      <c r="BD178" s="61" t="s">
        <v>288</v>
      </c>
      <c r="BE178" s="61" t="s">
        <v>288</v>
      </c>
      <c r="BF178" s="61" t="s">
        <v>288</v>
      </c>
      <c r="BG178" s="61" t="s">
        <v>288</v>
      </c>
      <c r="BH178" s="61" t="s">
        <v>288</v>
      </c>
      <c r="BI178" s="61" t="s">
        <v>288</v>
      </c>
      <c r="BJ178" s="61">
        <v>0.27762999999999999</v>
      </c>
      <c r="BK178" s="61">
        <v>0.28787000000000001</v>
      </c>
      <c r="BL178" s="61">
        <v>0.28111000000000003</v>
      </c>
      <c r="BM178" s="61">
        <v>0.73214999999999997</v>
      </c>
      <c r="BN178" s="61">
        <v>0.85651999999999995</v>
      </c>
      <c r="BO178" s="61">
        <v>0.44644</v>
      </c>
      <c r="BP178" s="61">
        <v>0.27956999999999999</v>
      </c>
      <c r="BQ178" s="61">
        <v>0.29019</v>
      </c>
      <c r="BR178" s="61">
        <v>0.28255000000000002</v>
      </c>
      <c r="BS178" s="61">
        <v>0.73543000000000003</v>
      </c>
      <c r="BT178" s="61">
        <v>0.86255999999999999</v>
      </c>
      <c r="BU178" s="61">
        <v>0.45116000000000001</v>
      </c>
      <c r="BV178" s="61">
        <v>0.28119</v>
      </c>
      <c r="BW178" s="61">
        <v>0.29510999999999998</v>
      </c>
      <c r="BX178" s="61">
        <v>0.28361999999999998</v>
      </c>
      <c r="BY178" s="61">
        <v>0.73809999999999998</v>
      </c>
      <c r="BZ178" s="61">
        <v>0.89412999999999998</v>
      </c>
      <c r="CA178" s="61">
        <v>0.44862999999999997</v>
      </c>
      <c r="CB178" s="61">
        <v>0.04</v>
      </c>
      <c r="CC178" s="61">
        <v>7.0000000000000007E-2</v>
      </c>
      <c r="CD178" s="61">
        <v>0.04</v>
      </c>
      <c r="CE178" s="61">
        <v>0.68</v>
      </c>
      <c r="CF178" s="61">
        <v>0.38</v>
      </c>
      <c r="CG178" s="61">
        <v>0.36</v>
      </c>
      <c r="CH178" s="61">
        <v>7.0000000000000007E-2</v>
      </c>
      <c r="CI178" s="61">
        <v>7.0000000000000007E-2</v>
      </c>
      <c r="CJ178" s="61">
        <v>7.0000000000000007E-2</v>
      </c>
      <c r="CK178" s="61">
        <v>0.51</v>
      </c>
      <c r="CL178" s="61">
        <v>0.35</v>
      </c>
      <c r="CM178" s="61">
        <v>0.56000000000000005</v>
      </c>
      <c r="CN178" s="61" t="s">
        <v>289</v>
      </c>
      <c r="CO178" s="61" t="s">
        <v>289</v>
      </c>
      <c r="CP178" s="61" t="s">
        <v>289</v>
      </c>
      <c r="CQ178" s="61" t="s">
        <v>289</v>
      </c>
      <c r="CR178" s="61" t="s">
        <v>289</v>
      </c>
      <c r="CS178" s="61" t="s">
        <v>289</v>
      </c>
      <c r="CT178" s="61">
        <v>7.0000000000000007E-2</v>
      </c>
      <c r="CU178" s="61">
        <v>7.0000000000000007E-2</v>
      </c>
      <c r="CV178" s="61">
        <v>0.11</v>
      </c>
      <c r="CW178" s="61">
        <v>0.64</v>
      </c>
      <c r="CX178" s="61">
        <v>0.74</v>
      </c>
      <c r="CY178" s="61">
        <v>0.22</v>
      </c>
      <c r="CZ178" s="61">
        <v>0.04</v>
      </c>
      <c r="DA178" s="61">
        <v>7.0000000000000007E-2</v>
      </c>
      <c r="DB178" s="61">
        <v>7.0000000000000007E-2</v>
      </c>
      <c r="DC178" s="61">
        <v>0.34</v>
      </c>
      <c r="DD178" s="61">
        <v>0.56000000000000005</v>
      </c>
      <c r="DE178" s="61">
        <v>0.16</v>
      </c>
      <c r="DF178" s="61">
        <v>0.14000000000000001</v>
      </c>
      <c r="DG178" s="61">
        <v>0.1</v>
      </c>
      <c r="DH178" s="61">
        <v>7.0000000000000007E-2</v>
      </c>
      <c r="DI178" s="61">
        <v>0.33</v>
      </c>
      <c r="DJ178" s="61">
        <v>0.73</v>
      </c>
      <c r="DK178" s="61">
        <v>0.33</v>
      </c>
      <c r="DL178" s="61" t="s">
        <v>325</v>
      </c>
    </row>
    <row r="179" spans="1:116" s="61" customFormat="1">
      <c r="A179" s="61">
        <v>72086</v>
      </c>
      <c r="B179" s="61" t="s">
        <v>17</v>
      </c>
      <c r="C179" s="61">
        <v>1</v>
      </c>
      <c r="D179" s="61">
        <v>20091224</v>
      </c>
      <c r="E179" s="61" t="s">
        <v>155</v>
      </c>
      <c r="F179" s="61">
        <v>20091227</v>
      </c>
      <c r="G179" s="61" t="s">
        <v>366</v>
      </c>
      <c r="H179" s="61" t="s">
        <v>342</v>
      </c>
      <c r="I179" s="61">
        <v>72</v>
      </c>
      <c r="J179" s="61">
        <v>462</v>
      </c>
      <c r="K179" s="61" t="s">
        <v>308</v>
      </c>
      <c r="L179" s="61" t="s">
        <v>283</v>
      </c>
      <c r="M179" s="61" t="s">
        <v>283</v>
      </c>
      <c r="N179" s="61" t="s">
        <v>283</v>
      </c>
      <c r="O179" s="61">
        <v>542</v>
      </c>
      <c r="P179" s="61">
        <v>1.59</v>
      </c>
      <c r="Q179" s="61">
        <v>0.81</v>
      </c>
      <c r="R179" s="61">
        <v>2.4</v>
      </c>
      <c r="S179" s="61" t="s">
        <v>284</v>
      </c>
      <c r="T179" s="61">
        <v>1.967414</v>
      </c>
      <c r="U179" s="61">
        <v>1.9610190000000001</v>
      </c>
      <c r="V179" s="61" t="s">
        <v>285</v>
      </c>
      <c r="W179" s="61">
        <v>1.9217930000000001</v>
      </c>
      <c r="X179" s="61">
        <v>1.9339329999999999</v>
      </c>
      <c r="Y179" s="61">
        <v>1.956</v>
      </c>
      <c r="Z179" s="61">
        <v>1</v>
      </c>
      <c r="AA179" s="61">
        <v>10.487270000000001</v>
      </c>
      <c r="AB179" s="61">
        <v>10.457311000000001</v>
      </c>
      <c r="AC179" s="61" t="s">
        <v>285</v>
      </c>
      <c r="AD179" s="61">
        <v>10.215961</v>
      </c>
      <c r="AE179" s="61" t="s">
        <v>286</v>
      </c>
      <c r="AF179" s="61">
        <v>10.277164000000001</v>
      </c>
      <c r="AG179" s="61">
        <v>10.444613</v>
      </c>
      <c r="AH179" s="61">
        <v>0.28999999999999998</v>
      </c>
      <c r="AI179" s="61" t="s">
        <v>287</v>
      </c>
      <c r="AJ179" s="61">
        <v>0.12</v>
      </c>
      <c r="AK179" s="61">
        <v>0.83330000000000004</v>
      </c>
      <c r="AL179" s="61">
        <v>7.1400000000000005E-2</v>
      </c>
      <c r="AM179" s="61">
        <v>600</v>
      </c>
      <c r="AN179" s="61">
        <v>8.85</v>
      </c>
      <c r="AO179" s="61">
        <v>8.7799999999999994</v>
      </c>
      <c r="AP179" s="61">
        <v>48.33</v>
      </c>
      <c r="AQ179" s="61">
        <v>47.5</v>
      </c>
      <c r="AR179" s="61">
        <v>0.28138000000000002</v>
      </c>
      <c r="AS179" s="61">
        <v>0.29336000000000001</v>
      </c>
      <c r="AT179" s="61">
        <v>0.28283000000000003</v>
      </c>
      <c r="AU179" s="61">
        <v>0.73229</v>
      </c>
      <c r="AV179" s="61">
        <v>0.88236999999999999</v>
      </c>
      <c r="AW179" s="61">
        <v>0.45179999999999998</v>
      </c>
      <c r="AX179" s="61">
        <v>0.28059000000000001</v>
      </c>
      <c r="AY179" s="61">
        <v>0.29274</v>
      </c>
      <c r="AZ179" s="61">
        <v>0.28176000000000001</v>
      </c>
      <c r="BA179" s="61">
        <v>0.73246999999999995</v>
      </c>
      <c r="BB179" s="61">
        <v>0.88124999999999998</v>
      </c>
      <c r="BC179" s="61">
        <v>0.44840000000000002</v>
      </c>
      <c r="BD179" s="61" t="s">
        <v>288</v>
      </c>
      <c r="BE179" s="61" t="s">
        <v>288</v>
      </c>
      <c r="BF179" s="61" t="s">
        <v>288</v>
      </c>
      <c r="BG179" s="61" t="s">
        <v>288</v>
      </c>
      <c r="BH179" s="61" t="s">
        <v>288</v>
      </c>
      <c r="BI179" s="61" t="s">
        <v>288</v>
      </c>
      <c r="BJ179" s="61">
        <v>0.27478999999999998</v>
      </c>
      <c r="BK179" s="61">
        <v>0.28564000000000001</v>
      </c>
      <c r="BL179" s="61">
        <v>0.27728000000000003</v>
      </c>
      <c r="BM179" s="61">
        <v>0.70835999999999999</v>
      </c>
      <c r="BN179" s="61">
        <v>0.84167999999999998</v>
      </c>
      <c r="BO179" s="61">
        <v>0.43734000000000001</v>
      </c>
      <c r="BP179" s="61">
        <v>0.27589000000000002</v>
      </c>
      <c r="BQ179" s="61">
        <v>0.28670000000000001</v>
      </c>
      <c r="BR179" s="61">
        <v>0.27837000000000001</v>
      </c>
      <c r="BS179" s="61">
        <v>0.72391000000000005</v>
      </c>
      <c r="BT179" s="61">
        <v>0.83797999999999995</v>
      </c>
      <c r="BU179" s="61">
        <v>0.45096000000000003</v>
      </c>
      <c r="BV179" s="61">
        <v>0.27983999999999998</v>
      </c>
      <c r="BW179" s="61">
        <v>0.29283999999999999</v>
      </c>
      <c r="BX179" s="61">
        <v>0.28072000000000003</v>
      </c>
      <c r="BY179" s="61">
        <v>0.73024999999999995</v>
      </c>
      <c r="BZ179" s="61">
        <v>0.88497999999999999</v>
      </c>
      <c r="CA179" s="61">
        <v>0.44972000000000001</v>
      </c>
      <c r="CB179" s="61">
        <v>7.0000000000000007E-2</v>
      </c>
      <c r="CC179" s="61">
        <v>7.0000000000000007E-2</v>
      </c>
      <c r="CD179" s="61">
        <v>7.0000000000000007E-2</v>
      </c>
      <c r="CE179" s="61">
        <v>0.16</v>
      </c>
      <c r="CF179" s="61">
        <v>0.23</v>
      </c>
      <c r="CG179" s="61">
        <v>0.38</v>
      </c>
      <c r="CH179" s="61">
        <v>7.0000000000000007E-2</v>
      </c>
      <c r="CI179" s="61">
        <v>7.0000000000000007E-2</v>
      </c>
      <c r="CJ179" s="61">
        <v>7.0000000000000007E-2</v>
      </c>
      <c r="CK179" s="61">
        <v>0.37</v>
      </c>
      <c r="CL179" s="61">
        <v>0.49</v>
      </c>
      <c r="CM179" s="61">
        <v>0.16</v>
      </c>
      <c r="CN179" s="61" t="s">
        <v>289</v>
      </c>
      <c r="CO179" s="61" t="s">
        <v>289</v>
      </c>
      <c r="CP179" s="61" t="s">
        <v>289</v>
      </c>
      <c r="CQ179" s="61" t="s">
        <v>289</v>
      </c>
      <c r="CR179" s="61" t="s">
        <v>289</v>
      </c>
      <c r="CS179" s="61" t="s">
        <v>289</v>
      </c>
      <c r="CT179" s="61">
        <v>0.04</v>
      </c>
      <c r="CU179" s="61">
        <v>0.11</v>
      </c>
      <c r="CV179" s="61">
        <v>0.11</v>
      </c>
      <c r="CW179" s="61">
        <v>0.2</v>
      </c>
      <c r="CX179" s="61">
        <v>0.34</v>
      </c>
      <c r="CY179" s="61">
        <v>0.23</v>
      </c>
      <c r="CZ179" s="61">
        <v>0.04</v>
      </c>
      <c r="DA179" s="61">
        <v>7.0000000000000007E-2</v>
      </c>
      <c r="DB179" s="61">
        <v>7.0000000000000007E-2</v>
      </c>
      <c r="DC179" s="61">
        <v>0.33</v>
      </c>
      <c r="DD179" s="61">
        <v>0.51</v>
      </c>
      <c r="DE179" s="61">
        <v>0.28999999999999998</v>
      </c>
      <c r="DF179" s="61">
        <v>0.11</v>
      </c>
      <c r="DG179" s="61">
        <v>7.0000000000000007E-2</v>
      </c>
      <c r="DH179" s="61">
        <v>0.04</v>
      </c>
      <c r="DI179" s="61">
        <v>0.27</v>
      </c>
      <c r="DJ179" s="61">
        <v>0.23</v>
      </c>
      <c r="DK179" s="61">
        <v>0.09</v>
      </c>
      <c r="DL179" s="61" t="s">
        <v>325</v>
      </c>
    </row>
    <row r="180" spans="1:116" s="61" customFormat="1">
      <c r="A180" s="61">
        <v>71202</v>
      </c>
      <c r="B180" s="61" t="s">
        <v>17</v>
      </c>
      <c r="C180" s="61">
        <v>1</v>
      </c>
      <c r="D180" s="61">
        <v>20091231</v>
      </c>
      <c r="E180" s="61" t="s">
        <v>20</v>
      </c>
      <c r="F180" s="61">
        <v>20100104</v>
      </c>
      <c r="G180" s="61" t="s">
        <v>366</v>
      </c>
      <c r="H180" s="61">
        <v>2</v>
      </c>
      <c r="I180" s="61">
        <v>73</v>
      </c>
      <c r="J180" s="61">
        <v>621</v>
      </c>
      <c r="K180" s="61" t="s">
        <v>313</v>
      </c>
      <c r="L180" s="61" t="s">
        <v>367</v>
      </c>
      <c r="M180" s="61" t="s">
        <v>283</v>
      </c>
      <c r="N180" s="61" t="s">
        <v>283</v>
      </c>
      <c r="O180" s="61">
        <v>541</v>
      </c>
      <c r="P180" s="61">
        <v>1.03</v>
      </c>
      <c r="Q180" s="61">
        <v>0.5</v>
      </c>
      <c r="R180" s="61">
        <v>1.53</v>
      </c>
      <c r="S180" s="61" t="s">
        <v>284</v>
      </c>
      <c r="T180" s="61">
        <v>1.954105</v>
      </c>
      <c r="U180" s="61">
        <v>1.953214</v>
      </c>
      <c r="V180" s="61" t="s">
        <v>285</v>
      </c>
      <c r="W180" s="61">
        <v>1.9274100000000001</v>
      </c>
      <c r="X180" s="61">
        <v>1.936644</v>
      </c>
      <c r="Y180" s="61">
        <v>1.951295</v>
      </c>
      <c r="Z180" s="61">
        <v>0</v>
      </c>
      <c r="AA180" s="61">
        <v>10.432793</v>
      </c>
      <c r="AB180" s="61">
        <v>10.425072999999999</v>
      </c>
      <c r="AC180" s="61" t="s">
        <v>285</v>
      </c>
      <c r="AD180" s="61">
        <v>10.264706</v>
      </c>
      <c r="AE180" s="61" t="s">
        <v>292</v>
      </c>
      <c r="AF180" s="61">
        <v>10.316696</v>
      </c>
      <c r="AG180" s="61">
        <v>10.417479</v>
      </c>
      <c r="AH180" s="61">
        <v>7.0000000000000007E-2</v>
      </c>
      <c r="AI180" s="61" t="s">
        <v>287</v>
      </c>
      <c r="AJ180" s="61">
        <v>7.0000000000000007E-2</v>
      </c>
      <c r="AK180" s="61">
        <v>1.3332999999999999</v>
      </c>
      <c r="AL180" s="61">
        <v>-1.5</v>
      </c>
      <c r="AM180" s="61">
        <v>600</v>
      </c>
      <c r="AN180" s="61">
        <v>19.3</v>
      </c>
      <c r="AO180" s="61">
        <v>10.119999999999999</v>
      </c>
      <c r="AP180" s="61">
        <v>70.12</v>
      </c>
      <c r="AQ180" s="61">
        <v>65.73</v>
      </c>
      <c r="AR180" s="61">
        <v>0.27978999999999998</v>
      </c>
      <c r="AS180" s="61">
        <v>0.29250999999999999</v>
      </c>
      <c r="AT180" s="61">
        <v>0.28050999999999998</v>
      </c>
      <c r="AU180" s="61">
        <v>0.72274000000000005</v>
      </c>
      <c r="AV180" s="61">
        <v>0.88541000000000003</v>
      </c>
      <c r="AW180" s="61">
        <v>0.44921</v>
      </c>
      <c r="AX180" s="61">
        <v>0.27947</v>
      </c>
      <c r="AY180" s="61">
        <v>0.29213</v>
      </c>
      <c r="AZ180" s="61">
        <v>0.28062999999999999</v>
      </c>
      <c r="BA180" s="61">
        <v>0.72958000000000001</v>
      </c>
      <c r="BB180" s="61">
        <v>0.88407999999999998</v>
      </c>
      <c r="BC180" s="61">
        <v>0.44574999999999998</v>
      </c>
      <c r="BD180" s="61" t="s">
        <v>288</v>
      </c>
      <c r="BE180" s="61" t="s">
        <v>288</v>
      </c>
      <c r="BF180" s="61" t="s">
        <v>288</v>
      </c>
      <c r="BG180" s="61" t="s">
        <v>288</v>
      </c>
      <c r="BH180" s="61" t="s">
        <v>288</v>
      </c>
      <c r="BI180" s="61" t="s">
        <v>288</v>
      </c>
      <c r="BJ180" s="61">
        <v>0.2757</v>
      </c>
      <c r="BK180" s="61">
        <v>0.28721000000000002</v>
      </c>
      <c r="BL180" s="61">
        <v>0.27739000000000003</v>
      </c>
      <c r="BM180" s="61">
        <v>0.71826999999999996</v>
      </c>
      <c r="BN180" s="61">
        <v>0.85673999999999995</v>
      </c>
      <c r="BO180" s="61">
        <v>0.43895000000000001</v>
      </c>
      <c r="BP180" s="61">
        <v>0.27688000000000001</v>
      </c>
      <c r="BQ180" s="61">
        <v>0.28892000000000001</v>
      </c>
      <c r="BR180" s="61">
        <v>0.27883000000000002</v>
      </c>
      <c r="BS180" s="61">
        <v>0.72026999999999997</v>
      </c>
      <c r="BT180" s="61">
        <v>0.85997000000000001</v>
      </c>
      <c r="BU180" s="61">
        <v>0.44206000000000001</v>
      </c>
      <c r="BV180" s="61">
        <v>0.27937000000000001</v>
      </c>
      <c r="BW180" s="61">
        <v>0.29272999999999999</v>
      </c>
      <c r="BX180" s="61">
        <v>0.28051999999999999</v>
      </c>
      <c r="BY180" s="61">
        <v>0.72026999999999997</v>
      </c>
      <c r="BZ180" s="61">
        <v>0.87907000000000002</v>
      </c>
      <c r="CA180" s="61">
        <v>0.44456000000000001</v>
      </c>
      <c r="CB180" s="61">
        <v>0.11</v>
      </c>
      <c r="CC180" s="61">
        <v>0.1</v>
      </c>
      <c r="CD180" s="61">
        <v>0.14000000000000001</v>
      </c>
      <c r="CE180" s="61">
        <v>0.57999999999999996</v>
      </c>
      <c r="CF180" s="61">
        <v>0.5</v>
      </c>
      <c r="CG180" s="61">
        <v>0.2</v>
      </c>
      <c r="CH180" s="61">
        <v>7.0000000000000007E-2</v>
      </c>
      <c r="CI180" s="61">
        <v>7.0000000000000007E-2</v>
      </c>
      <c r="CJ180" s="61">
        <v>0.11</v>
      </c>
      <c r="CK180" s="61">
        <v>0.12</v>
      </c>
      <c r="CL180" s="61">
        <v>0.34</v>
      </c>
      <c r="CM180" s="61">
        <v>0.18</v>
      </c>
      <c r="CN180" s="61" t="s">
        <v>289</v>
      </c>
      <c r="CO180" s="61" t="s">
        <v>289</v>
      </c>
      <c r="CP180" s="61" t="s">
        <v>289</v>
      </c>
      <c r="CQ180" s="61" t="s">
        <v>289</v>
      </c>
      <c r="CR180" s="61" t="s">
        <v>289</v>
      </c>
      <c r="CS180" s="61" t="s">
        <v>289</v>
      </c>
      <c r="CT180" s="61">
        <v>7.0000000000000007E-2</v>
      </c>
      <c r="CU180" s="61">
        <v>0.03</v>
      </c>
      <c r="CV180" s="61">
        <v>7.0000000000000007E-2</v>
      </c>
      <c r="CW180" s="61">
        <v>0.28999999999999998</v>
      </c>
      <c r="CX180" s="61">
        <v>0.19</v>
      </c>
      <c r="CY180" s="61">
        <v>0.23</v>
      </c>
      <c r="CZ180" s="61">
        <v>0.11</v>
      </c>
      <c r="DA180" s="61">
        <v>0.17</v>
      </c>
      <c r="DB180" s="61">
        <v>7.0000000000000007E-2</v>
      </c>
      <c r="DC180" s="61">
        <v>0.69</v>
      </c>
      <c r="DD180" s="61">
        <v>0.91</v>
      </c>
      <c r="DE180" s="61">
        <v>0.54</v>
      </c>
      <c r="DF180" s="61">
        <v>0.04</v>
      </c>
      <c r="DG180" s="61">
        <v>7.0000000000000007E-2</v>
      </c>
      <c r="DH180" s="61">
        <v>7.0000000000000007E-2</v>
      </c>
      <c r="DI180" s="61">
        <v>0.35</v>
      </c>
      <c r="DJ180" s="61">
        <v>0.6</v>
      </c>
      <c r="DK180" s="61">
        <v>0.36</v>
      </c>
      <c r="DL180" s="61" t="s">
        <v>325</v>
      </c>
    </row>
    <row r="181" spans="1:116" s="61" customFormat="1">
      <c r="A181" s="61">
        <v>73113</v>
      </c>
      <c r="B181" s="61" t="s">
        <v>17</v>
      </c>
      <c r="C181" s="61">
        <v>1</v>
      </c>
      <c r="D181" s="61">
        <v>20100106</v>
      </c>
      <c r="E181" s="61" t="s">
        <v>1</v>
      </c>
      <c r="F181" s="61">
        <v>20100107</v>
      </c>
      <c r="G181" s="61" t="s">
        <v>366</v>
      </c>
      <c r="H181" s="61">
        <v>3</v>
      </c>
      <c r="I181" s="61">
        <v>74</v>
      </c>
      <c r="J181" s="61">
        <v>780</v>
      </c>
      <c r="K181" s="61" t="s">
        <v>368</v>
      </c>
      <c r="L181" s="61" t="s">
        <v>283</v>
      </c>
      <c r="M181" s="61" t="s">
        <v>283</v>
      </c>
      <c r="N181" s="61" t="s">
        <v>283</v>
      </c>
      <c r="O181" s="61">
        <v>540</v>
      </c>
      <c r="P181" s="61">
        <v>1.17</v>
      </c>
      <c r="Q181" s="61">
        <v>0.87</v>
      </c>
      <c r="R181" s="61">
        <v>2.04</v>
      </c>
      <c r="S181" s="61" t="s">
        <v>284</v>
      </c>
      <c r="T181" s="61">
        <v>1.9480409999999999</v>
      </c>
      <c r="U181" s="61">
        <v>1.9421120000000001</v>
      </c>
      <c r="V181" s="61" t="s">
        <v>285</v>
      </c>
      <c r="W181" s="61">
        <v>1.91652</v>
      </c>
      <c r="X181" s="61">
        <v>1.9265080000000001</v>
      </c>
      <c r="Y181" s="61">
        <v>1.9480010000000001</v>
      </c>
      <c r="Z181" s="61">
        <v>1</v>
      </c>
      <c r="AA181" s="61">
        <v>10.398357000000001</v>
      </c>
      <c r="AB181" s="61">
        <v>10.361646</v>
      </c>
      <c r="AC181" s="61" t="s">
        <v>285</v>
      </c>
      <c r="AD181" s="61">
        <v>10.189622</v>
      </c>
      <c r="AE181" s="61" t="s">
        <v>296</v>
      </c>
      <c r="AF181" s="61">
        <v>10.256686</v>
      </c>
      <c r="AG181" s="61">
        <v>10.414258</v>
      </c>
      <c r="AH181" s="61">
        <v>0.35</v>
      </c>
      <c r="AI181" s="61" t="s">
        <v>287</v>
      </c>
      <c r="AJ181" s="61">
        <v>-0.51</v>
      </c>
      <c r="AK181" s="61">
        <v>-1.25</v>
      </c>
      <c r="AL181" s="61">
        <v>-1.2142999999999999</v>
      </c>
      <c r="AM181" s="61">
        <v>800</v>
      </c>
      <c r="AN181" s="61">
        <v>8.65</v>
      </c>
      <c r="AO181" s="61">
        <v>8.8800000000000008</v>
      </c>
      <c r="AP181" s="61">
        <v>49.94</v>
      </c>
      <c r="AQ181" s="61">
        <v>51.59</v>
      </c>
      <c r="AR181" s="61">
        <v>0.27894999999999998</v>
      </c>
      <c r="AS181" s="61">
        <v>0.29182999999999998</v>
      </c>
      <c r="AT181" s="61">
        <v>0.27976000000000001</v>
      </c>
      <c r="AU181" s="61">
        <v>0.72648000000000001</v>
      </c>
      <c r="AV181" s="61">
        <v>0.87824000000000002</v>
      </c>
      <c r="AW181" s="61">
        <v>0.443</v>
      </c>
      <c r="AX181" s="61">
        <v>0.27828999999999998</v>
      </c>
      <c r="AY181" s="61">
        <v>0.29108000000000001</v>
      </c>
      <c r="AZ181" s="61">
        <v>0.27929999999999999</v>
      </c>
      <c r="BA181" s="61">
        <v>0.71763999999999994</v>
      </c>
      <c r="BB181" s="61">
        <v>0.87233000000000005</v>
      </c>
      <c r="BC181" s="61">
        <v>0.43842999999999999</v>
      </c>
      <c r="BD181" s="61" t="s">
        <v>288</v>
      </c>
      <c r="BE181" s="61" t="s">
        <v>288</v>
      </c>
      <c r="BF181" s="61" t="s">
        <v>288</v>
      </c>
      <c r="BG181" s="61" t="s">
        <v>288</v>
      </c>
      <c r="BH181" s="61" t="s">
        <v>288</v>
      </c>
      <c r="BI181" s="61" t="s">
        <v>288</v>
      </c>
      <c r="BJ181" s="61">
        <v>0.27415</v>
      </c>
      <c r="BK181" s="61">
        <v>0.28514</v>
      </c>
      <c r="BL181" s="61">
        <v>0.27662999999999999</v>
      </c>
      <c r="BM181" s="61">
        <v>0.70431999999999995</v>
      </c>
      <c r="BN181" s="61">
        <v>0.84053</v>
      </c>
      <c r="BO181" s="61">
        <v>0.43414000000000003</v>
      </c>
      <c r="BP181" s="61">
        <v>0.27556999999999998</v>
      </c>
      <c r="BQ181" s="61">
        <v>0.28717999999999999</v>
      </c>
      <c r="BR181" s="61">
        <v>0.27714</v>
      </c>
      <c r="BS181" s="61">
        <v>0.71682000000000001</v>
      </c>
      <c r="BT181" s="61">
        <v>0.84906999999999999</v>
      </c>
      <c r="BU181" s="61">
        <v>0.44063999999999998</v>
      </c>
      <c r="BV181" s="61">
        <v>0.27900999999999998</v>
      </c>
      <c r="BW181" s="61">
        <v>0.29278999999999999</v>
      </c>
      <c r="BX181" s="61">
        <v>0.27958</v>
      </c>
      <c r="BY181" s="61">
        <v>0.72521999999999998</v>
      </c>
      <c r="BZ181" s="61">
        <v>0.88822999999999996</v>
      </c>
      <c r="CA181" s="61">
        <v>0.44285999999999998</v>
      </c>
      <c r="CB181" s="61">
        <v>0.04</v>
      </c>
      <c r="CC181" s="61">
        <v>7.0000000000000007E-2</v>
      </c>
      <c r="CD181" s="61">
        <v>7.0000000000000007E-2</v>
      </c>
      <c r="CE181" s="61">
        <v>0.43</v>
      </c>
      <c r="CF181" s="61">
        <v>0.47</v>
      </c>
      <c r="CG181" s="61">
        <v>0.27</v>
      </c>
      <c r="CH181" s="61">
        <v>7.0000000000000007E-2</v>
      </c>
      <c r="CI181" s="61">
        <v>7.0000000000000007E-2</v>
      </c>
      <c r="CJ181" s="61">
        <v>7.0000000000000007E-2</v>
      </c>
      <c r="CK181" s="61">
        <v>0.64</v>
      </c>
      <c r="CL181" s="61">
        <v>0.49</v>
      </c>
      <c r="CM181" s="61">
        <v>0.46</v>
      </c>
      <c r="CN181" s="61" t="s">
        <v>289</v>
      </c>
      <c r="CO181" s="61" t="s">
        <v>289</v>
      </c>
      <c r="CP181" s="61" t="s">
        <v>289</v>
      </c>
      <c r="CQ181" s="61" t="s">
        <v>289</v>
      </c>
      <c r="CR181" s="61" t="s">
        <v>289</v>
      </c>
      <c r="CS181" s="61" t="s">
        <v>289</v>
      </c>
      <c r="CT181" s="61">
        <v>0.15</v>
      </c>
      <c r="CU181" s="61">
        <v>0.18</v>
      </c>
      <c r="CV181" s="61">
        <v>0.25</v>
      </c>
      <c r="CW181" s="61">
        <v>1.36</v>
      </c>
      <c r="CX181" s="61">
        <v>0.64</v>
      </c>
      <c r="CY181" s="61">
        <v>0.85</v>
      </c>
      <c r="CZ181" s="61">
        <v>7.0000000000000007E-2</v>
      </c>
      <c r="DA181" s="61">
        <v>7.0000000000000007E-2</v>
      </c>
      <c r="DB181" s="61">
        <v>0.04</v>
      </c>
      <c r="DC181" s="61">
        <v>0.32</v>
      </c>
      <c r="DD181" s="61">
        <v>0.49</v>
      </c>
      <c r="DE181" s="61">
        <v>0.2</v>
      </c>
      <c r="DF181" s="61">
        <v>0.04</v>
      </c>
      <c r="DG181" s="61">
        <v>7.0000000000000007E-2</v>
      </c>
      <c r="DH181" s="61">
        <v>7.0000000000000007E-2</v>
      </c>
      <c r="DI181" s="61">
        <v>0.54</v>
      </c>
      <c r="DJ181" s="61">
        <v>0.79</v>
      </c>
      <c r="DK181" s="61">
        <v>0.23</v>
      </c>
      <c r="DL181" s="61" t="s">
        <v>325</v>
      </c>
    </row>
    <row r="182" spans="1:116" s="61" customFormat="1">
      <c r="A182" s="61">
        <v>70149</v>
      </c>
      <c r="B182" s="61" t="s">
        <v>17</v>
      </c>
      <c r="C182" s="61">
        <v>2</v>
      </c>
      <c r="D182" s="61">
        <v>20090318</v>
      </c>
      <c r="E182" s="61" t="s">
        <v>2</v>
      </c>
      <c r="F182" s="61">
        <v>20090417</v>
      </c>
      <c r="G182" s="61" t="s">
        <v>311</v>
      </c>
      <c r="H182" s="61">
        <v>11</v>
      </c>
      <c r="I182" s="61">
        <v>13</v>
      </c>
      <c r="J182" s="61">
        <v>1969</v>
      </c>
      <c r="K182" s="61" t="s">
        <v>281</v>
      </c>
      <c r="L182" s="61" t="s">
        <v>309</v>
      </c>
      <c r="M182" s="61" t="s">
        <v>308</v>
      </c>
      <c r="N182" s="61" t="s">
        <v>283</v>
      </c>
      <c r="O182" s="61" t="s">
        <v>163</v>
      </c>
      <c r="P182" s="61">
        <v>0.63</v>
      </c>
      <c r="Q182" s="61">
        <v>0.49</v>
      </c>
      <c r="R182" s="61">
        <v>1.1200000000000001</v>
      </c>
      <c r="S182" s="61" t="s">
        <v>284</v>
      </c>
      <c r="T182" s="61">
        <v>1.9618930000000001</v>
      </c>
      <c r="U182" s="61">
        <v>1.9510270000000001</v>
      </c>
      <c r="V182" s="61">
        <v>1.9461980000000001</v>
      </c>
      <c r="W182" s="61">
        <v>1.938061</v>
      </c>
      <c r="X182" s="61">
        <v>1.9511149999999999</v>
      </c>
      <c r="Y182" s="61">
        <v>1.9611050000000001</v>
      </c>
      <c r="Z182" s="61">
        <v>0</v>
      </c>
      <c r="AA182" s="61">
        <v>10.441518</v>
      </c>
      <c r="AB182" s="61">
        <v>10.392760000000001</v>
      </c>
      <c r="AC182" s="61">
        <v>10.356680000000001</v>
      </c>
      <c r="AD182" s="61">
        <v>10.289069</v>
      </c>
      <c r="AE182" s="61" t="s">
        <v>292</v>
      </c>
      <c r="AF182" s="61">
        <v>10.369973999999999</v>
      </c>
      <c r="AG182" s="61">
        <v>10.440143000000001</v>
      </c>
      <c r="AH182" s="61">
        <v>0.47</v>
      </c>
      <c r="AI182" s="61">
        <v>0.35</v>
      </c>
      <c r="AJ182" s="61">
        <v>-0.81</v>
      </c>
      <c r="AK182" s="61">
        <v>-1.7142999999999999</v>
      </c>
      <c r="AL182" s="61">
        <v>-1.375</v>
      </c>
      <c r="AM182" s="61">
        <v>1000</v>
      </c>
      <c r="AN182" s="61">
        <v>10.71</v>
      </c>
      <c r="AO182" s="61">
        <v>10</v>
      </c>
      <c r="AP182" s="61">
        <v>69.930000000000007</v>
      </c>
      <c r="AQ182" s="61">
        <v>65.099999999999994</v>
      </c>
      <c r="AR182" s="61">
        <v>0.28111000000000003</v>
      </c>
      <c r="AS182" s="61">
        <v>0.29159000000000002</v>
      </c>
      <c r="AT182" s="61">
        <v>0.28194000000000002</v>
      </c>
      <c r="AU182" s="61">
        <v>0.73189000000000004</v>
      </c>
      <c r="AV182" s="61">
        <v>0.87373000000000001</v>
      </c>
      <c r="AW182" s="61">
        <v>0.44535000000000002</v>
      </c>
      <c r="AX182" s="61">
        <v>0.27898000000000001</v>
      </c>
      <c r="AY182" s="61">
        <v>0.29105999999999999</v>
      </c>
      <c r="AZ182" s="61">
        <v>0.28115000000000001</v>
      </c>
      <c r="BA182" s="61">
        <v>0.72296000000000005</v>
      </c>
      <c r="BB182" s="61">
        <v>0.86850000000000005</v>
      </c>
      <c r="BC182" s="61">
        <v>0.44352000000000003</v>
      </c>
      <c r="BD182" s="61">
        <v>0.27844000000000002</v>
      </c>
      <c r="BE182" s="61">
        <v>0.28952</v>
      </c>
      <c r="BF182" s="61">
        <v>0.28048000000000001</v>
      </c>
      <c r="BG182" s="61">
        <v>0.71770999999999996</v>
      </c>
      <c r="BH182" s="61">
        <v>0.86394000000000004</v>
      </c>
      <c r="BI182" s="61">
        <v>0.44316</v>
      </c>
      <c r="BJ182" s="61">
        <v>0.2772</v>
      </c>
      <c r="BK182" s="61">
        <v>0.28760000000000002</v>
      </c>
      <c r="BL182" s="61">
        <v>0.28000999999999998</v>
      </c>
      <c r="BM182" s="61">
        <v>0.70960000000000001</v>
      </c>
      <c r="BN182" s="61">
        <v>0.83987000000000001</v>
      </c>
      <c r="BO182" s="61">
        <v>0.43937999999999999</v>
      </c>
      <c r="BP182" s="61">
        <v>0.27892</v>
      </c>
      <c r="BQ182" s="61">
        <v>0.29038999999999998</v>
      </c>
      <c r="BR182" s="61">
        <v>0.28177999999999997</v>
      </c>
      <c r="BS182" s="61">
        <v>0.71509999999999996</v>
      </c>
      <c r="BT182" s="61">
        <v>0.84846999999999995</v>
      </c>
      <c r="BU182" s="61">
        <v>0.44379999999999997</v>
      </c>
      <c r="BV182" s="61">
        <v>0.28069</v>
      </c>
      <c r="BW182" s="61">
        <v>0.29242000000000001</v>
      </c>
      <c r="BX182" s="61">
        <v>0.28276000000000001</v>
      </c>
      <c r="BY182" s="61">
        <v>0.72040000000000004</v>
      </c>
      <c r="BZ182" s="61">
        <v>0.87031000000000003</v>
      </c>
      <c r="CA182" s="61">
        <v>0.44413999999999998</v>
      </c>
      <c r="CB182" s="61">
        <v>7.0000000000000007E-2</v>
      </c>
      <c r="CC182" s="61">
        <v>7.0000000000000007E-2</v>
      </c>
      <c r="CD182" s="61">
        <v>7.0000000000000007E-2</v>
      </c>
      <c r="CE182" s="61">
        <v>0.4</v>
      </c>
      <c r="CF182" s="61">
        <v>0.13</v>
      </c>
      <c r="CG182" s="61">
        <v>0.2</v>
      </c>
      <c r="CH182" s="61">
        <v>0.11</v>
      </c>
      <c r="CI182" s="61">
        <v>0.14000000000000001</v>
      </c>
      <c r="CJ182" s="61">
        <v>0.14000000000000001</v>
      </c>
      <c r="CK182" s="61">
        <v>0.25</v>
      </c>
      <c r="CL182" s="61">
        <v>0.23</v>
      </c>
      <c r="CM182" s="61">
        <v>0.27</v>
      </c>
      <c r="CN182" s="61">
        <v>7.0000000000000007E-2</v>
      </c>
      <c r="CO182" s="61">
        <v>0.14000000000000001</v>
      </c>
      <c r="CP182" s="61">
        <v>0.11</v>
      </c>
      <c r="CQ182" s="61">
        <v>0.15</v>
      </c>
      <c r="CR182" s="61">
        <v>0.21</v>
      </c>
      <c r="CS182" s="61">
        <v>0.16</v>
      </c>
      <c r="CT182" s="61">
        <v>7.0000000000000007E-2</v>
      </c>
      <c r="CU182" s="61">
        <v>7.0000000000000007E-2</v>
      </c>
      <c r="CV182" s="61">
        <v>7.0000000000000007E-2</v>
      </c>
      <c r="CW182" s="61">
        <v>0.1</v>
      </c>
      <c r="CX182" s="61">
        <v>0.26</v>
      </c>
      <c r="CY182" s="61">
        <v>0.2</v>
      </c>
      <c r="CZ182" s="61">
        <v>0.11</v>
      </c>
      <c r="DA182" s="61">
        <v>7.0000000000000007E-2</v>
      </c>
      <c r="DB182" s="61">
        <v>7.0000000000000007E-2</v>
      </c>
      <c r="DC182" s="61">
        <v>0.13</v>
      </c>
      <c r="DD182" s="61">
        <v>0.31</v>
      </c>
      <c r="DE182" s="61">
        <v>0.05</v>
      </c>
      <c r="DF182" s="61">
        <v>7.0000000000000007E-2</v>
      </c>
      <c r="DG182" s="61">
        <v>7.0000000000000007E-2</v>
      </c>
      <c r="DH182" s="61">
        <v>0.11</v>
      </c>
      <c r="DI182" s="61">
        <v>0.17</v>
      </c>
      <c r="DJ182" s="61">
        <v>0.22</v>
      </c>
      <c r="DK182" s="61">
        <v>0.14000000000000001</v>
      </c>
      <c r="DL182" s="61" t="s">
        <v>294</v>
      </c>
    </row>
    <row r="183" spans="1:116" s="61" customFormat="1">
      <c r="A183" s="61">
        <v>70153</v>
      </c>
      <c r="B183" s="61" t="s">
        <v>17</v>
      </c>
      <c r="C183" s="61">
        <v>2</v>
      </c>
      <c r="D183" s="61">
        <v>20090326</v>
      </c>
      <c r="E183" s="61" t="s">
        <v>81</v>
      </c>
      <c r="F183" s="61">
        <v>20090417</v>
      </c>
      <c r="G183" s="61" t="s">
        <v>311</v>
      </c>
      <c r="H183" s="61">
        <v>12</v>
      </c>
      <c r="I183" s="61">
        <v>14</v>
      </c>
      <c r="J183" s="61">
        <v>2150</v>
      </c>
      <c r="K183" s="61" t="s">
        <v>281</v>
      </c>
      <c r="L183" s="61" t="s">
        <v>309</v>
      </c>
      <c r="M183" s="61" t="s">
        <v>313</v>
      </c>
      <c r="N183" s="61" t="s">
        <v>283</v>
      </c>
      <c r="O183" s="61" t="s">
        <v>162</v>
      </c>
      <c r="P183" s="61">
        <v>1.29</v>
      </c>
      <c r="Q183" s="61">
        <v>0.68</v>
      </c>
      <c r="R183" s="61">
        <v>1.97</v>
      </c>
      <c r="S183" s="61" t="s">
        <v>284</v>
      </c>
      <c r="T183" s="61">
        <v>1.9543630000000001</v>
      </c>
      <c r="U183" s="61">
        <v>1.948288</v>
      </c>
      <c r="V183" s="61" t="s">
        <v>285</v>
      </c>
      <c r="W183" s="61">
        <v>1.9277120000000001</v>
      </c>
      <c r="X183" s="61">
        <v>1.949425</v>
      </c>
      <c r="Y183" s="61">
        <v>1.962656</v>
      </c>
      <c r="Z183" s="61">
        <v>1</v>
      </c>
      <c r="AA183" s="61">
        <v>10.402118</v>
      </c>
      <c r="AB183" s="61">
        <v>10.370545999999999</v>
      </c>
      <c r="AC183" s="61" t="s">
        <v>285</v>
      </c>
      <c r="AD183" s="61">
        <v>10.217783000000001</v>
      </c>
      <c r="AE183" s="61" t="s">
        <v>286</v>
      </c>
      <c r="AF183" s="61">
        <v>10.33675</v>
      </c>
      <c r="AG183" s="61">
        <v>10.45154</v>
      </c>
      <c r="AH183" s="61">
        <v>0.3</v>
      </c>
      <c r="AI183" s="61" t="s">
        <v>287</v>
      </c>
      <c r="AJ183" s="61">
        <v>-0.78</v>
      </c>
      <c r="AK183" s="61">
        <v>-1.4286000000000001</v>
      </c>
      <c r="AL183" s="61">
        <v>-0.75</v>
      </c>
      <c r="AM183" s="61">
        <v>800</v>
      </c>
      <c r="AN183" s="61">
        <v>8.84</v>
      </c>
      <c r="AO183" s="61">
        <v>8.68</v>
      </c>
      <c r="AP183" s="61">
        <v>48.6</v>
      </c>
      <c r="AQ183" s="61">
        <v>47.16</v>
      </c>
      <c r="AR183" s="61">
        <v>0.27951999999999999</v>
      </c>
      <c r="AS183" s="61">
        <v>0.29093000000000002</v>
      </c>
      <c r="AT183" s="61">
        <v>0.28170000000000001</v>
      </c>
      <c r="AU183" s="61">
        <v>0.72584000000000004</v>
      </c>
      <c r="AV183" s="61">
        <v>0.86734999999999995</v>
      </c>
      <c r="AW183" s="61">
        <v>0.44286999999999999</v>
      </c>
      <c r="AX183" s="61">
        <v>0.27877000000000002</v>
      </c>
      <c r="AY183" s="61">
        <v>0.29041</v>
      </c>
      <c r="AZ183" s="61">
        <v>0.28104000000000001</v>
      </c>
      <c r="BA183" s="61">
        <v>0.71897999999999995</v>
      </c>
      <c r="BB183" s="61">
        <v>0.86417999999999995</v>
      </c>
      <c r="BC183" s="61">
        <v>0.43953999999999999</v>
      </c>
      <c r="BD183" s="61" t="s">
        <v>288</v>
      </c>
      <c r="BE183" s="61" t="s">
        <v>288</v>
      </c>
      <c r="BF183" s="61" t="s">
        <v>288</v>
      </c>
      <c r="BG183" s="61" t="s">
        <v>288</v>
      </c>
      <c r="BH183" s="61" t="s">
        <v>288</v>
      </c>
      <c r="BI183" s="61" t="s">
        <v>288</v>
      </c>
      <c r="BJ183" s="61">
        <v>0.27598</v>
      </c>
      <c r="BK183" s="61">
        <v>0.28531000000000001</v>
      </c>
      <c r="BL183" s="61">
        <v>0.27873999999999999</v>
      </c>
      <c r="BM183" s="61">
        <v>0.70072999999999996</v>
      </c>
      <c r="BN183" s="61">
        <v>0.82659000000000005</v>
      </c>
      <c r="BO183" s="61">
        <v>0.43522</v>
      </c>
      <c r="BP183" s="61">
        <v>0.27838000000000002</v>
      </c>
      <c r="BQ183" s="61">
        <v>0.28888000000000003</v>
      </c>
      <c r="BR183" s="61">
        <v>0.28199000000000002</v>
      </c>
      <c r="BS183" s="61">
        <v>0.71699000000000002</v>
      </c>
      <c r="BT183" s="61">
        <v>0.82959000000000005</v>
      </c>
      <c r="BU183" s="61">
        <v>0.44379000000000002</v>
      </c>
      <c r="BV183" s="61">
        <v>0.28064</v>
      </c>
      <c r="BW183" s="61">
        <v>0.29322999999999999</v>
      </c>
      <c r="BX183" s="61">
        <v>0.28344000000000003</v>
      </c>
      <c r="BY183" s="61">
        <v>0.71945000000000003</v>
      </c>
      <c r="BZ183" s="61">
        <v>0.86916000000000004</v>
      </c>
      <c r="CA183" s="61">
        <v>0.44342999999999999</v>
      </c>
      <c r="CB183" s="61">
        <v>0.18</v>
      </c>
      <c r="CC183" s="61">
        <v>0.27</v>
      </c>
      <c r="CD183" s="61">
        <v>0.18</v>
      </c>
      <c r="CE183" s="61">
        <v>0.3</v>
      </c>
      <c r="CF183" s="61">
        <v>0.23</v>
      </c>
      <c r="CG183" s="61">
        <v>0.32</v>
      </c>
      <c r="CH183" s="61">
        <v>7.0000000000000007E-2</v>
      </c>
      <c r="CI183" s="61">
        <v>7.0000000000000007E-2</v>
      </c>
      <c r="CJ183" s="61">
        <v>7.0000000000000007E-2</v>
      </c>
      <c r="CK183" s="61">
        <v>0.15</v>
      </c>
      <c r="CL183" s="61">
        <v>0.15</v>
      </c>
      <c r="CM183" s="61">
        <v>7.0000000000000007E-2</v>
      </c>
      <c r="CN183" s="61" t="s">
        <v>289</v>
      </c>
      <c r="CO183" s="61" t="s">
        <v>289</v>
      </c>
      <c r="CP183" s="61" t="s">
        <v>289</v>
      </c>
      <c r="CQ183" s="61" t="s">
        <v>289</v>
      </c>
      <c r="CR183" s="61" t="s">
        <v>289</v>
      </c>
      <c r="CS183" s="61" t="s">
        <v>289</v>
      </c>
      <c r="CT183" s="61">
        <v>0.11</v>
      </c>
      <c r="CU183" s="61">
        <v>0.11</v>
      </c>
      <c r="CV183" s="61">
        <v>0.14000000000000001</v>
      </c>
      <c r="CW183" s="61">
        <v>0.17</v>
      </c>
      <c r="CX183" s="61">
        <v>0.18</v>
      </c>
      <c r="CY183" s="61">
        <v>0.14000000000000001</v>
      </c>
      <c r="CZ183" s="61">
        <v>7.0000000000000007E-2</v>
      </c>
      <c r="DA183" s="61">
        <v>0.03</v>
      </c>
      <c r="DB183" s="61">
        <v>0.04</v>
      </c>
      <c r="DC183" s="61">
        <v>0.18</v>
      </c>
      <c r="DD183" s="61">
        <v>0.2</v>
      </c>
      <c r="DE183" s="61">
        <v>0.16</v>
      </c>
      <c r="DF183" s="61">
        <v>7.0000000000000007E-2</v>
      </c>
      <c r="DG183" s="61">
        <v>0.1</v>
      </c>
      <c r="DH183" s="61">
        <v>0.11</v>
      </c>
      <c r="DI183" s="61">
        <v>0.19</v>
      </c>
      <c r="DJ183" s="61">
        <v>0.28000000000000003</v>
      </c>
      <c r="DK183" s="61">
        <v>0.09</v>
      </c>
      <c r="DL183" s="61" t="s">
        <v>294</v>
      </c>
    </row>
    <row r="184" spans="1:116" s="61" customFormat="1">
      <c r="A184" s="61">
        <v>70503</v>
      </c>
      <c r="B184" s="61" t="s">
        <v>17</v>
      </c>
      <c r="C184" s="61">
        <v>2</v>
      </c>
      <c r="D184" s="61">
        <v>20090402</v>
      </c>
      <c r="E184" s="61" t="s">
        <v>87</v>
      </c>
      <c r="F184" s="61">
        <v>20090417</v>
      </c>
      <c r="G184" s="61" t="s">
        <v>311</v>
      </c>
      <c r="H184" s="61">
        <v>13</v>
      </c>
      <c r="I184" s="61">
        <v>15</v>
      </c>
      <c r="J184" s="61">
        <v>2309</v>
      </c>
      <c r="K184" s="61" t="s">
        <v>281</v>
      </c>
      <c r="L184" s="61" t="s">
        <v>309</v>
      </c>
      <c r="M184" s="61" t="s">
        <v>315</v>
      </c>
      <c r="N184" s="61" t="s">
        <v>283</v>
      </c>
      <c r="O184" s="61" t="s">
        <v>164</v>
      </c>
      <c r="P184" s="61">
        <v>1.1499999999999999</v>
      </c>
      <c r="Q184" s="61">
        <v>0.92</v>
      </c>
      <c r="R184" s="61">
        <v>2.0699999999999998</v>
      </c>
      <c r="S184" s="61" t="s">
        <v>284</v>
      </c>
      <c r="T184" s="61">
        <v>1.95705</v>
      </c>
      <c r="U184" s="61">
        <v>1.955195</v>
      </c>
      <c r="V184" s="61" t="s">
        <v>285</v>
      </c>
      <c r="W184" s="61">
        <v>1.9368700000000001</v>
      </c>
      <c r="X184" s="61">
        <v>1.947959</v>
      </c>
      <c r="Y184" s="61">
        <v>1.96509</v>
      </c>
      <c r="Z184" s="61">
        <v>0</v>
      </c>
      <c r="AA184" s="61">
        <v>10.413741999999999</v>
      </c>
      <c r="AB184" s="61">
        <v>10.419325000000001</v>
      </c>
      <c r="AC184" s="61" t="s">
        <v>285</v>
      </c>
      <c r="AD184" s="61">
        <v>10.269863000000001</v>
      </c>
      <c r="AE184" s="61" t="s">
        <v>296</v>
      </c>
      <c r="AF184" s="61">
        <v>10.333405000000001</v>
      </c>
      <c r="AG184" s="61">
        <v>10.470551</v>
      </c>
      <c r="AH184" s="61">
        <v>-0.05</v>
      </c>
      <c r="AI184" s="61" t="s">
        <v>287</v>
      </c>
      <c r="AJ184" s="61">
        <v>-0.49</v>
      </c>
      <c r="AK184" s="61">
        <v>-1.2142999999999999</v>
      </c>
      <c r="AL184" s="61">
        <v>-0.75</v>
      </c>
      <c r="AM184" s="61">
        <v>900</v>
      </c>
      <c r="AN184" s="61">
        <v>8.64</v>
      </c>
      <c r="AO184" s="61">
        <v>8.76</v>
      </c>
      <c r="AP184" s="61">
        <v>50.15</v>
      </c>
      <c r="AQ184" s="61">
        <v>51.03</v>
      </c>
      <c r="AR184" s="61">
        <v>0.28006999999999999</v>
      </c>
      <c r="AS184" s="61">
        <v>0.29143000000000002</v>
      </c>
      <c r="AT184" s="61">
        <v>0.28248000000000001</v>
      </c>
      <c r="AU184" s="61">
        <v>0.71765999999999996</v>
      </c>
      <c r="AV184" s="61">
        <v>0.86897999999999997</v>
      </c>
      <c r="AW184" s="61">
        <v>0.44179000000000002</v>
      </c>
      <c r="AX184" s="61">
        <v>0.27977000000000002</v>
      </c>
      <c r="AY184" s="61">
        <v>0.29214000000000001</v>
      </c>
      <c r="AZ184" s="61">
        <v>0.28198000000000001</v>
      </c>
      <c r="BA184" s="61">
        <v>0.71860000000000002</v>
      </c>
      <c r="BB184" s="61">
        <v>0.87522</v>
      </c>
      <c r="BC184" s="61">
        <v>0.44175999999999999</v>
      </c>
      <c r="BD184" s="61" t="s">
        <v>288</v>
      </c>
      <c r="BE184" s="61" t="s">
        <v>288</v>
      </c>
      <c r="BF184" s="61" t="s">
        <v>288</v>
      </c>
      <c r="BG184" s="61" t="s">
        <v>288</v>
      </c>
      <c r="BH184" s="61" t="s">
        <v>288</v>
      </c>
      <c r="BI184" s="61" t="s">
        <v>288</v>
      </c>
      <c r="BJ184" s="61">
        <v>0.27718999999999999</v>
      </c>
      <c r="BK184" s="61">
        <v>0.28688000000000002</v>
      </c>
      <c r="BL184" s="61">
        <v>0.28004000000000001</v>
      </c>
      <c r="BM184" s="61">
        <v>0.70965</v>
      </c>
      <c r="BN184" s="61">
        <v>0.83150000000000002</v>
      </c>
      <c r="BO184" s="61">
        <v>0.43569999999999998</v>
      </c>
      <c r="BP184" s="61">
        <v>0.27862999999999999</v>
      </c>
      <c r="BQ184" s="61">
        <v>0.28920000000000001</v>
      </c>
      <c r="BR184" s="61">
        <v>0.28139999999999998</v>
      </c>
      <c r="BS184" s="61">
        <v>0.71511000000000002</v>
      </c>
      <c r="BT184" s="61">
        <v>0.83023000000000002</v>
      </c>
      <c r="BU184" s="61">
        <v>0.44114999999999999</v>
      </c>
      <c r="BV184" s="61">
        <v>0.28149000000000002</v>
      </c>
      <c r="BW184" s="61">
        <v>0.29420000000000002</v>
      </c>
      <c r="BX184" s="61">
        <v>0.28323999999999999</v>
      </c>
      <c r="BY184" s="61">
        <v>0.72009000000000001</v>
      </c>
      <c r="BZ184" s="61">
        <v>0.87182000000000004</v>
      </c>
      <c r="CA184" s="61">
        <v>0.44222</v>
      </c>
      <c r="CB184" s="61">
        <v>7.0000000000000007E-2</v>
      </c>
      <c r="CC184" s="61">
        <v>0.1</v>
      </c>
      <c r="CD184" s="61">
        <v>0.11</v>
      </c>
      <c r="CE184" s="61">
        <v>0.2</v>
      </c>
      <c r="CF184" s="61">
        <v>0.41</v>
      </c>
      <c r="CG184" s="61">
        <v>0.2</v>
      </c>
      <c r="CH184" s="61">
        <v>7.0000000000000007E-2</v>
      </c>
      <c r="CI184" s="61">
        <v>0.03</v>
      </c>
      <c r="CJ184" s="61">
        <v>7.0000000000000007E-2</v>
      </c>
      <c r="CK184" s="61">
        <v>0.19</v>
      </c>
      <c r="CL184" s="61">
        <v>0.65</v>
      </c>
      <c r="CM184" s="61">
        <v>0.2</v>
      </c>
      <c r="CN184" s="61" t="s">
        <v>289</v>
      </c>
      <c r="CO184" s="61" t="s">
        <v>289</v>
      </c>
      <c r="CP184" s="61" t="s">
        <v>289</v>
      </c>
      <c r="CQ184" s="61" t="s">
        <v>289</v>
      </c>
      <c r="CR184" s="61" t="s">
        <v>289</v>
      </c>
      <c r="CS184" s="61" t="s">
        <v>289</v>
      </c>
      <c r="CT184" s="61">
        <v>0.11</v>
      </c>
      <c r="CU184" s="61">
        <v>0.1</v>
      </c>
      <c r="CV184" s="61">
        <v>0.11</v>
      </c>
      <c r="CW184" s="61">
        <v>0.14000000000000001</v>
      </c>
      <c r="CX184" s="61">
        <v>0.34</v>
      </c>
      <c r="CY184" s="61">
        <v>0.09</v>
      </c>
      <c r="CZ184" s="61">
        <v>0.11</v>
      </c>
      <c r="DA184" s="61">
        <v>0.03</v>
      </c>
      <c r="DB184" s="61">
        <v>0.14000000000000001</v>
      </c>
      <c r="DC184" s="61">
        <v>0.32</v>
      </c>
      <c r="DD184" s="61">
        <v>0.16</v>
      </c>
      <c r="DE184" s="61">
        <v>0.18</v>
      </c>
      <c r="DF184" s="61">
        <v>0.11</v>
      </c>
      <c r="DG184" s="61">
        <v>0.14000000000000001</v>
      </c>
      <c r="DH184" s="61">
        <v>0.14000000000000001</v>
      </c>
      <c r="DI184" s="61">
        <v>0.32</v>
      </c>
      <c r="DJ184" s="61">
        <v>0.18</v>
      </c>
      <c r="DK184" s="61">
        <v>0.38</v>
      </c>
      <c r="DL184" s="61" t="s">
        <v>294</v>
      </c>
    </row>
    <row r="185" spans="1:116" s="61" customFormat="1">
      <c r="A185" s="61">
        <v>71203</v>
      </c>
      <c r="B185" s="61" t="s">
        <v>17</v>
      </c>
      <c r="C185" s="61">
        <v>2</v>
      </c>
      <c r="D185" s="61">
        <v>20090604</v>
      </c>
      <c r="E185" s="61" t="s">
        <v>99</v>
      </c>
      <c r="F185" s="61">
        <v>20090608</v>
      </c>
      <c r="G185" s="61" t="s">
        <v>311</v>
      </c>
      <c r="H185" s="61">
        <v>19</v>
      </c>
      <c r="I185" s="61">
        <v>21</v>
      </c>
      <c r="J185" s="61">
        <v>3299</v>
      </c>
      <c r="K185" s="61" t="s">
        <v>283</v>
      </c>
      <c r="L185" s="61" t="s">
        <v>283</v>
      </c>
      <c r="M185" s="61" t="s">
        <v>283</v>
      </c>
      <c r="N185" s="61" t="s">
        <v>283</v>
      </c>
      <c r="O185" s="61">
        <v>542</v>
      </c>
      <c r="P185" s="61">
        <v>1.47</v>
      </c>
      <c r="Q185" s="61">
        <v>0.76</v>
      </c>
      <c r="R185" s="61">
        <v>2.23</v>
      </c>
      <c r="S185" s="61" t="s">
        <v>284</v>
      </c>
      <c r="T185" s="61">
        <v>1.960334</v>
      </c>
      <c r="U185" s="61">
        <v>1.948339</v>
      </c>
      <c r="V185" s="61">
        <v>1.9461820000000001</v>
      </c>
      <c r="W185" s="61">
        <v>1.923867</v>
      </c>
      <c r="X185" s="61">
        <v>1.9455789999999999</v>
      </c>
      <c r="Y185" s="61">
        <v>1.9577789999999999</v>
      </c>
      <c r="Z185" s="61">
        <v>0</v>
      </c>
      <c r="AA185" s="61">
        <v>10.442772</v>
      </c>
      <c r="AB185" s="61">
        <v>10.392785999999999</v>
      </c>
      <c r="AC185" s="61">
        <v>10.379507</v>
      </c>
      <c r="AD185" s="61">
        <v>10.201499999999999</v>
      </c>
      <c r="AE185" s="61" t="s">
        <v>330</v>
      </c>
      <c r="AF185" s="61">
        <v>10.311669</v>
      </c>
      <c r="AG185" s="61">
        <v>10.433460999999999</v>
      </c>
      <c r="AH185" s="61">
        <v>0.48</v>
      </c>
      <c r="AI185" s="61">
        <v>0.13</v>
      </c>
      <c r="AJ185" s="61">
        <v>-0.52</v>
      </c>
      <c r="AK185" s="61">
        <v>-0.1429</v>
      </c>
      <c r="AL185" s="61">
        <v>-0.25</v>
      </c>
      <c r="AM185" s="61">
        <v>1000</v>
      </c>
      <c r="AN185" s="61">
        <v>8.84</v>
      </c>
      <c r="AO185" s="61">
        <v>5.0999999999999996</v>
      </c>
      <c r="AP185" s="61">
        <v>48.55</v>
      </c>
      <c r="AQ185" s="61">
        <v>48</v>
      </c>
      <c r="AR185" s="61">
        <v>0.28093000000000001</v>
      </c>
      <c r="AS185" s="61">
        <v>0.29243000000000002</v>
      </c>
      <c r="AT185" s="61">
        <v>0.28201999999999999</v>
      </c>
      <c r="AU185" s="61">
        <v>0.72382999999999997</v>
      </c>
      <c r="AV185" s="61">
        <v>0.87634999999999996</v>
      </c>
      <c r="AW185" s="61">
        <v>0.44350000000000001</v>
      </c>
      <c r="AX185" s="61">
        <v>0.27883999999999998</v>
      </c>
      <c r="AY185" s="61">
        <v>0.29158000000000001</v>
      </c>
      <c r="AZ185" s="61">
        <v>0.28072000000000003</v>
      </c>
      <c r="BA185" s="61">
        <v>0.71814</v>
      </c>
      <c r="BB185" s="61">
        <v>0.87870999999999999</v>
      </c>
      <c r="BC185" s="61">
        <v>0.44040000000000001</v>
      </c>
      <c r="BD185" s="61">
        <v>0.27855999999999997</v>
      </c>
      <c r="BE185" s="61">
        <v>0.29135</v>
      </c>
      <c r="BF185" s="61">
        <v>0.28053</v>
      </c>
      <c r="BG185" s="61">
        <v>0.71465999999999996</v>
      </c>
      <c r="BH185" s="61">
        <v>0.87539999999999996</v>
      </c>
      <c r="BI185" s="61">
        <v>0.43961</v>
      </c>
      <c r="BJ185" s="61">
        <v>0.27585999999999999</v>
      </c>
      <c r="BK185" s="61">
        <v>0.28460999999999997</v>
      </c>
      <c r="BL185" s="61">
        <v>0.27776000000000001</v>
      </c>
      <c r="BM185" s="61">
        <v>0.70406999999999997</v>
      </c>
      <c r="BN185" s="61">
        <v>0.83374999999999999</v>
      </c>
      <c r="BO185" s="61">
        <v>0.43051</v>
      </c>
      <c r="BP185" s="61">
        <v>0.27837000000000001</v>
      </c>
      <c r="BQ185" s="61">
        <v>0.28691</v>
      </c>
      <c r="BR185" s="61">
        <v>0.28093000000000001</v>
      </c>
      <c r="BS185" s="61">
        <v>0.71579999999999999</v>
      </c>
      <c r="BT185" s="61">
        <v>0.84101000000000004</v>
      </c>
      <c r="BU185" s="61">
        <v>0.44239000000000001</v>
      </c>
      <c r="BV185" s="61">
        <v>0.28023999999999999</v>
      </c>
      <c r="BW185" s="61">
        <v>0.29243999999999998</v>
      </c>
      <c r="BX185" s="61">
        <v>0.28225</v>
      </c>
      <c r="BY185" s="61">
        <v>0.72246999999999995</v>
      </c>
      <c r="BZ185" s="61">
        <v>0.87827999999999995</v>
      </c>
      <c r="CA185" s="61">
        <v>0.44064999999999999</v>
      </c>
      <c r="CB185" s="61">
        <v>7.0000000000000007E-2</v>
      </c>
      <c r="CC185" s="61">
        <v>0.1</v>
      </c>
      <c r="CD185" s="61">
        <v>0.11</v>
      </c>
      <c r="CE185" s="61">
        <v>0.44</v>
      </c>
      <c r="CF185" s="61">
        <v>0.22</v>
      </c>
      <c r="CG185" s="61">
        <v>0.28999999999999998</v>
      </c>
      <c r="CH185" s="61">
        <v>0.11</v>
      </c>
      <c r="CI185" s="61">
        <v>7.0000000000000007E-2</v>
      </c>
      <c r="CJ185" s="61">
        <v>0.11</v>
      </c>
      <c r="CK185" s="61">
        <v>0.22</v>
      </c>
      <c r="CL185" s="61">
        <v>0.4</v>
      </c>
      <c r="CM185" s="61">
        <v>0.2</v>
      </c>
      <c r="CN185" s="61">
        <v>7.0000000000000007E-2</v>
      </c>
      <c r="CO185" s="61">
        <v>0.03</v>
      </c>
      <c r="CP185" s="61">
        <v>7.0000000000000007E-2</v>
      </c>
      <c r="CQ185" s="61">
        <v>0.5</v>
      </c>
      <c r="CR185" s="61">
        <v>0.13</v>
      </c>
      <c r="CS185" s="61">
        <v>0.18</v>
      </c>
      <c r="CT185" s="61">
        <v>0.04</v>
      </c>
      <c r="CU185" s="61">
        <v>7.0000000000000007E-2</v>
      </c>
      <c r="CV185" s="61">
        <v>7.0000000000000007E-2</v>
      </c>
      <c r="CW185" s="61">
        <v>0.34</v>
      </c>
      <c r="CX185" s="61">
        <v>0.32</v>
      </c>
      <c r="CY185" s="61">
        <v>0.46</v>
      </c>
      <c r="CZ185" s="61">
        <v>7.0000000000000007E-2</v>
      </c>
      <c r="DA185" s="61">
        <v>7.0000000000000007E-2</v>
      </c>
      <c r="DB185" s="61">
        <v>0.14000000000000001</v>
      </c>
      <c r="DC185" s="61">
        <v>0.25</v>
      </c>
      <c r="DD185" s="61">
        <v>0.24</v>
      </c>
      <c r="DE185" s="61">
        <v>0.32</v>
      </c>
      <c r="DF185" s="61">
        <v>7.0000000000000007E-2</v>
      </c>
      <c r="DG185" s="61">
        <v>7.0000000000000007E-2</v>
      </c>
      <c r="DH185" s="61">
        <v>0.11</v>
      </c>
      <c r="DI185" s="61">
        <v>0.32</v>
      </c>
      <c r="DJ185" s="61">
        <v>0.14000000000000001</v>
      </c>
      <c r="DK185" s="61">
        <v>0.25</v>
      </c>
      <c r="DL185" s="61" t="s">
        <v>325</v>
      </c>
    </row>
    <row r="186" spans="1:116" s="61" customFormat="1">
      <c r="A186" s="61">
        <v>71862</v>
      </c>
      <c r="B186" s="61" t="s">
        <v>17</v>
      </c>
      <c r="C186" s="61">
        <v>2</v>
      </c>
      <c r="D186" s="61">
        <v>20090810</v>
      </c>
      <c r="E186" s="61" t="s">
        <v>113</v>
      </c>
      <c r="F186" s="61">
        <v>20090811</v>
      </c>
      <c r="G186" s="61" t="s">
        <v>343</v>
      </c>
      <c r="H186" s="61">
        <v>1</v>
      </c>
      <c r="I186" s="61">
        <v>29</v>
      </c>
      <c r="J186" s="61">
        <v>309</v>
      </c>
      <c r="K186" s="61" t="s">
        <v>308</v>
      </c>
      <c r="L186" s="61" t="s">
        <v>283</v>
      </c>
      <c r="M186" s="61" t="s">
        <v>283</v>
      </c>
      <c r="N186" s="61" t="s">
        <v>283</v>
      </c>
      <c r="O186" s="61">
        <v>542</v>
      </c>
      <c r="P186" s="61">
        <v>1.55</v>
      </c>
      <c r="Q186" s="61">
        <v>1.06</v>
      </c>
      <c r="R186" s="61">
        <v>2.61</v>
      </c>
      <c r="S186" s="61" t="s">
        <v>284</v>
      </c>
      <c r="T186" s="61">
        <v>1.9982219999999999</v>
      </c>
      <c r="U186" s="61">
        <v>1.9891270000000001</v>
      </c>
      <c r="V186" s="61" t="s">
        <v>285</v>
      </c>
      <c r="W186" s="61">
        <v>1.947214</v>
      </c>
      <c r="X186" s="61">
        <v>1.951551</v>
      </c>
      <c r="Y186" s="61">
        <v>1.980661</v>
      </c>
      <c r="Z186" s="61">
        <v>0</v>
      </c>
      <c r="AA186" s="61">
        <v>10.623471</v>
      </c>
      <c r="AB186" s="61">
        <v>10.581666999999999</v>
      </c>
      <c r="AC186" s="61" t="s">
        <v>285</v>
      </c>
      <c r="AD186" s="61">
        <v>10.330107999999999</v>
      </c>
      <c r="AE186" s="61" t="s">
        <v>286</v>
      </c>
      <c r="AF186" s="61">
        <v>10.35638</v>
      </c>
      <c r="AG186" s="61">
        <v>10.554748</v>
      </c>
      <c r="AH186" s="61">
        <v>0.39</v>
      </c>
      <c r="AI186" s="61" t="s">
        <v>287</v>
      </c>
      <c r="AJ186" s="61">
        <v>0.25</v>
      </c>
      <c r="AK186" s="61">
        <v>0.42859999999999998</v>
      </c>
      <c r="AL186" s="61">
        <v>1.625</v>
      </c>
      <c r="AM186" s="61">
        <v>1000</v>
      </c>
      <c r="AN186" s="61">
        <v>8.84</v>
      </c>
      <c r="AO186" s="61">
        <v>8.58</v>
      </c>
      <c r="AP186" s="61">
        <v>48.46</v>
      </c>
      <c r="AQ186" s="61">
        <v>46.62</v>
      </c>
      <c r="AR186" s="61">
        <v>0.28564000000000001</v>
      </c>
      <c r="AS186" s="61">
        <v>0.29635</v>
      </c>
      <c r="AT186" s="61">
        <v>0.28802</v>
      </c>
      <c r="AU186" s="61">
        <v>0.73158000000000001</v>
      </c>
      <c r="AV186" s="61">
        <v>0.88166999999999995</v>
      </c>
      <c r="AW186" s="61">
        <v>0.46192</v>
      </c>
      <c r="AX186" s="61">
        <v>0.28434999999999999</v>
      </c>
      <c r="AY186" s="61">
        <v>0.29566999999999999</v>
      </c>
      <c r="AZ186" s="61">
        <v>0.28684999999999999</v>
      </c>
      <c r="BA186" s="61">
        <v>0.72763</v>
      </c>
      <c r="BB186" s="61">
        <v>0.87995000000000001</v>
      </c>
      <c r="BC186" s="61">
        <v>0.45755000000000001</v>
      </c>
      <c r="BD186" s="61" t="s">
        <v>288</v>
      </c>
      <c r="BE186" s="61" t="s">
        <v>288</v>
      </c>
      <c r="BF186" s="61" t="s">
        <v>288</v>
      </c>
      <c r="BG186" s="61" t="s">
        <v>288</v>
      </c>
      <c r="BH186" s="61" t="s">
        <v>288</v>
      </c>
      <c r="BI186" s="61" t="s">
        <v>288</v>
      </c>
      <c r="BJ186" s="61">
        <v>0.27850000000000003</v>
      </c>
      <c r="BK186" s="61">
        <v>0.28827999999999998</v>
      </c>
      <c r="BL186" s="61">
        <v>0.28162999999999999</v>
      </c>
      <c r="BM186" s="61">
        <v>0.70340000000000003</v>
      </c>
      <c r="BN186" s="61">
        <v>0.84431999999999996</v>
      </c>
      <c r="BO186" s="61">
        <v>0.44431999999999999</v>
      </c>
      <c r="BP186" s="61">
        <v>0.27875</v>
      </c>
      <c r="BQ186" s="61">
        <v>0.28895999999999999</v>
      </c>
      <c r="BR186" s="61">
        <v>0.28184999999999999</v>
      </c>
      <c r="BS186" s="61">
        <v>0.71316000000000002</v>
      </c>
      <c r="BT186" s="61">
        <v>0.84221999999999997</v>
      </c>
      <c r="BU186" s="61">
        <v>0.45025999999999999</v>
      </c>
      <c r="BV186" s="61">
        <v>0.28355999999999998</v>
      </c>
      <c r="BW186" s="61">
        <v>0.29583999999999999</v>
      </c>
      <c r="BX186" s="61">
        <v>0.28497</v>
      </c>
      <c r="BY186" s="61">
        <v>0.72629999999999995</v>
      </c>
      <c r="BZ186" s="61">
        <v>0.88268999999999997</v>
      </c>
      <c r="CA186" s="61">
        <v>0.45368000000000003</v>
      </c>
      <c r="CB186" s="61">
        <v>0.14000000000000001</v>
      </c>
      <c r="CC186" s="61">
        <v>0.03</v>
      </c>
      <c r="CD186" s="61">
        <v>0.14000000000000001</v>
      </c>
      <c r="CE186" s="61">
        <v>0.59</v>
      </c>
      <c r="CF186" s="61">
        <v>0.28000000000000003</v>
      </c>
      <c r="CG186" s="61">
        <v>0.26</v>
      </c>
      <c r="CH186" s="61">
        <v>0.11</v>
      </c>
      <c r="CI186" s="61">
        <v>0.14000000000000001</v>
      </c>
      <c r="CJ186" s="61">
        <v>7.0000000000000007E-2</v>
      </c>
      <c r="CK186" s="61">
        <v>0.51</v>
      </c>
      <c r="CL186" s="61">
        <v>0.19</v>
      </c>
      <c r="CM186" s="61">
        <v>0.22</v>
      </c>
      <c r="CN186" s="61" t="s">
        <v>289</v>
      </c>
      <c r="CO186" s="61" t="s">
        <v>289</v>
      </c>
      <c r="CP186" s="61" t="s">
        <v>289</v>
      </c>
      <c r="CQ186" s="61" t="s">
        <v>289</v>
      </c>
      <c r="CR186" s="61" t="s">
        <v>289</v>
      </c>
      <c r="CS186" s="61" t="s">
        <v>289</v>
      </c>
      <c r="CT186" s="61">
        <v>0.11</v>
      </c>
      <c r="CU186" s="61">
        <v>0.14000000000000001</v>
      </c>
      <c r="CV186" s="61">
        <v>0.14000000000000001</v>
      </c>
      <c r="CW186" s="61">
        <v>0.55000000000000004</v>
      </c>
      <c r="CX186" s="61">
        <v>0.36</v>
      </c>
      <c r="CY186" s="61">
        <v>0.47</v>
      </c>
      <c r="CZ186" s="61">
        <v>0.11</v>
      </c>
      <c r="DA186" s="61">
        <v>7.0000000000000007E-2</v>
      </c>
      <c r="DB186" s="61">
        <v>0.14000000000000001</v>
      </c>
      <c r="DC186" s="61">
        <v>0.45</v>
      </c>
      <c r="DD186" s="61">
        <v>0.26</v>
      </c>
      <c r="DE186" s="61">
        <v>0.36</v>
      </c>
      <c r="DF186" s="61">
        <v>0.14000000000000001</v>
      </c>
      <c r="DG186" s="61">
        <v>0.17</v>
      </c>
      <c r="DH186" s="61">
        <v>0.14000000000000001</v>
      </c>
      <c r="DI186" s="61">
        <v>0.39</v>
      </c>
      <c r="DJ186" s="61">
        <v>0.45</v>
      </c>
      <c r="DK186" s="61">
        <v>0.24</v>
      </c>
      <c r="DL186" s="61" t="s">
        <v>325</v>
      </c>
    </row>
    <row r="187" spans="1:116" s="61" customFormat="1">
      <c r="A187" s="61">
        <v>71201</v>
      </c>
      <c r="B187" s="61" t="s">
        <v>17</v>
      </c>
      <c r="C187" s="61">
        <v>2</v>
      </c>
      <c r="D187" s="61">
        <v>20090818</v>
      </c>
      <c r="E187" s="61" t="s">
        <v>4</v>
      </c>
      <c r="F187" s="61">
        <v>20090818</v>
      </c>
      <c r="G187" s="61" t="s">
        <v>343</v>
      </c>
      <c r="H187" s="61">
        <v>2</v>
      </c>
      <c r="I187" s="61">
        <v>30</v>
      </c>
      <c r="J187" s="61">
        <v>469</v>
      </c>
      <c r="K187" s="61" t="s">
        <v>344</v>
      </c>
      <c r="L187" s="61" t="s">
        <v>345</v>
      </c>
      <c r="M187" s="61" t="s">
        <v>283</v>
      </c>
      <c r="N187" s="61" t="s">
        <v>283</v>
      </c>
      <c r="O187" s="61">
        <v>541</v>
      </c>
      <c r="P187" s="61">
        <v>0.91</v>
      </c>
      <c r="Q187" s="61">
        <v>0.79</v>
      </c>
      <c r="R187" s="61">
        <v>1.7</v>
      </c>
      <c r="S187" s="61" t="s">
        <v>284</v>
      </c>
      <c r="T187" s="61">
        <v>1.978842</v>
      </c>
      <c r="U187" s="61">
        <v>1.971087</v>
      </c>
      <c r="V187" s="61" t="s">
        <v>285</v>
      </c>
      <c r="W187" s="61">
        <v>1.9455370000000001</v>
      </c>
      <c r="X187" s="61">
        <v>1.945837</v>
      </c>
      <c r="Y187" s="61">
        <v>1.9675389999999999</v>
      </c>
      <c r="Z187" s="61">
        <v>0</v>
      </c>
      <c r="AA187" s="61">
        <v>10.548679999999999</v>
      </c>
      <c r="AB187" s="61">
        <v>10.506911000000001</v>
      </c>
      <c r="AC187" s="61" t="s">
        <v>285</v>
      </c>
      <c r="AD187" s="61">
        <v>10.341073</v>
      </c>
      <c r="AE187" s="61" t="s">
        <v>292</v>
      </c>
      <c r="AF187" s="61">
        <v>10.357305</v>
      </c>
      <c r="AG187" s="61">
        <v>10.492945000000001</v>
      </c>
      <c r="AH187" s="61">
        <v>0.4</v>
      </c>
      <c r="AI187" s="61" t="s">
        <v>287</v>
      </c>
      <c r="AJ187" s="61">
        <v>0.13</v>
      </c>
      <c r="AK187" s="61">
        <v>0.28570000000000001</v>
      </c>
      <c r="AL187" s="61">
        <v>0.5</v>
      </c>
      <c r="AM187" s="61">
        <v>600</v>
      </c>
      <c r="AN187" s="61">
        <v>10.71</v>
      </c>
      <c r="AO187" s="61">
        <v>9.9</v>
      </c>
      <c r="AP187" s="61">
        <v>69.8</v>
      </c>
      <c r="AQ187" s="61">
        <v>64.14</v>
      </c>
      <c r="AR187" s="61">
        <v>0.28317999999999999</v>
      </c>
      <c r="AS187" s="61">
        <v>0.29507</v>
      </c>
      <c r="AT187" s="61">
        <v>0.28460999999999997</v>
      </c>
      <c r="AU187" s="61">
        <v>0.72938000000000003</v>
      </c>
      <c r="AV187" s="61">
        <v>0.89137</v>
      </c>
      <c r="AW187" s="61">
        <v>0.45434000000000002</v>
      </c>
      <c r="AX187" s="61">
        <v>0.28227000000000002</v>
      </c>
      <c r="AY187" s="61">
        <v>0.29426999999999998</v>
      </c>
      <c r="AZ187" s="61">
        <v>0.28375</v>
      </c>
      <c r="BA187" s="61">
        <v>0.71711000000000003</v>
      </c>
      <c r="BB187" s="61">
        <v>0.88732999999999995</v>
      </c>
      <c r="BC187" s="61">
        <v>0.45161000000000001</v>
      </c>
      <c r="BD187" s="61" t="s">
        <v>288</v>
      </c>
      <c r="BE187" s="61" t="s">
        <v>288</v>
      </c>
      <c r="BF187" s="61" t="s">
        <v>288</v>
      </c>
      <c r="BG187" s="61" t="s">
        <v>288</v>
      </c>
      <c r="BH187" s="61" t="s">
        <v>288</v>
      </c>
      <c r="BI187" s="61" t="s">
        <v>288</v>
      </c>
      <c r="BJ187" s="61">
        <v>0.27844000000000002</v>
      </c>
      <c r="BK187" s="61">
        <v>0.28928999999999999</v>
      </c>
      <c r="BL187" s="61">
        <v>0.28100999999999998</v>
      </c>
      <c r="BM187" s="61">
        <v>0.70833000000000002</v>
      </c>
      <c r="BN187" s="61">
        <v>0.85475999999999996</v>
      </c>
      <c r="BO187" s="61">
        <v>0.44047999999999998</v>
      </c>
      <c r="BP187" s="61">
        <v>0.27843000000000001</v>
      </c>
      <c r="BQ187" s="61">
        <v>0.29056999999999999</v>
      </c>
      <c r="BR187" s="61">
        <v>0.28071000000000002</v>
      </c>
      <c r="BS187" s="61">
        <v>0.70950000000000002</v>
      </c>
      <c r="BT187" s="61">
        <v>0.85618000000000005</v>
      </c>
      <c r="BU187" s="61">
        <v>0.44244</v>
      </c>
      <c r="BV187" s="61">
        <v>0.28179999999999999</v>
      </c>
      <c r="BW187" s="61">
        <v>0.29409999999999997</v>
      </c>
      <c r="BX187" s="61">
        <v>0.28299999999999997</v>
      </c>
      <c r="BY187" s="61">
        <v>0.72265000000000001</v>
      </c>
      <c r="BZ187" s="61">
        <v>0.88649</v>
      </c>
      <c r="CA187" s="61">
        <v>0.44874000000000003</v>
      </c>
      <c r="CB187" s="61">
        <v>0.11</v>
      </c>
      <c r="CC187" s="61">
        <v>0.17</v>
      </c>
      <c r="CD187" s="61">
        <v>0.11</v>
      </c>
      <c r="CE187" s="61">
        <v>0.63</v>
      </c>
      <c r="CF187" s="61">
        <v>0.2</v>
      </c>
      <c r="CG187" s="61">
        <v>0.53</v>
      </c>
      <c r="CH187" s="61">
        <v>7.0000000000000007E-2</v>
      </c>
      <c r="CI187" s="61">
        <v>0.1</v>
      </c>
      <c r="CJ187" s="61">
        <v>0.11</v>
      </c>
      <c r="CK187" s="61">
        <v>0.56000000000000005</v>
      </c>
      <c r="CL187" s="61">
        <v>0.33</v>
      </c>
      <c r="CM187" s="61">
        <v>0.51</v>
      </c>
      <c r="CN187" s="61" t="s">
        <v>289</v>
      </c>
      <c r="CO187" s="61" t="s">
        <v>289</v>
      </c>
      <c r="CP187" s="61" t="s">
        <v>289</v>
      </c>
      <c r="CQ187" s="61" t="s">
        <v>289</v>
      </c>
      <c r="CR187" s="61" t="s">
        <v>289</v>
      </c>
      <c r="CS187" s="61" t="s">
        <v>289</v>
      </c>
      <c r="CT187" s="61">
        <v>7.0000000000000007E-2</v>
      </c>
      <c r="CU187" s="61">
        <v>0.1</v>
      </c>
      <c r="CV187" s="61">
        <v>7.0000000000000007E-2</v>
      </c>
      <c r="CW187" s="61">
        <v>0.56000000000000005</v>
      </c>
      <c r="CX187" s="61">
        <v>0.53</v>
      </c>
      <c r="CY187" s="61">
        <v>0.36</v>
      </c>
      <c r="CZ187" s="61">
        <v>0.11</v>
      </c>
      <c r="DA187" s="61">
        <v>7.0000000000000007E-2</v>
      </c>
      <c r="DB187" s="61">
        <v>0.11</v>
      </c>
      <c r="DC187" s="61">
        <v>0.8</v>
      </c>
      <c r="DD187" s="61">
        <v>0.68</v>
      </c>
      <c r="DE187" s="61">
        <v>0.18</v>
      </c>
      <c r="DF187" s="61">
        <v>0.14000000000000001</v>
      </c>
      <c r="DG187" s="61">
        <v>0.14000000000000001</v>
      </c>
      <c r="DH187" s="61">
        <v>0.18</v>
      </c>
      <c r="DI187" s="61">
        <v>0.6</v>
      </c>
      <c r="DJ187" s="61">
        <v>0.43</v>
      </c>
      <c r="DK187" s="61">
        <v>0.38</v>
      </c>
      <c r="DL187" s="61" t="s">
        <v>325</v>
      </c>
    </row>
    <row r="188" spans="1:116" s="61" customFormat="1">
      <c r="A188" s="61">
        <v>71861</v>
      </c>
      <c r="B188" s="61" t="s">
        <v>17</v>
      </c>
      <c r="C188" s="61">
        <v>2</v>
      </c>
      <c r="D188" s="61">
        <v>20090825</v>
      </c>
      <c r="E188" s="61" t="s">
        <v>118</v>
      </c>
      <c r="F188" s="61">
        <v>20090827</v>
      </c>
      <c r="G188" s="61" t="s">
        <v>343</v>
      </c>
      <c r="H188" s="61">
        <v>3</v>
      </c>
      <c r="I188" s="61">
        <v>31</v>
      </c>
      <c r="J188" s="61">
        <v>628</v>
      </c>
      <c r="K188" s="61" t="s">
        <v>326</v>
      </c>
      <c r="L188" s="61" t="s">
        <v>283</v>
      </c>
      <c r="M188" s="61" t="s">
        <v>283</v>
      </c>
      <c r="N188" s="61" t="s">
        <v>283</v>
      </c>
      <c r="O188" s="61">
        <v>540</v>
      </c>
      <c r="P188" s="61">
        <v>1.34</v>
      </c>
      <c r="Q188" s="61">
        <v>1.08</v>
      </c>
      <c r="R188" s="61">
        <v>2.42</v>
      </c>
      <c r="S188" s="61" t="s">
        <v>284</v>
      </c>
      <c r="T188" s="61">
        <v>1.962874</v>
      </c>
      <c r="U188" s="61">
        <v>1.9614670000000001</v>
      </c>
      <c r="V188" s="61" t="s">
        <v>285</v>
      </c>
      <c r="W188" s="61">
        <v>1.9296450000000001</v>
      </c>
      <c r="X188" s="61">
        <v>1.9339770000000001</v>
      </c>
      <c r="Y188" s="61">
        <v>1.959876</v>
      </c>
      <c r="Z188" s="61">
        <v>1</v>
      </c>
      <c r="AA188" s="61">
        <v>10.461845</v>
      </c>
      <c r="AB188" s="61">
        <v>10.454969999999999</v>
      </c>
      <c r="AC188" s="61" t="s">
        <v>285</v>
      </c>
      <c r="AD188" s="61">
        <v>10.250228</v>
      </c>
      <c r="AE188" s="61" t="s">
        <v>296</v>
      </c>
      <c r="AF188" s="61">
        <v>10.279477999999999</v>
      </c>
      <c r="AG188" s="61">
        <v>10.462033</v>
      </c>
      <c r="AH188" s="61">
        <v>7.0000000000000007E-2</v>
      </c>
      <c r="AI188" s="61" t="s">
        <v>287</v>
      </c>
      <c r="AJ188" s="61">
        <v>-7.0000000000000007E-2</v>
      </c>
      <c r="AK188" s="61">
        <v>0.1429</v>
      </c>
      <c r="AL188" s="61">
        <v>0.25</v>
      </c>
      <c r="AM188" s="61">
        <v>800</v>
      </c>
      <c r="AN188" s="61">
        <v>8.65</v>
      </c>
      <c r="AO188" s="61">
        <v>8.6999999999999993</v>
      </c>
      <c r="AP188" s="61">
        <v>49.34</v>
      </c>
      <c r="AQ188" s="61">
        <v>50.54</v>
      </c>
      <c r="AR188" s="61">
        <v>0.28089999999999998</v>
      </c>
      <c r="AS188" s="61">
        <v>0.29303000000000001</v>
      </c>
      <c r="AT188" s="61">
        <v>0.28277000000000002</v>
      </c>
      <c r="AU188" s="61">
        <v>0.71889999999999998</v>
      </c>
      <c r="AV188" s="61">
        <v>0.88163999999999998</v>
      </c>
      <c r="AW188" s="61">
        <v>0.44786999999999999</v>
      </c>
      <c r="AX188" s="61">
        <v>0.28053</v>
      </c>
      <c r="AY188" s="61">
        <v>0.29277999999999998</v>
      </c>
      <c r="AZ188" s="61">
        <v>0.28284999999999999</v>
      </c>
      <c r="BA188" s="61">
        <v>0.71879000000000004</v>
      </c>
      <c r="BB188" s="61">
        <v>0.88315999999999995</v>
      </c>
      <c r="BC188" s="61">
        <v>0.44667000000000001</v>
      </c>
      <c r="BD188" s="61" t="s">
        <v>288</v>
      </c>
      <c r="BE188" s="61" t="s">
        <v>288</v>
      </c>
      <c r="BF188" s="61" t="s">
        <v>288</v>
      </c>
      <c r="BG188" s="61" t="s">
        <v>288</v>
      </c>
      <c r="BH188" s="61" t="s">
        <v>288</v>
      </c>
      <c r="BI188" s="61" t="s">
        <v>288</v>
      </c>
      <c r="BJ188" s="61">
        <v>0.27650999999999998</v>
      </c>
      <c r="BK188" s="61">
        <v>0.28673999999999999</v>
      </c>
      <c r="BL188" s="61">
        <v>0.27867999999999998</v>
      </c>
      <c r="BM188" s="61">
        <v>0.69913999999999998</v>
      </c>
      <c r="BN188" s="61">
        <v>0.84463999999999995</v>
      </c>
      <c r="BO188" s="61">
        <v>0.43479000000000001</v>
      </c>
      <c r="BP188" s="61">
        <v>0.27677000000000002</v>
      </c>
      <c r="BQ188" s="61">
        <v>0.28782000000000002</v>
      </c>
      <c r="BR188" s="61">
        <v>0.27918999999999999</v>
      </c>
      <c r="BS188" s="61">
        <v>0.70274000000000003</v>
      </c>
      <c r="BT188" s="61">
        <v>0.84453999999999996</v>
      </c>
      <c r="BU188" s="61">
        <v>0.44012000000000001</v>
      </c>
      <c r="BV188" s="61">
        <v>0.28092</v>
      </c>
      <c r="BW188" s="61">
        <v>0.29360000000000003</v>
      </c>
      <c r="BX188" s="61">
        <v>0.28172999999999998</v>
      </c>
      <c r="BY188" s="61">
        <v>0.71913000000000005</v>
      </c>
      <c r="BZ188" s="61">
        <v>0.89012999999999998</v>
      </c>
      <c r="CA188" s="61">
        <v>0.44506000000000001</v>
      </c>
      <c r="CB188" s="61">
        <v>0.11</v>
      </c>
      <c r="CC188" s="61">
        <v>0.1</v>
      </c>
      <c r="CD188" s="61">
        <v>0.11</v>
      </c>
      <c r="CE188" s="61">
        <v>0.68</v>
      </c>
      <c r="CF188" s="61">
        <v>0.77</v>
      </c>
      <c r="CG188" s="61">
        <v>0.65</v>
      </c>
      <c r="CH188" s="61">
        <v>0.18</v>
      </c>
      <c r="CI188" s="61">
        <v>0.1</v>
      </c>
      <c r="CJ188" s="61">
        <v>0.11</v>
      </c>
      <c r="CK188" s="61">
        <v>0.54</v>
      </c>
      <c r="CL188" s="61">
        <v>0.31</v>
      </c>
      <c r="CM188" s="61">
        <v>0.47</v>
      </c>
      <c r="CN188" s="61" t="s">
        <v>289</v>
      </c>
      <c r="CO188" s="61" t="s">
        <v>289</v>
      </c>
      <c r="CP188" s="61" t="s">
        <v>289</v>
      </c>
      <c r="CQ188" s="61" t="s">
        <v>289</v>
      </c>
      <c r="CR188" s="61" t="s">
        <v>289</v>
      </c>
      <c r="CS188" s="61" t="s">
        <v>289</v>
      </c>
      <c r="CT188" s="61">
        <v>7.0000000000000007E-2</v>
      </c>
      <c r="CU188" s="61">
        <v>7.0000000000000007E-2</v>
      </c>
      <c r="CV188" s="61">
        <v>0.11</v>
      </c>
      <c r="CW188" s="61">
        <v>0.66</v>
      </c>
      <c r="CX188" s="61">
        <v>0.78</v>
      </c>
      <c r="CY188" s="61">
        <v>0.67</v>
      </c>
      <c r="CZ188" s="61">
        <v>0.14000000000000001</v>
      </c>
      <c r="DA188" s="61">
        <v>0.14000000000000001</v>
      </c>
      <c r="DB188" s="61">
        <v>0.14000000000000001</v>
      </c>
      <c r="DC188" s="61">
        <v>0.55000000000000004</v>
      </c>
      <c r="DD188" s="61">
        <v>0.53</v>
      </c>
      <c r="DE188" s="61">
        <v>0.36</v>
      </c>
      <c r="DF188" s="61">
        <v>7.0000000000000007E-2</v>
      </c>
      <c r="DG188" s="61">
        <v>0.1</v>
      </c>
      <c r="DH188" s="61">
        <v>0.14000000000000001</v>
      </c>
      <c r="DI188" s="61">
        <v>0.75</v>
      </c>
      <c r="DJ188" s="61">
        <v>0.49</v>
      </c>
      <c r="DK188" s="61">
        <v>0.4</v>
      </c>
      <c r="DL188" s="61" t="s">
        <v>325</v>
      </c>
    </row>
    <row r="189" spans="1:116" s="61" customFormat="1">
      <c r="A189" s="61">
        <v>72085</v>
      </c>
      <c r="B189" s="61" t="s">
        <v>17</v>
      </c>
      <c r="C189" s="61">
        <v>2</v>
      </c>
      <c r="D189" s="61">
        <v>20091002</v>
      </c>
      <c r="E189" s="61" t="s">
        <v>133</v>
      </c>
      <c r="F189" s="61">
        <v>20091002</v>
      </c>
      <c r="G189" s="61" t="s">
        <v>343</v>
      </c>
      <c r="H189" s="61">
        <v>8</v>
      </c>
      <c r="I189" s="61">
        <v>36</v>
      </c>
      <c r="J189" s="61">
        <v>1422</v>
      </c>
      <c r="K189" s="61" t="s">
        <v>283</v>
      </c>
      <c r="L189" s="61" t="s">
        <v>283</v>
      </c>
      <c r="M189" s="61" t="s">
        <v>283</v>
      </c>
      <c r="N189" s="61" t="s">
        <v>283</v>
      </c>
      <c r="O189" s="61">
        <v>542</v>
      </c>
      <c r="P189" s="61">
        <v>1.54</v>
      </c>
      <c r="Q189" s="61">
        <v>1.04</v>
      </c>
      <c r="R189" s="61">
        <v>2.58</v>
      </c>
      <c r="S189" s="61" t="s">
        <v>284</v>
      </c>
      <c r="T189" s="61">
        <v>1.9570240000000001</v>
      </c>
      <c r="U189" s="61">
        <v>1.94933</v>
      </c>
      <c r="V189" s="61" t="s">
        <v>285</v>
      </c>
      <c r="W189" s="61">
        <v>1.9199139999999999</v>
      </c>
      <c r="X189" s="61">
        <v>1.934234</v>
      </c>
      <c r="Y189" s="61">
        <v>1.955738</v>
      </c>
      <c r="Z189" s="61">
        <v>0</v>
      </c>
      <c r="AA189" s="61">
        <v>10.450191</v>
      </c>
      <c r="AB189" s="61">
        <v>10.409758</v>
      </c>
      <c r="AC189" s="61" t="s">
        <v>285</v>
      </c>
      <c r="AD189" s="61">
        <v>10.208958000000001</v>
      </c>
      <c r="AE189" s="61" t="s">
        <v>286</v>
      </c>
      <c r="AF189" s="61">
        <v>10.284967999999999</v>
      </c>
      <c r="AG189" s="61">
        <v>10.452023000000001</v>
      </c>
      <c r="AH189" s="61">
        <v>0.39</v>
      </c>
      <c r="AI189" s="61" t="s">
        <v>287</v>
      </c>
      <c r="AJ189" s="61">
        <v>-0.41</v>
      </c>
      <c r="AK189" s="61">
        <v>0.35709999999999997</v>
      </c>
      <c r="AL189" s="61">
        <v>1.5</v>
      </c>
      <c r="AM189" s="61">
        <v>800</v>
      </c>
      <c r="AN189" s="61">
        <v>8.85</v>
      </c>
      <c r="AO189" s="61">
        <v>8.8000000000000007</v>
      </c>
      <c r="AP189" s="61">
        <v>48.4</v>
      </c>
      <c r="AQ189" s="61">
        <v>47.83</v>
      </c>
      <c r="AR189" s="61">
        <v>0.28095999999999999</v>
      </c>
      <c r="AS189" s="61">
        <v>0.29344999999999999</v>
      </c>
      <c r="AT189" s="61">
        <v>0.28050000000000003</v>
      </c>
      <c r="AU189" s="61">
        <v>0.72299999999999998</v>
      </c>
      <c r="AV189" s="61">
        <v>0.88763999999999998</v>
      </c>
      <c r="AW189" s="61">
        <v>0.44402999999999998</v>
      </c>
      <c r="AX189" s="61">
        <v>0.27977000000000002</v>
      </c>
      <c r="AY189" s="61">
        <v>0.29250999999999999</v>
      </c>
      <c r="AZ189" s="61">
        <v>0.27968999999999999</v>
      </c>
      <c r="BA189" s="61">
        <v>0.71609999999999996</v>
      </c>
      <c r="BB189" s="61">
        <v>0.88407000000000002</v>
      </c>
      <c r="BC189" s="61">
        <v>0.44218000000000002</v>
      </c>
      <c r="BD189" s="61" t="s">
        <v>288</v>
      </c>
      <c r="BE189" s="61" t="s">
        <v>288</v>
      </c>
      <c r="BF189" s="61" t="s">
        <v>288</v>
      </c>
      <c r="BG189" s="61" t="s">
        <v>288</v>
      </c>
      <c r="BH189" s="61" t="s">
        <v>288</v>
      </c>
      <c r="BI189" s="61" t="s">
        <v>288</v>
      </c>
      <c r="BJ189" s="61">
        <v>0.27548</v>
      </c>
      <c r="BK189" s="61">
        <v>0.28588000000000002</v>
      </c>
      <c r="BL189" s="61">
        <v>0.27603</v>
      </c>
      <c r="BM189" s="61">
        <v>0.70774999999999999</v>
      </c>
      <c r="BN189" s="61">
        <v>0.84041999999999994</v>
      </c>
      <c r="BO189" s="61">
        <v>0.43352000000000002</v>
      </c>
      <c r="BP189" s="61">
        <v>0.27738000000000002</v>
      </c>
      <c r="BQ189" s="61">
        <v>0.28815000000000002</v>
      </c>
      <c r="BR189" s="61">
        <v>0.27794000000000002</v>
      </c>
      <c r="BS189" s="61">
        <v>0.71165</v>
      </c>
      <c r="BT189" s="61">
        <v>0.84138000000000002</v>
      </c>
      <c r="BU189" s="61">
        <v>0.44098999999999999</v>
      </c>
      <c r="BV189" s="61">
        <v>0.28111999999999998</v>
      </c>
      <c r="BW189" s="61">
        <v>0.29465999999999998</v>
      </c>
      <c r="BX189" s="61">
        <v>0.28028999999999998</v>
      </c>
      <c r="BY189" s="61">
        <v>0.71758</v>
      </c>
      <c r="BZ189" s="61">
        <v>0.88522000000000001</v>
      </c>
      <c r="CA189" s="61">
        <v>0.44006000000000001</v>
      </c>
      <c r="CB189" s="61">
        <v>0.11</v>
      </c>
      <c r="CC189" s="61">
        <v>0.1</v>
      </c>
      <c r="CD189" s="61">
        <v>0.18</v>
      </c>
      <c r="CE189" s="61">
        <v>0.48</v>
      </c>
      <c r="CF189" s="61">
        <v>0.64</v>
      </c>
      <c r="CG189" s="61">
        <v>0.28999999999999998</v>
      </c>
      <c r="CH189" s="61">
        <v>0.11</v>
      </c>
      <c r="CI189" s="61">
        <v>7.0000000000000007E-2</v>
      </c>
      <c r="CJ189" s="61">
        <v>0.11</v>
      </c>
      <c r="CK189" s="61">
        <v>0.59</v>
      </c>
      <c r="CL189" s="61">
        <v>0.37</v>
      </c>
      <c r="CM189" s="61">
        <v>0.61</v>
      </c>
      <c r="CN189" s="61" t="s">
        <v>289</v>
      </c>
      <c r="CO189" s="61" t="s">
        <v>289</v>
      </c>
      <c r="CP189" s="61" t="s">
        <v>289</v>
      </c>
      <c r="CQ189" s="61" t="s">
        <v>289</v>
      </c>
      <c r="CR189" s="61" t="s">
        <v>289</v>
      </c>
      <c r="CS189" s="61" t="s">
        <v>289</v>
      </c>
      <c r="CT189" s="61">
        <v>0.04</v>
      </c>
      <c r="CU189" s="61">
        <v>7.0000000000000007E-2</v>
      </c>
      <c r="CV189" s="61">
        <v>7.0000000000000007E-2</v>
      </c>
      <c r="CW189" s="61">
        <v>0.38</v>
      </c>
      <c r="CX189" s="61">
        <v>0.46</v>
      </c>
      <c r="CY189" s="61">
        <v>0.51</v>
      </c>
      <c r="CZ189" s="61">
        <v>0.11</v>
      </c>
      <c r="DA189" s="61">
        <v>0.1</v>
      </c>
      <c r="DB189" s="61">
        <v>0.11</v>
      </c>
      <c r="DC189" s="61">
        <v>0.35</v>
      </c>
      <c r="DD189" s="61">
        <v>0.24</v>
      </c>
      <c r="DE189" s="61">
        <v>0.36</v>
      </c>
      <c r="DF189" s="61">
        <v>7.0000000000000007E-2</v>
      </c>
      <c r="DG189" s="61">
        <v>0.1</v>
      </c>
      <c r="DH189" s="61">
        <v>0.11</v>
      </c>
      <c r="DI189" s="61">
        <v>0.52</v>
      </c>
      <c r="DJ189" s="61">
        <v>0.16</v>
      </c>
      <c r="DK189" s="61">
        <v>0.3</v>
      </c>
      <c r="DL189" s="61" t="s">
        <v>325</v>
      </c>
    </row>
    <row r="190" spans="1:116" s="61" customFormat="1">
      <c r="A190" s="61">
        <v>73114</v>
      </c>
      <c r="B190" s="61" t="s">
        <v>17</v>
      </c>
      <c r="C190" s="61">
        <v>2</v>
      </c>
      <c r="D190" s="61">
        <v>20100115</v>
      </c>
      <c r="E190" s="61" t="s">
        <v>158</v>
      </c>
      <c r="F190" s="61">
        <v>20100115</v>
      </c>
      <c r="G190" s="61" t="s">
        <v>343</v>
      </c>
      <c r="H190" s="61">
        <v>23</v>
      </c>
      <c r="I190" s="61">
        <v>51</v>
      </c>
      <c r="J190" s="61">
        <v>3468</v>
      </c>
      <c r="K190" s="61" t="s">
        <v>283</v>
      </c>
      <c r="L190" s="61" t="s">
        <v>283</v>
      </c>
      <c r="M190" s="61" t="s">
        <v>283</v>
      </c>
      <c r="N190" s="61" t="s">
        <v>283</v>
      </c>
      <c r="O190" s="61">
        <v>542</v>
      </c>
      <c r="P190" s="61">
        <v>1.47</v>
      </c>
      <c r="Q190" s="61">
        <v>0.88</v>
      </c>
      <c r="R190" s="61">
        <v>2.35</v>
      </c>
      <c r="S190" s="61" t="s">
        <v>284</v>
      </c>
      <c r="T190" s="61">
        <v>1.9461850000000001</v>
      </c>
      <c r="U190" s="61">
        <v>1.945206</v>
      </c>
      <c r="V190" s="61" t="s">
        <v>285</v>
      </c>
      <c r="W190" s="61">
        <v>1.9218599999999999</v>
      </c>
      <c r="X190" s="61">
        <v>1.9365570000000001</v>
      </c>
      <c r="Y190" s="61">
        <v>1.95018</v>
      </c>
      <c r="Z190" s="61">
        <v>1</v>
      </c>
      <c r="AA190" s="61">
        <v>10.414602</v>
      </c>
      <c r="AB190" s="61">
        <v>10.402939</v>
      </c>
      <c r="AC190" s="61" t="s">
        <v>285</v>
      </c>
      <c r="AD190" s="61">
        <v>10.225602</v>
      </c>
      <c r="AE190" s="61" t="s">
        <v>286</v>
      </c>
      <c r="AF190" s="61">
        <v>10.303304000000001</v>
      </c>
      <c r="AG190" s="61">
        <v>10.432368</v>
      </c>
      <c r="AH190" s="61">
        <v>0.11</v>
      </c>
      <c r="AI190" s="61" t="s">
        <v>287</v>
      </c>
      <c r="AJ190" s="61">
        <v>-0.28000000000000003</v>
      </c>
      <c r="AK190" s="61">
        <v>-0.16669999999999999</v>
      </c>
      <c r="AL190" s="61">
        <v>0.57140000000000002</v>
      </c>
      <c r="AM190" s="61">
        <v>1000</v>
      </c>
      <c r="AN190" s="61">
        <v>8.83</v>
      </c>
      <c r="AO190" s="61">
        <v>8.7100000000000009</v>
      </c>
      <c r="AP190" s="61">
        <v>48.26</v>
      </c>
      <c r="AQ190" s="61">
        <v>47.58</v>
      </c>
      <c r="AR190" s="61">
        <v>0.27901999999999999</v>
      </c>
      <c r="AS190" s="61">
        <v>0.29297000000000001</v>
      </c>
      <c r="AT190" s="61">
        <v>0.27937000000000001</v>
      </c>
      <c r="AU190" s="61">
        <v>0.72008000000000005</v>
      </c>
      <c r="AV190" s="61">
        <v>0.89986999999999995</v>
      </c>
      <c r="AW190" s="61">
        <v>0.43958999999999998</v>
      </c>
      <c r="AX190" s="61">
        <v>0.27894000000000002</v>
      </c>
      <c r="AY190" s="61">
        <v>0.29211999999999999</v>
      </c>
      <c r="AZ190" s="61">
        <v>0.27915000000000001</v>
      </c>
      <c r="BA190" s="61">
        <v>0.71980999999999995</v>
      </c>
      <c r="BB190" s="61">
        <v>0.89915999999999996</v>
      </c>
      <c r="BC190" s="61">
        <v>0.44034000000000001</v>
      </c>
      <c r="BD190" s="61" t="s">
        <v>288</v>
      </c>
      <c r="BE190" s="61" t="s">
        <v>288</v>
      </c>
      <c r="BF190" s="61" t="s">
        <v>288</v>
      </c>
      <c r="BG190" s="61" t="s">
        <v>288</v>
      </c>
      <c r="BH190" s="61" t="s">
        <v>288</v>
      </c>
      <c r="BI190" s="61" t="s">
        <v>288</v>
      </c>
      <c r="BJ190" s="61">
        <v>0.27561999999999998</v>
      </c>
      <c r="BK190" s="61">
        <v>0.28610000000000002</v>
      </c>
      <c r="BL190" s="61">
        <v>0.27660000000000001</v>
      </c>
      <c r="BM190" s="61">
        <v>0.70728000000000002</v>
      </c>
      <c r="BN190" s="61">
        <v>0.85253000000000001</v>
      </c>
      <c r="BO190" s="61">
        <v>0.43317</v>
      </c>
      <c r="BP190" s="61">
        <v>0.27750999999999998</v>
      </c>
      <c r="BQ190" s="61">
        <v>0.28805999999999998</v>
      </c>
      <c r="BR190" s="61">
        <v>0.27861999999999998</v>
      </c>
      <c r="BS190" s="61">
        <v>0.71574000000000004</v>
      </c>
      <c r="BT190" s="61">
        <v>0.85780999999999996</v>
      </c>
      <c r="BU190" s="61">
        <v>0.43913999999999997</v>
      </c>
      <c r="BV190" s="61">
        <v>0.27950999999999998</v>
      </c>
      <c r="BW190" s="61">
        <v>0.29381000000000002</v>
      </c>
      <c r="BX190" s="61">
        <v>0.28031</v>
      </c>
      <c r="BY190" s="61">
        <v>0.72016999999999998</v>
      </c>
      <c r="BZ190" s="61">
        <v>0.89583999999999997</v>
      </c>
      <c r="CA190" s="61">
        <v>0.43840000000000001</v>
      </c>
      <c r="CB190" s="61">
        <v>7.0000000000000007E-2</v>
      </c>
      <c r="CC190" s="61">
        <v>0.03</v>
      </c>
      <c r="CD190" s="61">
        <v>0</v>
      </c>
      <c r="CE190" s="61">
        <v>0.14000000000000001</v>
      </c>
      <c r="CF190" s="61">
        <v>0.36</v>
      </c>
      <c r="CG190" s="61">
        <v>0.23</v>
      </c>
      <c r="CH190" s="61">
        <v>0.04</v>
      </c>
      <c r="CI190" s="61">
        <v>0.1</v>
      </c>
      <c r="CJ190" s="61">
        <v>7.0000000000000007E-2</v>
      </c>
      <c r="CK190" s="61">
        <v>0.63</v>
      </c>
      <c r="CL190" s="61">
        <v>0.27</v>
      </c>
      <c r="CM190" s="61">
        <v>0.14000000000000001</v>
      </c>
      <c r="CN190" s="61" t="s">
        <v>289</v>
      </c>
      <c r="CO190" s="61" t="s">
        <v>289</v>
      </c>
      <c r="CP190" s="61" t="s">
        <v>289</v>
      </c>
      <c r="CQ190" s="61" t="s">
        <v>289</v>
      </c>
      <c r="CR190" s="61" t="s">
        <v>289</v>
      </c>
      <c r="CS190" s="61" t="s">
        <v>289</v>
      </c>
      <c r="CT190" s="61">
        <v>7.0000000000000007E-2</v>
      </c>
      <c r="CU190" s="61">
        <v>0.03</v>
      </c>
      <c r="CV190" s="61">
        <v>7.0000000000000007E-2</v>
      </c>
      <c r="CW190" s="61">
        <v>0.11</v>
      </c>
      <c r="CX190" s="61">
        <v>0.34</v>
      </c>
      <c r="CY190" s="61">
        <v>0.12</v>
      </c>
      <c r="CZ190" s="61">
        <v>0.11</v>
      </c>
      <c r="DA190" s="61">
        <v>0.1</v>
      </c>
      <c r="DB190" s="61">
        <v>7.0000000000000007E-2</v>
      </c>
      <c r="DC190" s="61">
        <v>0.22</v>
      </c>
      <c r="DD190" s="61">
        <v>0.49</v>
      </c>
      <c r="DE190" s="61">
        <v>0.18</v>
      </c>
      <c r="DF190" s="61">
        <v>7.0000000000000007E-2</v>
      </c>
      <c r="DG190" s="61">
        <v>7.0000000000000007E-2</v>
      </c>
      <c r="DH190" s="61">
        <v>7.0000000000000007E-2</v>
      </c>
      <c r="DI190" s="61">
        <v>0.18</v>
      </c>
      <c r="DJ190" s="61">
        <v>0.17</v>
      </c>
      <c r="DK190" s="61">
        <v>0.43</v>
      </c>
      <c r="DL190" s="61" t="s">
        <v>325</v>
      </c>
    </row>
    <row r="191" spans="1:116" s="61" customFormat="1">
      <c r="A191" s="61">
        <v>70395</v>
      </c>
      <c r="B191" s="61" t="s">
        <v>58</v>
      </c>
      <c r="C191" s="61">
        <v>1</v>
      </c>
      <c r="D191" s="61">
        <v>20090326</v>
      </c>
      <c r="E191" s="61" t="s">
        <v>83</v>
      </c>
      <c r="F191" s="61">
        <v>20090421</v>
      </c>
      <c r="G191" s="61" t="s">
        <v>314</v>
      </c>
      <c r="H191" s="61">
        <v>17</v>
      </c>
      <c r="I191" s="61">
        <v>17</v>
      </c>
      <c r="J191" s="61">
        <v>2614</v>
      </c>
      <c r="K191" s="61" t="s">
        <v>281</v>
      </c>
      <c r="L191" s="61" t="s">
        <v>309</v>
      </c>
      <c r="M191" s="61" t="s">
        <v>308</v>
      </c>
      <c r="N191" s="61" t="s">
        <v>283</v>
      </c>
      <c r="O191" s="61" t="s">
        <v>163</v>
      </c>
      <c r="P191" s="61">
        <v>0.99</v>
      </c>
      <c r="Q191" s="61">
        <v>0.77</v>
      </c>
      <c r="R191" s="61">
        <v>1.76</v>
      </c>
      <c r="S191" s="61" t="s">
        <v>284</v>
      </c>
      <c r="T191" s="61">
        <v>1.9570620000000001</v>
      </c>
      <c r="U191" s="61">
        <v>1.9538310000000001</v>
      </c>
      <c r="V191" s="61" t="s">
        <v>285</v>
      </c>
      <c r="W191" s="61">
        <v>1.9381429999999999</v>
      </c>
      <c r="X191" s="61">
        <v>1.945975</v>
      </c>
      <c r="Y191" s="61">
        <v>1.958933</v>
      </c>
      <c r="Z191" s="61">
        <v>0</v>
      </c>
      <c r="AA191" s="61">
        <v>10.479825999999999</v>
      </c>
      <c r="AB191" s="61">
        <v>10.457317</v>
      </c>
      <c r="AC191" s="61" t="s">
        <v>285</v>
      </c>
      <c r="AD191" s="61">
        <v>10.334101</v>
      </c>
      <c r="AE191" s="61" t="s">
        <v>292</v>
      </c>
      <c r="AF191" s="61">
        <v>10.385376000000001</v>
      </c>
      <c r="AG191" s="61">
        <v>10.486454999999999</v>
      </c>
      <c r="AH191" s="61">
        <v>0.21</v>
      </c>
      <c r="AI191" s="61" t="s">
        <v>287</v>
      </c>
      <c r="AJ191" s="61">
        <v>-0.28000000000000003</v>
      </c>
      <c r="AK191" s="61">
        <v>0.85709999999999997</v>
      </c>
      <c r="AL191" s="61">
        <v>0.375</v>
      </c>
      <c r="AM191" s="61">
        <v>1000</v>
      </c>
      <c r="AN191" s="61">
        <v>10.72</v>
      </c>
      <c r="AO191" s="61">
        <v>10.56</v>
      </c>
      <c r="AP191" s="61">
        <v>70.209999999999994</v>
      </c>
      <c r="AQ191" s="61">
        <v>70.540000000000006</v>
      </c>
      <c r="AR191" s="61">
        <v>0.27816000000000002</v>
      </c>
      <c r="AS191" s="61">
        <v>0.29165999999999997</v>
      </c>
      <c r="AT191" s="61">
        <v>0.28060000000000002</v>
      </c>
      <c r="AU191" s="61">
        <v>0.76473999999999998</v>
      </c>
      <c r="AV191" s="61">
        <v>0.92208999999999997</v>
      </c>
      <c r="AW191" s="61">
        <v>0.46028999999999998</v>
      </c>
      <c r="AX191" s="61">
        <v>0.27775</v>
      </c>
      <c r="AY191" s="61">
        <v>0.29088000000000003</v>
      </c>
      <c r="AZ191" s="61">
        <v>0.28048000000000001</v>
      </c>
      <c r="BA191" s="61">
        <v>0.75866999999999996</v>
      </c>
      <c r="BB191" s="61">
        <v>0.92071000000000003</v>
      </c>
      <c r="BC191" s="61">
        <v>0.45823000000000003</v>
      </c>
      <c r="BD191" s="61" t="s">
        <v>288</v>
      </c>
      <c r="BE191" s="61" t="s">
        <v>288</v>
      </c>
      <c r="BF191" s="61" t="s">
        <v>288</v>
      </c>
      <c r="BG191" s="61" t="s">
        <v>288</v>
      </c>
      <c r="BH191" s="61" t="s">
        <v>288</v>
      </c>
      <c r="BI191" s="61" t="s">
        <v>288</v>
      </c>
      <c r="BJ191" s="61">
        <v>0.27566000000000002</v>
      </c>
      <c r="BK191" s="61">
        <v>0.28698000000000001</v>
      </c>
      <c r="BL191" s="61">
        <v>0.27872000000000002</v>
      </c>
      <c r="BM191" s="61">
        <v>0.75226000000000004</v>
      </c>
      <c r="BN191" s="61">
        <v>0.88280000000000003</v>
      </c>
      <c r="BO191" s="61">
        <v>0.45101999999999998</v>
      </c>
      <c r="BP191" s="61">
        <v>0.27711000000000002</v>
      </c>
      <c r="BQ191" s="61">
        <v>0.28911999999999999</v>
      </c>
      <c r="BR191" s="61">
        <v>0.27901999999999999</v>
      </c>
      <c r="BS191" s="61">
        <v>0.75558999999999998</v>
      </c>
      <c r="BT191" s="61">
        <v>0.88348000000000004</v>
      </c>
      <c r="BU191" s="61">
        <v>0.45541999999999999</v>
      </c>
      <c r="BV191" s="61">
        <v>0.27911000000000002</v>
      </c>
      <c r="BW191" s="61">
        <v>0.29233999999999999</v>
      </c>
      <c r="BX191" s="61">
        <v>0.28054000000000001</v>
      </c>
      <c r="BY191" s="61">
        <v>0.75982000000000005</v>
      </c>
      <c r="BZ191" s="61">
        <v>0.91769999999999996</v>
      </c>
      <c r="CA191" s="61">
        <v>0.45754</v>
      </c>
      <c r="CB191" s="61">
        <v>0.06</v>
      </c>
      <c r="CC191" s="61">
        <v>0.06</v>
      </c>
      <c r="CD191" s="61">
        <v>0.04</v>
      </c>
      <c r="CE191" s="61">
        <v>0.41</v>
      </c>
      <c r="CF191" s="61">
        <v>0.18</v>
      </c>
      <c r="CG191" s="61">
        <v>0.16</v>
      </c>
      <c r="CH191" s="61">
        <v>0.04</v>
      </c>
      <c r="CI191" s="61">
        <v>0.06</v>
      </c>
      <c r="CJ191" s="61">
        <v>0.1</v>
      </c>
      <c r="CK191" s="61">
        <v>0.15</v>
      </c>
      <c r="CL191" s="61">
        <v>0.17</v>
      </c>
      <c r="CM191" s="61">
        <v>0.22</v>
      </c>
      <c r="CN191" s="61" t="s">
        <v>289</v>
      </c>
      <c r="CO191" s="61" t="s">
        <v>289</v>
      </c>
      <c r="CP191" s="61" t="s">
        <v>289</v>
      </c>
      <c r="CQ191" s="61" t="s">
        <v>289</v>
      </c>
      <c r="CR191" s="61" t="s">
        <v>289</v>
      </c>
      <c r="CS191" s="61" t="s">
        <v>289</v>
      </c>
      <c r="CT191" s="61">
        <v>7.0000000000000007E-2</v>
      </c>
      <c r="CU191" s="61">
        <v>0.03</v>
      </c>
      <c r="CV191" s="61">
        <v>0.09</v>
      </c>
      <c r="CW191" s="61">
        <v>0.14000000000000001</v>
      </c>
      <c r="CX191" s="61">
        <v>0.28999999999999998</v>
      </c>
      <c r="CY191" s="61">
        <v>0.15</v>
      </c>
      <c r="CZ191" s="61">
        <v>0.06</v>
      </c>
      <c r="DA191" s="61">
        <v>0.04</v>
      </c>
      <c r="DB191" s="61">
        <v>0.09</v>
      </c>
      <c r="DC191" s="61">
        <v>0.12</v>
      </c>
      <c r="DD191" s="61">
        <v>0.27</v>
      </c>
      <c r="DE191" s="61">
        <v>0.27</v>
      </c>
      <c r="DF191" s="61">
        <v>0.06</v>
      </c>
      <c r="DG191" s="61">
        <v>0.08</v>
      </c>
      <c r="DH191" s="61">
        <v>0.04</v>
      </c>
      <c r="DI191" s="61">
        <v>0.37</v>
      </c>
      <c r="DJ191" s="61">
        <v>0.24</v>
      </c>
      <c r="DK191" s="61">
        <v>0.2</v>
      </c>
      <c r="DL191" s="61" t="s">
        <v>294</v>
      </c>
    </row>
    <row r="192" spans="1:116" s="61" customFormat="1">
      <c r="A192" s="61">
        <v>70394</v>
      </c>
      <c r="B192" s="61" t="s">
        <v>58</v>
      </c>
      <c r="C192" s="61">
        <v>1</v>
      </c>
      <c r="D192" s="61">
        <v>20090401</v>
      </c>
      <c r="E192" s="61" t="s">
        <v>22</v>
      </c>
      <c r="F192" s="61">
        <v>20090421</v>
      </c>
      <c r="G192" s="61" t="s">
        <v>314</v>
      </c>
      <c r="H192" s="61">
        <v>18</v>
      </c>
      <c r="I192" s="61">
        <v>18</v>
      </c>
      <c r="J192" s="61">
        <v>2770</v>
      </c>
      <c r="K192" s="61" t="s">
        <v>281</v>
      </c>
      <c r="L192" s="61" t="s">
        <v>307</v>
      </c>
      <c r="M192" s="61" t="s">
        <v>313</v>
      </c>
      <c r="N192" s="61" t="s">
        <v>283</v>
      </c>
      <c r="O192" s="61" t="s">
        <v>162</v>
      </c>
      <c r="P192" s="61">
        <v>1.43</v>
      </c>
      <c r="Q192" s="61">
        <v>0.92</v>
      </c>
      <c r="R192" s="61">
        <v>2.35</v>
      </c>
      <c r="S192" s="61" t="s">
        <v>284</v>
      </c>
      <c r="T192" s="61">
        <v>1.9537580000000001</v>
      </c>
      <c r="U192" s="61">
        <v>1.9545159999999999</v>
      </c>
      <c r="V192" s="61" t="s">
        <v>285</v>
      </c>
      <c r="W192" s="61">
        <v>1.9298249999999999</v>
      </c>
      <c r="X192" s="61">
        <v>1.9396249999999999</v>
      </c>
      <c r="Y192" s="61">
        <v>1.954726</v>
      </c>
      <c r="Z192" s="61">
        <v>0</v>
      </c>
      <c r="AA192" s="61">
        <v>10.456948000000001</v>
      </c>
      <c r="AB192" s="61">
        <v>10.458662</v>
      </c>
      <c r="AC192" s="61" t="s">
        <v>285</v>
      </c>
      <c r="AD192" s="61">
        <v>10.275539</v>
      </c>
      <c r="AE192" s="61" t="s">
        <v>286</v>
      </c>
      <c r="AF192" s="61">
        <v>10.325888000000001</v>
      </c>
      <c r="AG192" s="61">
        <v>10.461596</v>
      </c>
      <c r="AH192" s="61">
        <v>-0.02</v>
      </c>
      <c r="AI192" s="61" t="s">
        <v>287</v>
      </c>
      <c r="AJ192" s="61">
        <v>-0.03</v>
      </c>
      <c r="AK192" s="61">
        <v>-0.42859999999999998</v>
      </c>
      <c r="AL192" s="61">
        <v>0.75</v>
      </c>
      <c r="AM192" s="61">
        <v>900</v>
      </c>
      <c r="AN192" s="61">
        <v>8.82</v>
      </c>
      <c r="AO192" s="61">
        <v>9.31</v>
      </c>
      <c r="AP192" s="61">
        <v>48.62</v>
      </c>
      <c r="AQ192" s="61">
        <v>52.07</v>
      </c>
      <c r="AR192" s="61">
        <v>0.27796999999999999</v>
      </c>
      <c r="AS192" s="61">
        <v>0.29121000000000002</v>
      </c>
      <c r="AT192" s="61">
        <v>0.28005000000000002</v>
      </c>
      <c r="AU192" s="61">
        <v>0.75982000000000005</v>
      </c>
      <c r="AV192" s="61">
        <v>0.91495000000000004</v>
      </c>
      <c r="AW192" s="61">
        <v>0.45856999999999998</v>
      </c>
      <c r="AX192" s="61">
        <v>0.27801999999999999</v>
      </c>
      <c r="AY192" s="61">
        <v>0.29111999999999999</v>
      </c>
      <c r="AZ192" s="61">
        <v>0.28036</v>
      </c>
      <c r="BA192" s="61">
        <v>0.75844999999999996</v>
      </c>
      <c r="BB192" s="61">
        <v>0.91576999999999997</v>
      </c>
      <c r="BC192" s="61">
        <v>0.45856999999999998</v>
      </c>
      <c r="BD192" s="61" t="s">
        <v>288</v>
      </c>
      <c r="BE192" s="61" t="s">
        <v>288</v>
      </c>
      <c r="BF192" s="61" t="s">
        <v>288</v>
      </c>
      <c r="BG192" s="61" t="s">
        <v>288</v>
      </c>
      <c r="BH192" s="61" t="s">
        <v>288</v>
      </c>
      <c r="BI192" s="61" t="s">
        <v>288</v>
      </c>
      <c r="BJ192" s="61">
        <v>0.27474999999999999</v>
      </c>
      <c r="BK192" s="61">
        <v>0.28502</v>
      </c>
      <c r="BL192" s="61">
        <v>0.27732000000000001</v>
      </c>
      <c r="BM192" s="61">
        <v>0.74961999999999995</v>
      </c>
      <c r="BN192" s="61">
        <v>0.86906000000000005</v>
      </c>
      <c r="BO192" s="61">
        <v>0.44861000000000001</v>
      </c>
      <c r="BP192" s="61">
        <v>0.27638000000000001</v>
      </c>
      <c r="BQ192" s="61">
        <v>0.28661999999999999</v>
      </c>
      <c r="BR192" s="61">
        <v>0.27816999999999997</v>
      </c>
      <c r="BS192" s="61">
        <v>0.75226000000000004</v>
      </c>
      <c r="BT192" s="61">
        <v>0.86617999999999995</v>
      </c>
      <c r="BU192" s="61">
        <v>0.45411000000000001</v>
      </c>
      <c r="BV192" s="61">
        <v>0.27875</v>
      </c>
      <c r="BW192" s="61">
        <v>0.29221000000000003</v>
      </c>
      <c r="BX192" s="61">
        <v>0.28011000000000003</v>
      </c>
      <c r="BY192" s="61">
        <v>0.75500999999999996</v>
      </c>
      <c r="BZ192" s="61">
        <v>0.91027999999999998</v>
      </c>
      <c r="CA192" s="61">
        <v>0.45273000000000002</v>
      </c>
      <c r="CB192" s="61">
        <v>0.05</v>
      </c>
      <c r="CC192" s="61">
        <v>0.12</v>
      </c>
      <c r="CD192" s="61">
        <v>0.01</v>
      </c>
      <c r="CE192" s="61">
        <v>0.26</v>
      </c>
      <c r="CF192" s="61">
        <v>0.28000000000000003</v>
      </c>
      <c r="CG192" s="61">
        <v>0.22</v>
      </c>
      <c r="CH192" s="61">
        <v>0.04</v>
      </c>
      <c r="CI192" s="61">
        <v>0.04</v>
      </c>
      <c r="CJ192" s="61">
        <v>0.06</v>
      </c>
      <c r="CK192" s="61">
        <v>0.19</v>
      </c>
      <c r="CL192" s="61">
        <v>0.16</v>
      </c>
      <c r="CM192" s="61">
        <v>0.24</v>
      </c>
      <c r="CN192" s="61" t="s">
        <v>289</v>
      </c>
      <c r="CO192" s="61" t="s">
        <v>289</v>
      </c>
      <c r="CP192" s="61" t="s">
        <v>289</v>
      </c>
      <c r="CQ192" s="61" t="s">
        <v>289</v>
      </c>
      <c r="CR192" s="61" t="s">
        <v>289</v>
      </c>
      <c r="CS192" s="61" t="s">
        <v>289</v>
      </c>
      <c r="CT192" s="61">
        <v>0.05</v>
      </c>
      <c r="CU192" s="61">
        <v>0.06</v>
      </c>
      <c r="CV192" s="61">
        <v>0.06</v>
      </c>
      <c r="CW192" s="61">
        <v>0.43</v>
      </c>
      <c r="CX192" s="61">
        <v>0.52</v>
      </c>
      <c r="CY192" s="61">
        <v>0.28999999999999998</v>
      </c>
      <c r="CZ192" s="61">
        <v>0.05</v>
      </c>
      <c r="DA192" s="61">
        <v>7.0000000000000007E-2</v>
      </c>
      <c r="DB192" s="61">
        <v>7.0000000000000007E-2</v>
      </c>
      <c r="DC192" s="61">
        <v>0.27</v>
      </c>
      <c r="DD192" s="61">
        <v>0.24</v>
      </c>
      <c r="DE192" s="61">
        <v>0.12</v>
      </c>
      <c r="DF192" s="61">
        <v>0.04</v>
      </c>
      <c r="DG192" s="61">
        <v>0.08</v>
      </c>
      <c r="DH192" s="61">
        <v>0.08</v>
      </c>
      <c r="DI192" s="61">
        <v>0.5</v>
      </c>
      <c r="DJ192" s="61">
        <v>0.3</v>
      </c>
      <c r="DK192" s="61">
        <v>0.39</v>
      </c>
      <c r="DL192" s="61" t="s">
        <v>294</v>
      </c>
    </row>
    <row r="193" spans="1:116" s="61" customFormat="1">
      <c r="A193" s="61">
        <v>70391</v>
      </c>
      <c r="B193" s="61" t="s">
        <v>58</v>
      </c>
      <c r="C193" s="61">
        <v>1</v>
      </c>
      <c r="D193" s="61">
        <v>20090410</v>
      </c>
      <c r="E193" s="61" t="s">
        <v>91</v>
      </c>
      <c r="F193" s="61">
        <v>20090421</v>
      </c>
      <c r="G193" s="61" t="s">
        <v>314</v>
      </c>
      <c r="H193" s="61">
        <v>20</v>
      </c>
      <c r="I193" s="61">
        <v>20</v>
      </c>
      <c r="J193" s="61">
        <v>2971</v>
      </c>
      <c r="K193" s="61" t="s">
        <v>281</v>
      </c>
      <c r="L193" s="61" t="s">
        <v>309</v>
      </c>
      <c r="M193" s="61" t="s">
        <v>283</v>
      </c>
      <c r="N193" s="61" t="s">
        <v>283</v>
      </c>
      <c r="O193" s="61" t="s">
        <v>164</v>
      </c>
      <c r="P193" s="61">
        <v>1.43</v>
      </c>
      <c r="Q193" s="61">
        <v>1.1200000000000001</v>
      </c>
      <c r="R193" s="61">
        <v>2.5499999999999998</v>
      </c>
      <c r="S193" s="61" t="s">
        <v>284</v>
      </c>
      <c r="T193" s="61">
        <v>1.949479</v>
      </c>
      <c r="U193" s="61">
        <v>1.9497910000000001</v>
      </c>
      <c r="V193" s="61" t="s">
        <v>285</v>
      </c>
      <c r="W193" s="61">
        <v>1.9265969999999999</v>
      </c>
      <c r="X193" s="61">
        <v>1.936461</v>
      </c>
      <c r="Y193" s="61">
        <v>1.9556020000000001</v>
      </c>
      <c r="Z193" s="61">
        <v>0</v>
      </c>
      <c r="AA193" s="61">
        <v>10.432959</v>
      </c>
      <c r="AB193" s="61">
        <v>10.436095</v>
      </c>
      <c r="AC193" s="61" t="s">
        <v>285</v>
      </c>
      <c r="AD193" s="61">
        <v>10.260726999999999</v>
      </c>
      <c r="AE193" s="61" t="s">
        <v>300</v>
      </c>
      <c r="AF193" s="61">
        <v>10.324558</v>
      </c>
      <c r="AG193" s="61">
        <v>10.472277</v>
      </c>
      <c r="AH193" s="61">
        <v>-0.03</v>
      </c>
      <c r="AI193" s="61" t="s">
        <v>287</v>
      </c>
      <c r="AJ193" s="61">
        <v>-0.35</v>
      </c>
      <c r="AK193" s="61">
        <v>0.78569999999999995</v>
      </c>
      <c r="AL193" s="61">
        <v>0.5</v>
      </c>
      <c r="AM193" s="61">
        <v>1100</v>
      </c>
      <c r="AN193" s="61">
        <v>8.6300000000000008</v>
      </c>
      <c r="AO193" s="61">
        <v>9.36</v>
      </c>
      <c r="AP193" s="61">
        <v>50.04</v>
      </c>
      <c r="AQ193" s="61">
        <v>56</v>
      </c>
      <c r="AR193" s="61">
        <v>0.27778999999999998</v>
      </c>
      <c r="AS193" s="61">
        <v>0.29093999999999998</v>
      </c>
      <c r="AT193" s="61">
        <v>0.27956999999999999</v>
      </c>
      <c r="AU193" s="61">
        <v>0.75216000000000005</v>
      </c>
      <c r="AV193" s="61">
        <v>0.91288999999999998</v>
      </c>
      <c r="AW193" s="61">
        <v>0.45307999999999998</v>
      </c>
      <c r="AX193" s="61">
        <v>0.27793000000000001</v>
      </c>
      <c r="AY193" s="61">
        <v>0.29138999999999998</v>
      </c>
      <c r="AZ193" s="61">
        <v>0.27975</v>
      </c>
      <c r="BA193" s="61">
        <v>0.75088999999999995</v>
      </c>
      <c r="BB193" s="61">
        <v>0.91234000000000004</v>
      </c>
      <c r="BC193" s="61">
        <v>0.45067000000000002</v>
      </c>
      <c r="BD193" s="61" t="s">
        <v>288</v>
      </c>
      <c r="BE193" s="61" t="s">
        <v>288</v>
      </c>
      <c r="BF193" s="61" t="s">
        <v>288</v>
      </c>
      <c r="BG193" s="61" t="s">
        <v>288</v>
      </c>
      <c r="BH193" s="61" t="s">
        <v>288</v>
      </c>
      <c r="BI193" s="61" t="s">
        <v>288</v>
      </c>
      <c r="BJ193" s="61">
        <v>0.27461000000000002</v>
      </c>
      <c r="BK193" s="61">
        <v>0.28510999999999997</v>
      </c>
      <c r="BL193" s="61">
        <v>0.27701999999999999</v>
      </c>
      <c r="BM193" s="61">
        <v>0.73714999999999997</v>
      </c>
      <c r="BN193" s="61">
        <v>0.86892999999999998</v>
      </c>
      <c r="BO193" s="61">
        <v>0.44683</v>
      </c>
      <c r="BP193" s="61">
        <v>0.27651999999999999</v>
      </c>
      <c r="BQ193" s="61">
        <v>0.28783999999999998</v>
      </c>
      <c r="BR193" s="61">
        <v>0.27732000000000001</v>
      </c>
      <c r="BS193" s="61">
        <v>0.74148999999999998</v>
      </c>
      <c r="BT193" s="61">
        <v>0.86848999999999998</v>
      </c>
      <c r="BU193" s="61">
        <v>0.45197999999999999</v>
      </c>
      <c r="BV193" s="61">
        <v>0.27901999999999999</v>
      </c>
      <c r="BW193" s="61">
        <v>0.29253000000000001</v>
      </c>
      <c r="BX193" s="61">
        <v>0.27968999999999999</v>
      </c>
      <c r="BY193" s="61">
        <v>0.75617000000000001</v>
      </c>
      <c r="BZ193" s="61">
        <v>0.91344999999999998</v>
      </c>
      <c r="CA193" s="61">
        <v>0.45582</v>
      </c>
      <c r="CB193" s="61">
        <v>0.03</v>
      </c>
      <c r="CC193" s="61">
        <v>0.04</v>
      </c>
      <c r="CD193" s="61">
        <v>0.11</v>
      </c>
      <c r="CE193" s="61">
        <v>0.4</v>
      </c>
      <c r="CF193" s="61">
        <v>0.42</v>
      </c>
      <c r="CG193" s="61">
        <v>0.1</v>
      </c>
      <c r="CH193" s="61">
        <v>0.03</v>
      </c>
      <c r="CI193" s="61">
        <v>0.08</v>
      </c>
      <c r="CJ193" s="61">
        <v>0.08</v>
      </c>
      <c r="CK193" s="61">
        <v>0.35</v>
      </c>
      <c r="CL193" s="61">
        <v>0.37</v>
      </c>
      <c r="CM193" s="61">
        <v>0.16</v>
      </c>
      <c r="CN193" s="61" t="s">
        <v>289</v>
      </c>
      <c r="CO193" s="61" t="s">
        <v>289</v>
      </c>
      <c r="CP193" s="61" t="s">
        <v>289</v>
      </c>
      <c r="CQ193" s="61" t="s">
        <v>289</v>
      </c>
      <c r="CR193" s="61" t="s">
        <v>289</v>
      </c>
      <c r="CS193" s="61" t="s">
        <v>289</v>
      </c>
      <c r="CT193" s="61">
        <v>0.06</v>
      </c>
      <c r="CU193" s="61">
        <v>0.11</v>
      </c>
      <c r="CV193" s="61">
        <v>0.05</v>
      </c>
      <c r="CW193" s="61">
        <v>0.27</v>
      </c>
      <c r="CX193" s="61">
        <v>0.61</v>
      </c>
      <c r="CY193" s="61">
        <v>0.2</v>
      </c>
      <c r="CZ193" s="61">
        <v>0.06</v>
      </c>
      <c r="DA193" s="61">
        <v>7.0000000000000007E-2</v>
      </c>
      <c r="DB193" s="61">
        <v>0.13</v>
      </c>
      <c r="DC193" s="61">
        <v>0.69</v>
      </c>
      <c r="DD193" s="61">
        <v>0.34</v>
      </c>
      <c r="DE193" s="61">
        <v>0.34</v>
      </c>
      <c r="DF193" s="61">
        <v>0.06</v>
      </c>
      <c r="DG193" s="61">
        <v>0.04</v>
      </c>
      <c r="DH193" s="61">
        <v>0.04</v>
      </c>
      <c r="DI193" s="61">
        <v>0.31</v>
      </c>
      <c r="DJ193" s="61">
        <v>0.32</v>
      </c>
      <c r="DK193" s="61">
        <v>0.12</v>
      </c>
      <c r="DL193" s="61" t="s">
        <v>294</v>
      </c>
    </row>
    <row r="194" spans="1:116" s="61" customFormat="1">
      <c r="A194" s="61">
        <v>71235</v>
      </c>
      <c r="B194" s="61" t="s">
        <v>58</v>
      </c>
      <c r="C194" s="61">
        <v>1</v>
      </c>
      <c r="D194" s="61">
        <v>20090617</v>
      </c>
      <c r="E194" s="61" t="s">
        <v>104</v>
      </c>
      <c r="F194" s="61">
        <v>20090625</v>
      </c>
      <c r="G194" s="61" t="s">
        <v>314</v>
      </c>
      <c r="H194" s="61">
        <v>24</v>
      </c>
      <c r="I194" s="61">
        <v>24</v>
      </c>
      <c r="J194" s="61">
        <v>3612</v>
      </c>
      <c r="K194" s="61" t="s">
        <v>304</v>
      </c>
      <c r="L194" s="61" t="s">
        <v>283</v>
      </c>
      <c r="M194" s="61" t="s">
        <v>283</v>
      </c>
      <c r="N194" s="61" t="s">
        <v>283</v>
      </c>
      <c r="O194" s="61">
        <v>542</v>
      </c>
      <c r="P194" s="61">
        <v>1.83</v>
      </c>
      <c r="Q194" s="61">
        <v>0.76</v>
      </c>
      <c r="R194" s="61">
        <v>2.59</v>
      </c>
      <c r="S194" s="61" t="s">
        <v>284</v>
      </c>
      <c r="T194" s="61">
        <v>1.945208</v>
      </c>
      <c r="U194" s="61">
        <v>1.9448380000000001</v>
      </c>
      <c r="V194" s="61" t="s">
        <v>285</v>
      </c>
      <c r="W194" s="61">
        <v>1.913311</v>
      </c>
      <c r="X194" s="61">
        <v>1.931978</v>
      </c>
      <c r="Y194" s="61">
        <v>1.94214</v>
      </c>
      <c r="Z194" s="61">
        <v>1</v>
      </c>
      <c r="AA194" s="61">
        <v>10.395116</v>
      </c>
      <c r="AB194" s="61">
        <v>10.391429</v>
      </c>
      <c r="AC194" s="61" t="s">
        <v>285</v>
      </c>
      <c r="AD194" s="61">
        <v>10.171078</v>
      </c>
      <c r="AE194" s="61" t="s">
        <v>286</v>
      </c>
      <c r="AF194" s="61">
        <v>10.263102</v>
      </c>
      <c r="AG194" s="61">
        <v>10.385617999999999</v>
      </c>
      <c r="AH194" s="61">
        <v>0.04</v>
      </c>
      <c r="AI194" s="61" t="s">
        <v>287</v>
      </c>
      <c r="AJ194" s="61">
        <v>0.06</v>
      </c>
      <c r="AK194" s="61">
        <v>2.4285999999999999</v>
      </c>
      <c r="AL194" s="61">
        <v>-0.25</v>
      </c>
      <c r="AM194" s="61">
        <v>1200</v>
      </c>
      <c r="AN194" s="61">
        <v>8.82</v>
      </c>
      <c r="AO194" s="61">
        <v>9.2799999999999994</v>
      </c>
      <c r="AP194" s="61">
        <v>48.67</v>
      </c>
      <c r="AQ194" s="61">
        <v>51.99</v>
      </c>
      <c r="AR194" s="61">
        <v>0.27732000000000001</v>
      </c>
      <c r="AS194" s="61">
        <v>0.28992000000000001</v>
      </c>
      <c r="AT194" s="61">
        <v>0.27934999999999999</v>
      </c>
      <c r="AU194" s="61">
        <v>0.74392999999999998</v>
      </c>
      <c r="AV194" s="61">
        <v>0.89934999999999998</v>
      </c>
      <c r="AW194" s="61">
        <v>0.45050000000000001</v>
      </c>
      <c r="AX194" s="61">
        <v>0.2772</v>
      </c>
      <c r="AY194" s="61">
        <v>0.29042000000000001</v>
      </c>
      <c r="AZ194" s="61">
        <v>0.27977000000000002</v>
      </c>
      <c r="BA194" s="61">
        <v>0.74380999999999997</v>
      </c>
      <c r="BB194" s="61">
        <v>0.89317999999999997</v>
      </c>
      <c r="BC194" s="61">
        <v>0.44586999999999999</v>
      </c>
      <c r="BD194" s="61" t="s">
        <v>288</v>
      </c>
      <c r="BE194" s="61" t="s">
        <v>288</v>
      </c>
      <c r="BF194" s="61" t="s">
        <v>288</v>
      </c>
      <c r="BG194" s="61" t="s">
        <v>288</v>
      </c>
      <c r="BH194" s="61" t="s">
        <v>288</v>
      </c>
      <c r="BI194" s="61" t="s">
        <v>288</v>
      </c>
      <c r="BJ194" s="61">
        <v>0.27305000000000001</v>
      </c>
      <c r="BK194" s="61">
        <v>0.28292</v>
      </c>
      <c r="BL194" s="61">
        <v>0.27565000000000001</v>
      </c>
      <c r="BM194" s="61">
        <v>0.72751999999999994</v>
      </c>
      <c r="BN194" s="61">
        <v>0.84740000000000004</v>
      </c>
      <c r="BO194" s="61">
        <v>0.43695000000000001</v>
      </c>
      <c r="BP194" s="61">
        <v>0.2757</v>
      </c>
      <c r="BQ194" s="61">
        <v>0.28503000000000001</v>
      </c>
      <c r="BR194" s="61">
        <v>0.27801999999999999</v>
      </c>
      <c r="BS194" s="61">
        <v>0.73426999999999998</v>
      </c>
      <c r="BT194" s="61">
        <v>0.85036999999999996</v>
      </c>
      <c r="BU194" s="61">
        <v>0.44591999999999998</v>
      </c>
      <c r="BV194" s="61">
        <v>0.27737000000000001</v>
      </c>
      <c r="BW194" s="61">
        <v>0.29087000000000002</v>
      </c>
      <c r="BX194" s="61">
        <v>0.27875</v>
      </c>
      <c r="BY194" s="61">
        <v>0.73797999999999997</v>
      </c>
      <c r="BZ194" s="61">
        <v>0.89383000000000001</v>
      </c>
      <c r="CA194" s="61">
        <v>0.44557000000000002</v>
      </c>
      <c r="CB194" s="61">
        <v>0.06</v>
      </c>
      <c r="CC194" s="61">
        <v>0.08</v>
      </c>
      <c r="CD194" s="61">
        <v>0.09</v>
      </c>
      <c r="CE194" s="61">
        <v>0.52</v>
      </c>
      <c r="CF194" s="61">
        <v>0.23</v>
      </c>
      <c r="CG194" s="61">
        <v>0.17</v>
      </c>
      <c r="CH194" s="61">
        <v>7.0000000000000007E-2</v>
      </c>
      <c r="CI194" s="61">
        <v>7.0000000000000007E-2</v>
      </c>
      <c r="CJ194" s="61">
        <v>0.1</v>
      </c>
      <c r="CK194" s="61">
        <v>0.31</v>
      </c>
      <c r="CL194" s="61">
        <v>0.24</v>
      </c>
      <c r="CM194" s="61">
        <v>0.26</v>
      </c>
      <c r="CN194" s="61" t="s">
        <v>289</v>
      </c>
      <c r="CO194" s="61" t="s">
        <v>289</v>
      </c>
      <c r="CP194" s="61" t="s">
        <v>289</v>
      </c>
      <c r="CQ194" s="61" t="s">
        <v>289</v>
      </c>
      <c r="CR194" s="61" t="s">
        <v>289</v>
      </c>
      <c r="CS194" s="61" t="s">
        <v>289</v>
      </c>
      <c r="CT194" s="61">
        <v>0.05</v>
      </c>
      <c r="CU194" s="61">
        <v>0.04</v>
      </c>
      <c r="CV194" s="61">
        <v>0.03</v>
      </c>
      <c r="CW194" s="61">
        <v>0.49</v>
      </c>
      <c r="CX194" s="61">
        <v>0.28000000000000003</v>
      </c>
      <c r="CY194" s="61">
        <v>0.18</v>
      </c>
      <c r="CZ194" s="61">
        <v>0.04</v>
      </c>
      <c r="DA194" s="61">
        <v>0.05</v>
      </c>
      <c r="DB194" s="61">
        <v>0.06</v>
      </c>
      <c r="DC194" s="61">
        <v>0.32</v>
      </c>
      <c r="DD194" s="61">
        <v>0.51</v>
      </c>
      <c r="DE194" s="61">
        <v>0.2</v>
      </c>
      <c r="DF194" s="61">
        <v>7.0000000000000007E-2</v>
      </c>
      <c r="DG194" s="61">
        <v>0.08</v>
      </c>
      <c r="DH194" s="61">
        <v>0.08</v>
      </c>
      <c r="DI194" s="61">
        <v>0.35</v>
      </c>
      <c r="DJ194" s="61">
        <v>0.55000000000000004</v>
      </c>
      <c r="DK194" s="61">
        <v>0.27</v>
      </c>
      <c r="DL194" s="61" t="s">
        <v>320</v>
      </c>
    </row>
    <row r="195" spans="1:116" s="61" customFormat="1">
      <c r="A195" s="61">
        <v>72213</v>
      </c>
      <c r="B195" s="61" t="s">
        <v>58</v>
      </c>
      <c r="C195" s="61">
        <v>1</v>
      </c>
      <c r="D195" s="61">
        <v>20100121</v>
      </c>
      <c r="E195" s="61" t="s">
        <v>153</v>
      </c>
      <c r="F195" s="61">
        <v>20100122</v>
      </c>
      <c r="G195" s="61" t="s">
        <v>370</v>
      </c>
      <c r="H195" s="61" t="s">
        <v>371</v>
      </c>
      <c r="I195" s="61">
        <v>34</v>
      </c>
      <c r="J195" s="61">
        <v>598</v>
      </c>
      <c r="K195" s="61" t="s">
        <v>308</v>
      </c>
      <c r="L195" s="61" t="s">
        <v>283</v>
      </c>
      <c r="M195" s="61" t="s">
        <v>283</v>
      </c>
      <c r="N195" s="61" t="s">
        <v>283</v>
      </c>
      <c r="O195" s="61">
        <v>541</v>
      </c>
      <c r="P195" s="61">
        <v>0.87</v>
      </c>
      <c r="Q195" s="61">
        <v>0.71</v>
      </c>
      <c r="R195" s="61">
        <v>1.58</v>
      </c>
      <c r="S195" s="61" t="s">
        <v>284</v>
      </c>
      <c r="T195" s="61">
        <v>1.957444</v>
      </c>
      <c r="U195" s="61">
        <v>1.955662</v>
      </c>
      <c r="V195" s="61" t="s">
        <v>285</v>
      </c>
      <c r="W195" s="61">
        <v>1.9339219999999999</v>
      </c>
      <c r="X195" s="61">
        <v>1.940266</v>
      </c>
      <c r="Y195" s="61">
        <v>1.959881</v>
      </c>
      <c r="Z195" s="61">
        <v>0</v>
      </c>
      <c r="AA195" s="61">
        <v>10.425132</v>
      </c>
      <c r="AB195" s="61">
        <v>10.424149</v>
      </c>
      <c r="AC195" s="61" t="s">
        <v>285</v>
      </c>
      <c r="AD195" s="61">
        <v>10.279726</v>
      </c>
      <c r="AE195" s="61" t="s">
        <v>330</v>
      </c>
      <c r="AF195" s="61">
        <v>10.32841</v>
      </c>
      <c r="AG195" s="61">
        <v>10.450612</v>
      </c>
      <c r="AH195" s="61">
        <v>0.01</v>
      </c>
      <c r="AI195" s="61" t="s">
        <v>287</v>
      </c>
      <c r="AJ195" s="61">
        <v>-0.25</v>
      </c>
      <c r="AK195" s="61">
        <v>0</v>
      </c>
      <c r="AL195" s="61">
        <v>0</v>
      </c>
      <c r="AM195" s="61">
        <v>800</v>
      </c>
      <c r="AN195" s="61">
        <v>10.71</v>
      </c>
      <c r="AO195" s="61">
        <v>10.63</v>
      </c>
      <c r="AP195" s="61">
        <v>70.03</v>
      </c>
      <c r="AQ195" s="61">
        <v>71.12</v>
      </c>
      <c r="AR195" s="61">
        <v>0.27950000000000003</v>
      </c>
      <c r="AS195" s="61">
        <v>0.29071999999999998</v>
      </c>
      <c r="AT195" s="61">
        <v>0.28161999999999998</v>
      </c>
      <c r="AU195" s="61">
        <v>0.73282000000000003</v>
      </c>
      <c r="AV195" s="61">
        <v>0.87663000000000002</v>
      </c>
      <c r="AW195" s="61">
        <v>0.45272000000000001</v>
      </c>
      <c r="AX195" s="61">
        <v>0.27917999999999998</v>
      </c>
      <c r="AY195" s="61">
        <v>0.29139999999999999</v>
      </c>
      <c r="AZ195" s="61">
        <v>0.28192</v>
      </c>
      <c r="BA195" s="61">
        <v>0.72272000000000003</v>
      </c>
      <c r="BB195" s="61">
        <v>0.88039999999999996</v>
      </c>
      <c r="BC195" s="61">
        <v>0.45079999999999998</v>
      </c>
      <c r="BD195" s="61" t="s">
        <v>288</v>
      </c>
      <c r="BE195" s="61" t="s">
        <v>288</v>
      </c>
      <c r="BF195" s="61" t="s">
        <v>288</v>
      </c>
      <c r="BG195" s="61" t="s">
        <v>288</v>
      </c>
      <c r="BH195" s="61" t="s">
        <v>288</v>
      </c>
      <c r="BI195" s="61" t="s">
        <v>288</v>
      </c>
      <c r="BJ195" s="61">
        <v>0.27651999999999999</v>
      </c>
      <c r="BK195" s="61">
        <v>0.28763</v>
      </c>
      <c r="BL195" s="61">
        <v>0.2792</v>
      </c>
      <c r="BM195" s="61">
        <v>0.70760000000000001</v>
      </c>
      <c r="BN195" s="61">
        <v>0.84501999999999999</v>
      </c>
      <c r="BO195" s="61">
        <v>0.44087999999999999</v>
      </c>
      <c r="BP195" s="61">
        <v>0.27748</v>
      </c>
      <c r="BQ195" s="61">
        <v>0.28899999999999998</v>
      </c>
      <c r="BR195" s="61">
        <v>0.27944999999999998</v>
      </c>
      <c r="BS195" s="61">
        <v>0.70948</v>
      </c>
      <c r="BT195" s="61">
        <v>0.85828000000000004</v>
      </c>
      <c r="BU195" s="61">
        <v>0.44772000000000001</v>
      </c>
      <c r="BV195" s="61">
        <v>0.28011999999999998</v>
      </c>
      <c r="BW195" s="61">
        <v>0.29213</v>
      </c>
      <c r="BX195" s="61">
        <v>0.28187000000000001</v>
      </c>
      <c r="BY195" s="61">
        <v>0.72792999999999997</v>
      </c>
      <c r="BZ195" s="61">
        <v>0.88449999999999995</v>
      </c>
      <c r="CA195" s="61">
        <v>0.45197999999999999</v>
      </c>
      <c r="CB195" s="61">
        <v>0.1</v>
      </c>
      <c r="CC195" s="61">
        <v>0.04</v>
      </c>
      <c r="CD195" s="61">
        <v>0.11</v>
      </c>
      <c r="CE195" s="61">
        <v>0.39</v>
      </c>
      <c r="CF195" s="61">
        <v>0.22</v>
      </c>
      <c r="CG195" s="61">
        <v>0.28000000000000003</v>
      </c>
      <c r="CH195" s="61">
        <v>0.06</v>
      </c>
      <c r="CI195" s="61">
        <v>0.04</v>
      </c>
      <c r="CJ195" s="61">
        <v>0.05</v>
      </c>
      <c r="CK195" s="61">
        <v>0.3</v>
      </c>
      <c r="CL195" s="61">
        <v>0.22</v>
      </c>
      <c r="CM195" s="61">
        <v>0.3</v>
      </c>
      <c r="CN195" s="61" t="s">
        <v>289</v>
      </c>
      <c r="CO195" s="61" t="s">
        <v>289</v>
      </c>
      <c r="CP195" s="61" t="s">
        <v>289</v>
      </c>
      <c r="CQ195" s="61" t="s">
        <v>289</v>
      </c>
      <c r="CR195" s="61" t="s">
        <v>289</v>
      </c>
      <c r="CS195" s="61" t="s">
        <v>289</v>
      </c>
      <c r="CT195" s="61">
        <v>0.05</v>
      </c>
      <c r="CU195" s="61">
        <v>0.04</v>
      </c>
      <c r="CV195" s="61">
        <v>0.05</v>
      </c>
      <c r="CW195" s="61">
        <v>0.2</v>
      </c>
      <c r="CX195" s="61">
        <v>0.15</v>
      </c>
      <c r="CY195" s="61">
        <v>0.23</v>
      </c>
      <c r="CZ195" s="61">
        <v>0.11</v>
      </c>
      <c r="DA195" s="61">
        <v>7.0000000000000007E-2</v>
      </c>
      <c r="DB195" s="61">
        <v>0.09</v>
      </c>
      <c r="DC195" s="61">
        <v>0.26</v>
      </c>
      <c r="DD195" s="61">
        <v>0.3</v>
      </c>
      <c r="DE195" s="61">
        <v>0.23</v>
      </c>
      <c r="DF195" s="61">
        <v>0.1</v>
      </c>
      <c r="DG195" s="61">
        <v>0.11</v>
      </c>
      <c r="DH195" s="61">
        <v>0.11</v>
      </c>
      <c r="DI195" s="61">
        <v>0.31</v>
      </c>
      <c r="DJ195" s="61">
        <v>0.2</v>
      </c>
      <c r="DK195" s="61">
        <v>0.25</v>
      </c>
      <c r="DL195" s="61" t="s">
        <v>325</v>
      </c>
    </row>
    <row r="196" spans="1:116" s="61" customFormat="1">
      <c r="A196" s="61">
        <v>73166</v>
      </c>
      <c r="B196" s="61" t="s">
        <v>58</v>
      </c>
      <c r="C196" s="61">
        <v>1</v>
      </c>
      <c r="D196" s="61">
        <v>20100222</v>
      </c>
      <c r="E196" s="61" t="s">
        <v>5</v>
      </c>
      <c r="F196" s="61">
        <v>20100224</v>
      </c>
      <c r="G196" s="61" t="s">
        <v>370</v>
      </c>
      <c r="H196" s="61" t="s">
        <v>365</v>
      </c>
      <c r="I196" s="61">
        <v>36</v>
      </c>
      <c r="J196" s="61">
        <v>948</v>
      </c>
      <c r="K196" s="61" t="s">
        <v>348</v>
      </c>
      <c r="L196" s="61" t="s">
        <v>283</v>
      </c>
      <c r="M196" s="61" t="s">
        <v>283</v>
      </c>
      <c r="N196" s="61" t="s">
        <v>283</v>
      </c>
      <c r="O196" s="61">
        <v>540</v>
      </c>
      <c r="P196" s="61">
        <v>1.18</v>
      </c>
      <c r="Q196" s="61">
        <v>0.92</v>
      </c>
      <c r="R196" s="61">
        <v>2.1</v>
      </c>
      <c r="S196" s="61" t="s">
        <v>284</v>
      </c>
      <c r="T196" s="61">
        <v>1.933346</v>
      </c>
      <c r="U196" s="61">
        <v>1.932218</v>
      </c>
      <c r="V196" s="61" t="s">
        <v>285</v>
      </c>
      <c r="W196" s="61">
        <v>1.9085319999999999</v>
      </c>
      <c r="X196" s="61">
        <v>1.920625</v>
      </c>
      <c r="Y196" s="61">
        <v>1.942234</v>
      </c>
      <c r="Z196" s="61">
        <v>1</v>
      </c>
      <c r="AA196" s="61">
        <v>10.312518000000001</v>
      </c>
      <c r="AB196" s="61">
        <v>10.30635</v>
      </c>
      <c r="AC196" s="61" t="s">
        <v>285</v>
      </c>
      <c r="AD196" s="61">
        <v>10.135546</v>
      </c>
      <c r="AE196" s="61" t="s">
        <v>330</v>
      </c>
      <c r="AF196" s="61">
        <v>10.209025</v>
      </c>
      <c r="AG196" s="61">
        <v>10.364599</v>
      </c>
      <c r="AH196" s="61">
        <v>0.06</v>
      </c>
      <c r="AI196" s="61" t="s">
        <v>287</v>
      </c>
      <c r="AJ196" s="61">
        <v>-0.56999999999999995</v>
      </c>
      <c r="AK196" s="61">
        <v>-1.1667000000000001</v>
      </c>
      <c r="AL196" s="61">
        <v>-0.85709999999999997</v>
      </c>
      <c r="AM196" s="61">
        <v>1000</v>
      </c>
      <c r="AN196" s="61">
        <v>8.65</v>
      </c>
      <c r="AO196" s="61">
        <v>9.51</v>
      </c>
      <c r="AP196" s="61">
        <v>49.87</v>
      </c>
      <c r="AQ196" s="61">
        <v>57.12</v>
      </c>
      <c r="AR196" s="61">
        <v>0.27653</v>
      </c>
      <c r="AS196" s="61">
        <v>0.28875000000000001</v>
      </c>
      <c r="AT196" s="61">
        <v>0.27833000000000002</v>
      </c>
      <c r="AU196" s="61">
        <v>0.70882000000000001</v>
      </c>
      <c r="AV196" s="61">
        <v>0.87495000000000001</v>
      </c>
      <c r="AW196" s="61">
        <v>0.44418000000000002</v>
      </c>
      <c r="AX196" s="61">
        <v>0.27653</v>
      </c>
      <c r="AY196" s="61">
        <v>0.28932000000000002</v>
      </c>
      <c r="AZ196" s="61">
        <v>0.27815000000000001</v>
      </c>
      <c r="BA196" s="61">
        <v>0.70760999999999996</v>
      </c>
      <c r="BB196" s="61">
        <v>0.86629999999999996</v>
      </c>
      <c r="BC196" s="61">
        <v>0.44159999999999999</v>
      </c>
      <c r="BD196" s="61" t="s">
        <v>288</v>
      </c>
      <c r="BE196" s="61" t="s">
        <v>288</v>
      </c>
      <c r="BF196" s="61" t="s">
        <v>288</v>
      </c>
      <c r="BG196" s="61" t="s">
        <v>288</v>
      </c>
      <c r="BH196" s="61" t="s">
        <v>288</v>
      </c>
      <c r="BI196" s="61" t="s">
        <v>288</v>
      </c>
      <c r="BJ196" s="61">
        <v>0.27356999999999998</v>
      </c>
      <c r="BK196" s="61">
        <v>0.28372999999999998</v>
      </c>
      <c r="BL196" s="61">
        <v>0.27532000000000001</v>
      </c>
      <c r="BM196" s="61">
        <v>0.69072</v>
      </c>
      <c r="BN196" s="61">
        <v>0.82803000000000004</v>
      </c>
      <c r="BO196" s="61">
        <v>0.43253000000000003</v>
      </c>
      <c r="BP196" s="61">
        <v>0.27517999999999998</v>
      </c>
      <c r="BQ196" s="61">
        <v>0.28575</v>
      </c>
      <c r="BR196" s="61">
        <v>0.27653</v>
      </c>
      <c r="BS196" s="61">
        <v>0.70403000000000004</v>
      </c>
      <c r="BT196" s="61">
        <v>0.83736999999999995</v>
      </c>
      <c r="BU196" s="61">
        <v>0.43737999999999999</v>
      </c>
      <c r="BV196" s="61">
        <v>0.27810000000000001</v>
      </c>
      <c r="BW196" s="61">
        <v>0.29082999999999998</v>
      </c>
      <c r="BX196" s="61">
        <v>0.27943000000000001</v>
      </c>
      <c r="BY196" s="61">
        <v>0.70843</v>
      </c>
      <c r="BZ196" s="61">
        <v>0.87775000000000003</v>
      </c>
      <c r="CA196" s="61">
        <v>0.44495000000000001</v>
      </c>
      <c r="CB196" s="61">
        <v>0.03</v>
      </c>
      <c r="CC196" s="61">
        <v>0.04</v>
      </c>
      <c r="CD196" s="61">
        <v>0.06</v>
      </c>
      <c r="CE196" s="61">
        <v>0.12</v>
      </c>
      <c r="CF196" s="61">
        <v>0.56999999999999995</v>
      </c>
      <c r="CG196" s="61">
        <v>0.22</v>
      </c>
      <c r="CH196" s="61">
        <v>0.06</v>
      </c>
      <c r="CI196" s="61">
        <v>0.04</v>
      </c>
      <c r="CJ196" s="61">
        <v>0.09</v>
      </c>
      <c r="CK196" s="61">
        <v>0.33</v>
      </c>
      <c r="CL196" s="61">
        <v>0.18</v>
      </c>
      <c r="CM196" s="61">
        <v>0.08</v>
      </c>
      <c r="CN196" s="61" t="s">
        <v>289</v>
      </c>
      <c r="CO196" s="61" t="s">
        <v>289</v>
      </c>
      <c r="CP196" s="61" t="s">
        <v>289</v>
      </c>
      <c r="CQ196" s="61" t="s">
        <v>289</v>
      </c>
      <c r="CR196" s="61" t="s">
        <v>289</v>
      </c>
      <c r="CS196" s="61" t="s">
        <v>289</v>
      </c>
      <c r="CT196" s="61">
        <v>0.04</v>
      </c>
      <c r="CU196" s="61">
        <v>0.03</v>
      </c>
      <c r="CV196" s="61">
        <v>0.06</v>
      </c>
      <c r="CW196" s="61">
        <v>0.25</v>
      </c>
      <c r="CX196" s="61">
        <v>0.17</v>
      </c>
      <c r="CY196" s="61">
        <v>0.2</v>
      </c>
      <c r="CZ196" s="61">
        <v>0.1</v>
      </c>
      <c r="DA196" s="61">
        <v>0.06</v>
      </c>
      <c r="DB196" s="61">
        <v>0.08</v>
      </c>
      <c r="DC196" s="61">
        <v>0.3</v>
      </c>
      <c r="DD196" s="61">
        <v>0.24</v>
      </c>
      <c r="DE196" s="61">
        <v>0.21</v>
      </c>
      <c r="DF196" s="61">
        <v>0.12</v>
      </c>
      <c r="DG196" s="61">
        <v>0.06</v>
      </c>
      <c r="DH196" s="61">
        <v>0.12</v>
      </c>
      <c r="DI196" s="61">
        <v>0.23</v>
      </c>
      <c r="DJ196" s="61">
        <v>0.3</v>
      </c>
      <c r="DK196" s="61">
        <v>0.13</v>
      </c>
      <c r="DL196" s="61" t="s">
        <v>325</v>
      </c>
    </row>
    <row r="197" spans="1:116" s="61" customFormat="1">
      <c r="A197" s="61">
        <v>74252</v>
      </c>
      <c r="B197" s="61" t="s">
        <v>58</v>
      </c>
      <c r="C197" s="61">
        <v>1</v>
      </c>
      <c r="D197" s="61">
        <v>20100308</v>
      </c>
      <c r="E197" s="61" t="s">
        <v>387</v>
      </c>
      <c r="F197" s="61">
        <v>20100309</v>
      </c>
      <c r="G197" s="61" t="s">
        <v>370</v>
      </c>
      <c r="H197" s="61">
        <v>3</v>
      </c>
      <c r="I197" s="61">
        <v>37</v>
      </c>
      <c r="J197" s="61">
        <v>1109</v>
      </c>
      <c r="K197" s="61" t="s">
        <v>326</v>
      </c>
      <c r="L197" s="61" t="s">
        <v>283</v>
      </c>
      <c r="M197" s="61" t="s">
        <v>326</v>
      </c>
      <c r="N197" s="61" t="s">
        <v>283</v>
      </c>
      <c r="O197" s="61">
        <v>542</v>
      </c>
      <c r="P197" s="61">
        <v>1.66</v>
      </c>
      <c r="Q197" s="61">
        <v>0.96</v>
      </c>
      <c r="R197" s="61">
        <v>2.62</v>
      </c>
      <c r="S197" s="61" t="s">
        <v>284</v>
      </c>
      <c r="T197" s="61">
        <v>1.9467350000000001</v>
      </c>
      <c r="U197" s="61">
        <v>1.944574</v>
      </c>
      <c r="V197" s="61" t="s">
        <v>285</v>
      </c>
      <c r="W197" s="61">
        <v>1.911362</v>
      </c>
      <c r="X197" s="61">
        <v>1.929198</v>
      </c>
      <c r="Y197" s="61">
        <v>1.950385</v>
      </c>
      <c r="Z197" s="61">
        <v>1</v>
      </c>
      <c r="AA197" s="61">
        <v>10.398457000000001</v>
      </c>
      <c r="AB197" s="61">
        <v>10.38134</v>
      </c>
      <c r="AC197" s="61" t="s">
        <v>285</v>
      </c>
      <c r="AD197" s="61">
        <v>10.153772999999999</v>
      </c>
      <c r="AE197" s="61" t="s">
        <v>330</v>
      </c>
      <c r="AF197" s="61">
        <v>10.262195999999999</v>
      </c>
      <c r="AG197" s="61">
        <v>10.415509</v>
      </c>
      <c r="AH197" s="61">
        <v>0.16</v>
      </c>
      <c r="AI197" s="61" t="s">
        <v>287</v>
      </c>
      <c r="AJ197" s="61">
        <v>-0.33</v>
      </c>
      <c r="AK197" s="61">
        <v>1.4167000000000001</v>
      </c>
      <c r="AL197" s="61">
        <v>1.1429</v>
      </c>
      <c r="AM197" s="61">
        <v>1000</v>
      </c>
      <c r="AN197" s="61">
        <v>8.83</v>
      </c>
      <c r="AO197" s="61">
        <v>9.49</v>
      </c>
      <c r="AP197" s="61">
        <v>48.37</v>
      </c>
      <c r="AQ197" s="61">
        <v>53.43</v>
      </c>
      <c r="AR197" s="61">
        <v>0.27844999999999998</v>
      </c>
      <c r="AS197" s="61">
        <v>0.29197000000000001</v>
      </c>
      <c r="AT197" s="61">
        <v>0.27982000000000001</v>
      </c>
      <c r="AU197" s="61">
        <v>0.71594999999999998</v>
      </c>
      <c r="AV197" s="61">
        <v>0.88212999999999997</v>
      </c>
      <c r="AW197" s="61">
        <v>0.44878000000000001</v>
      </c>
      <c r="AX197" s="61">
        <v>0.27850000000000003</v>
      </c>
      <c r="AY197" s="61">
        <v>0.29098000000000002</v>
      </c>
      <c r="AZ197" s="61">
        <v>0.27906999999999998</v>
      </c>
      <c r="BA197" s="61">
        <v>0.71584999999999999</v>
      </c>
      <c r="BB197" s="61">
        <v>0.88177000000000005</v>
      </c>
      <c r="BC197" s="61">
        <v>0.4486</v>
      </c>
      <c r="BD197" s="61" t="s">
        <v>288</v>
      </c>
      <c r="BE197" s="61" t="s">
        <v>288</v>
      </c>
      <c r="BF197" s="61" t="s">
        <v>288</v>
      </c>
      <c r="BG197" s="61" t="s">
        <v>288</v>
      </c>
      <c r="BH197" s="61" t="s">
        <v>288</v>
      </c>
      <c r="BI197" s="61" t="s">
        <v>288</v>
      </c>
      <c r="BJ197" s="61">
        <v>0.27398</v>
      </c>
      <c r="BK197" s="61">
        <v>0.28410000000000002</v>
      </c>
      <c r="BL197" s="61">
        <v>0.27565000000000001</v>
      </c>
      <c r="BM197" s="61">
        <v>0.69245000000000001</v>
      </c>
      <c r="BN197" s="61">
        <v>0.83389999999999997</v>
      </c>
      <c r="BO197" s="61">
        <v>0.43347999999999998</v>
      </c>
      <c r="BP197" s="61">
        <v>0.27633000000000002</v>
      </c>
      <c r="BQ197" s="61">
        <v>0.28703000000000001</v>
      </c>
      <c r="BR197" s="61">
        <v>0.27717999999999998</v>
      </c>
      <c r="BS197" s="61">
        <v>0.71452000000000004</v>
      </c>
      <c r="BT197" s="61">
        <v>0.84567000000000003</v>
      </c>
      <c r="BU197" s="61">
        <v>0.44245000000000001</v>
      </c>
      <c r="BV197" s="61">
        <v>0.27948000000000001</v>
      </c>
      <c r="BW197" s="61">
        <v>0.29216999999999999</v>
      </c>
      <c r="BX197" s="61">
        <v>0.27972999999999998</v>
      </c>
      <c r="BY197" s="61">
        <v>0.72187000000000001</v>
      </c>
      <c r="BZ197" s="61">
        <v>0.88495000000000001</v>
      </c>
      <c r="CA197" s="61">
        <v>0.44733000000000001</v>
      </c>
      <c r="CB197" s="61">
        <v>0.03</v>
      </c>
      <c r="CC197" s="61">
        <v>0.08</v>
      </c>
      <c r="CD197" s="61">
        <v>0.12</v>
      </c>
      <c r="CE197" s="61">
        <v>0.2</v>
      </c>
      <c r="CF197" s="61">
        <v>0.27</v>
      </c>
      <c r="CG197" s="61">
        <v>0.22</v>
      </c>
      <c r="CH197" s="61">
        <v>0.05</v>
      </c>
      <c r="CI197" s="61">
        <v>7.0000000000000007E-2</v>
      </c>
      <c r="CJ197" s="61">
        <v>0.09</v>
      </c>
      <c r="CK197" s="61">
        <v>0.11</v>
      </c>
      <c r="CL197" s="61">
        <v>0.38</v>
      </c>
      <c r="CM197" s="61">
        <v>0.19</v>
      </c>
      <c r="CN197" s="61" t="s">
        <v>289</v>
      </c>
      <c r="CO197" s="61" t="s">
        <v>289</v>
      </c>
      <c r="CP197" s="61" t="s">
        <v>289</v>
      </c>
      <c r="CQ197" s="61" t="s">
        <v>289</v>
      </c>
      <c r="CR197" s="61" t="s">
        <v>289</v>
      </c>
      <c r="CS197" s="61" t="s">
        <v>289</v>
      </c>
      <c r="CT197" s="61">
        <v>0.04</v>
      </c>
      <c r="CU197" s="61">
        <v>0.09</v>
      </c>
      <c r="CV197" s="61">
        <v>0.05</v>
      </c>
      <c r="CW197" s="61">
        <v>0.46</v>
      </c>
      <c r="CX197" s="61">
        <v>0.26</v>
      </c>
      <c r="CY197" s="61">
        <v>0.28000000000000003</v>
      </c>
      <c r="CZ197" s="61">
        <v>0.05</v>
      </c>
      <c r="DA197" s="61">
        <v>0.05</v>
      </c>
      <c r="DB197" s="61">
        <v>0.05</v>
      </c>
      <c r="DC197" s="61">
        <v>0.45</v>
      </c>
      <c r="DD197" s="61">
        <v>0.3</v>
      </c>
      <c r="DE197" s="61">
        <v>0.51</v>
      </c>
      <c r="DF197" s="61">
        <v>0.04</v>
      </c>
      <c r="DG197" s="61">
        <v>0.08</v>
      </c>
      <c r="DH197" s="61">
        <v>0.06</v>
      </c>
      <c r="DI197" s="61">
        <v>0.3</v>
      </c>
      <c r="DJ197" s="61">
        <v>0.25</v>
      </c>
      <c r="DK197" s="61">
        <v>0.28999999999999998</v>
      </c>
      <c r="DL197" s="61" t="s">
        <v>325</v>
      </c>
    </row>
    <row r="198" spans="1:116" s="61" customFormat="1">
      <c r="A198" s="61">
        <v>69671</v>
      </c>
      <c r="B198" s="61" t="s">
        <v>18</v>
      </c>
      <c r="C198" s="61">
        <v>1</v>
      </c>
      <c r="D198" s="61">
        <v>20090119</v>
      </c>
      <c r="E198" s="61" t="s">
        <v>61</v>
      </c>
      <c r="F198" s="61">
        <v>20090128</v>
      </c>
      <c r="G198" s="61" t="s">
        <v>295</v>
      </c>
      <c r="H198" s="61">
        <v>2</v>
      </c>
      <c r="I198" s="61">
        <v>39</v>
      </c>
      <c r="J198" s="61">
        <v>486</v>
      </c>
      <c r="K198" s="61" t="s">
        <v>280</v>
      </c>
      <c r="L198" s="61" t="s">
        <v>281</v>
      </c>
      <c r="M198" s="61" t="s">
        <v>283</v>
      </c>
      <c r="N198" s="61" t="s">
        <v>283</v>
      </c>
      <c r="O198" s="61" t="s">
        <v>164</v>
      </c>
      <c r="P198" s="61">
        <v>1.56</v>
      </c>
      <c r="Q198" s="61">
        <v>1.04</v>
      </c>
      <c r="R198" s="61">
        <v>2.6</v>
      </c>
      <c r="S198" s="61" t="s">
        <v>284</v>
      </c>
      <c r="T198" s="61">
        <v>1.982092</v>
      </c>
      <c r="U198" s="61">
        <v>1.974834</v>
      </c>
      <c r="V198" s="61" t="s">
        <v>285</v>
      </c>
      <c r="W198" s="61">
        <v>1.941907</v>
      </c>
      <c r="X198" s="61">
        <v>1.9685220000000001</v>
      </c>
      <c r="Y198" s="61">
        <v>1.9979910000000001</v>
      </c>
      <c r="Z198" s="61">
        <v>4</v>
      </c>
      <c r="AA198" s="61" t="s">
        <v>285</v>
      </c>
      <c r="AB198" s="61" t="s">
        <v>285</v>
      </c>
      <c r="AC198" s="61" t="s">
        <v>285</v>
      </c>
      <c r="AD198" s="61" t="s">
        <v>285</v>
      </c>
      <c r="AE198" s="61" t="s">
        <v>296</v>
      </c>
      <c r="AF198" s="61" t="s">
        <v>285</v>
      </c>
      <c r="AG198" s="61" t="s">
        <v>285</v>
      </c>
      <c r="AH198" s="61">
        <v>0.31</v>
      </c>
      <c r="AI198" s="61" t="s">
        <v>287</v>
      </c>
      <c r="AJ198" s="61">
        <v>-1.29</v>
      </c>
      <c r="AK198" s="61">
        <v>1.7142999999999999</v>
      </c>
      <c r="AL198" s="61">
        <v>0</v>
      </c>
      <c r="AM198" s="61">
        <v>800</v>
      </c>
      <c r="AN198" s="61">
        <v>8.65</v>
      </c>
      <c r="AO198" s="61">
        <v>8.91</v>
      </c>
      <c r="AP198" s="61">
        <v>49.84</v>
      </c>
      <c r="AQ198" s="61">
        <v>52.47</v>
      </c>
      <c r="AR198" s="61">
        <v>0.28370000000000001</v>
      </c>
      <c r="AS198" s="61">
        <v>0.29521999999999998</v>
      </c>
      <c r="AT198" s="61">
        <v>0.28527000000000002</v>
      </c>
      <c r="AU198" s="61">
        <v>0.72972000000000004</v>
      </c>
      <c r="AV198" s="61">
        <v>0.89046999999999998</v>
      </c>
      <c r="AW198" s="61">
        <v>0.45338000000000001</v>
      </c>
      <c r="AX198" s="61">
        <v>0.28270000000000001</v>
      </c>
      <c r="AY198" s="61">
        <v>0.29468</v>
      </c>
      <c r="AZ198" s="61">
        <v>0.28437000000000001</v>
      </c>
      <c r="BA198" s="61">
        <v>0.72377000000000002</v>
      </c>
      <c r="BB198" s="61">
        <v>0.89127000000000001</v>
      </c>
      <c r="BC198" s="61">
        <v>0.45050000000000001</v>
      </c>
      <c r="BD198" s="61" t="s">
        <v>288</v>
      </c>
      <c r="BE198" s="61" t="s">
        <v>288</v>
      </c>
      <c r="BF198" s="61" t="s">
        <v>288</v>
      </c>
      <c r="BG198" s="61" t="s">
        <v>288</v>
      </c>
      <c r="BH198" s="61" t="s">
        <v>288</v>
      </c>
      <c r="BI198" s="61" t="s">
        <v>288</v>
      </c>
      <c r="BJ198" s="61">
        <v>0.27800000000000002</v>
      </c>
      <c r="BK198" s="61">
        <v>0.28788000000000002</v>
      </c>
      <c r="BL198" s="61">
        <v>0.28066999999999998</v>
      </c>
      <c r="BM198" s="61">
        <v>0.70572000000000001</v>
      </c>
      <c r="BN198" s="61">
        <v>0.84030000000000005</v>
      </c>
      <c r="BO198" s="61">
        <v>0.43902000000000002</v>
      </c>
      <c r="BP198" s="61">
        <v>0.28147</v>
      </c>
      <c r="BQ198" s="61">
        <v>0.29149999999999998</v>
      </c>
      <c r="BR198" s="61">
        <v>0.28339999999999999</v>
      </c>
      <c r="BS198" s="61">
        <v>0.72718000000000005</v>
      </c>
      <c r="BT198" s="61">
        <v>0.85597999999999996</v>
      </c>
      <c r="BU198" s="61">
        <v>0.45527000000000001</v>
      </c>
      <c r="BV198" s="61">
        <v>0.28613</v>
      </c>
      <c r="BW198" s="61">
        <v>0.29837999999999998</v>
      </c>
      <c r="BX198" s="61">
        <v>0.28705000000000003</v>
      </c>
      <c r="BY198" s="61">
        <v>0.73475000000000001</v>
      </c>
      <c r="BZ198" s="61">
        <v>0.91188000000000002</v>
      </c>
      <c r="CA198" s="61">
        <v>0.45901999999999998</v>
      </c>
      <c r="CB198" s="61">
        <v>0.04</v>
      </c>
      <c r="CC198" s="61">
        <v>0.05</v>
      </c>
      <c r="CD198" s="61">
        <v>0.11</v>
      </c>
      <c r="CE198" s="61">
        <v>0.75</v>
      </c>
      <c r="CF198" s="61">
        <v>0.75</v>
      </c>
      <c r="CG198" s="61">
        <v>0.72</v>
      </c>
      <c r="CH198" s="61">
        <v>0.1</v>
      </c>
      <c r="CI198" s="61">
        <v>0.09</v>
      </c>
      <c r="CJ198" s="61">
        <v>0.13</v>
      </c>
      <c r="CK198" s="61">
        <v>1.02</v>
      </c>
      <c r="CL198" s="61">
        <v>0.6</v>
      </c>
      <c r="CM198" s="61">
        <v>0.78</v>
      </c>
      <c r="CN198" s="61" t="s">
        <v>289</v>
      </c>
      <c r="CO198" s="61" t="s">
        <v>289</v>
      </c>
      <c r="CP198" s="61" t="s">
        <v>289</v>
      </c>
      <c r="CQ198" s="61" t="s">
        <v>289</v>
      </c>
      <c r="CR198" s="61" t="s">
        <v>289</v>
      </c>
      <c r="CS198" s="61" t="s">
        <v>289</v>
      </c>
      <c r="CT198" s="61">
        <v>0.36</v>
      </c>
      <c r="CU198" s="61">
        <v>7.0000000000000007E-2</v>
      </c>
      <c r="CV198" s="61">
        <v>0.06</v>
      </c>
      <c r="CW198" s="61">
        <v>1.08</v>
      </c>
      <c r="CX198" s="61">
        <v>0.69</v>
      </c>
      <c r="CY198" s="61">
        <v>0.74</v>
      </c>
      <c r="CZ198" s="61">
        <v>0.04</v>
      </c>
      <c r="DA198" s="61">
        <v>0.15</v>
      </c>
      <c r="DB198" s="61">
        <v>0.21</v>
      </c>
      <c r="DC198" s="61">
        <v>1.38</v>
      </c>
      <c r="DD198" s="61">
        <v>1.25</v>
      </c>
      <c r="DE198" s="61">
        <v>1.37</v>
      </c>
      <c r="DF198" s="61">
        <v>0.17</v>
      </c>
      <c r="DG198" s="61">
        <v>0.11</v>
      </c>
      <c r="DH198" s="61">
        <v>0.17</v>
      </c>
      <c r="DI198" s="61">
        <v>1.34</v>
      </c>
      <c r="DJ198" s="61">
        <v>0.86</v>
      </c>
      <c r="DK198" s="61">
        <v>1.1000000000000001</v>
      </c>
      <c r="DL198" s="61" t="s">
        <v>294</v>
      </c>
    </row>
    <row r="199" spans="1:116" s="61" customFormat="1">
      <c r="A199" s="61">
        <v>69742</v>
      </c>
      <c r="B199" s="61" t="s">
        <v>18</v>
      </c>
      <c r="C199" s="61">
        <v>1</v>
      </c>
      <c r="D199" s="61">
        <v>20090223</v>
      </c>
      <c r="E199" s="61" t="s">
        <v>63</v>
      </c>
      <c r="F199" s="61">
        <v>20090226</v>
      </c>
      <c r="G199" s="61" t="s">
        <v>295</v>
      </c>
      <c r="H199" s="61">
        <v>7</v>
      </c>
      <c r="I199" s="61">
        <v>44</v>
      </c>
      <c r="J199" s="61">
        <v>1271</v>
      </c>
      <c r="K199" s="61" t="s">
        <v>301</v>
      </c>
      <c r="L199" s="61" t="s">
        <v>281</v>
      </c>
      <c r="M199" s="61" t="s">
        <v>283</v>
      </c>
      <c r="N199" s="61" t="s">
        <v>283</v>
      </c>
      <c r="O199" s="61" t="s">
        <v>166</v>
      </c>
      <c r="P199" s="61">
        <v>1.0900000000000001</v>
      </c>
      <c r="Q199" s="61">
        <v>0.56999999999999995</v>
      </c>
      <c r="R199" s="61">
        <v>1.66</v>
      </c>
      <c r="S199" s="61" t="s">
        <v>284</v>
      </c>
      <c r="T199" s="61">
        <v>1.960869</v>
      </c>
      <c r="U199" s="61">
        <v>1.957624</v>
      </c>
      <c r="V199" s="61" t="s">
        <v>285</v>
      </c>
      <c r="W199" s="61">
        <v>1.9366140000000001</v>
      </c>
      <c r="X199" s="61">
        <v>1.952831</v>
      </c>
      <c r="Y199" s="61">
        <v>1.9661280000000001</v>
      </c>
      <c r="Z199" s="61">
        <v>3</v>
      </c>
      <c r="AA199" s="61" t="s">
        <v>285</v>
      </c>
      <c r="AB199" s="61" t="s">
        <v>285</v>
      </c>
      <c r="AC199" s="61" t="s">
        <v>285</v>
      </c>
      <c r="AD199" s="61" t="s">
        <v>285</v>
      </c>
      <c r="AE199" s="61" t="s">
        <v>300</v>
      </c>
      <c r="AF199" s="61" t="s">
        <v>285</v>
      </c>
      <c r="AG199" s="61" t="s">
        <v>285</v>
      </c>
      <c r="AH199" s="61">
        <v>0.18</v>
      </c>
      <c r="AI199" s="61" t="s">
        <v>287</v>
      </c>
      <c r="AJ199" s="61">
        <v>-0.44</v>
      </c>
      <c r="AK199" s="61">
        <v>-1.0713999999999999</v>
      </c>
      <c r="AL199" s="61">
        <v>-0.125</v>
      </c>
      <c r="AM199" s="61">
        <v>700</v>
      </c>
      <c r="AN199" s="61">
        <v>10.55</v>
      </c>
      <c r="AO199" s="61">
        <v>10.33</v>
      </c>
      <c r="AP199" s="61">
        <v>64.900000000000006</v>
      </c>
      <c r="AQ199" s="61">
        <v>63.54</v>
      </c>
      <c r="AR199" s="61">
        <v>0.28125</v>
      </c>
      <c r="AS199" s="61">
        <v>0.29285</v>
      </c>
      <c r="AT199" s="61">
        <v>0.28184999999999999</v>
      </c>
      <c r="AU199" s="61">
        <v>0.72026999999999997</v>
      </c>
      <c r="AV199" s="61">
        <v>0.87702999999999998</v>
      </c>
      <c r="AW199" s="61">
        <v>0.44435000000000002</v>
      </c>
      <c r="AX199" s="61">
        <v>0.28097</v>
      </c>
      <c r="AY199" s="61">
        <v>0.29248000000000002</v>
      </c>
      <c r="AZ199" s="61">
        <v>0.28127000000000002</v>
      </c>
      <c r="BA199" s="61">
        <v>0.71984999999999999</v>
      </c>
      <c r="BB199" s="61">
        <v>0.87343000000000004</v>
      </c>
      <c r="BC199" s="61">
        <v>0.44185000000000002</v>
      </c>
      <c r="BD199" s="61" t="s">
        <v>288</v>
      </c>
      <c r="BE199" s="61" t="s">
        <v>288</v>
      </c>
      <c r="BF199" s="61" t="s">
        <v>288</v>
      </c>
      <c r="BG199" s="61" t="s">
        <v>288</v>
      </c>
      <c r="BH199" s="61" t="s">
        <v>288</v>
      </c>
      <c r="BI199" s="61" t="s">
        <v>288</v>
      </c>
      <c r="BJ199" s="61">
        <v>0.27787000000000001</v>
      </c>
      <c r="BK199" s="61">
        <v>0.28803000000000001</v>
      </c>
      <c r="BL199" s="61">
        <v>0.27906999999999998</v>
      </c>
      <c r="BM199" s="61">
        <v>0.70498000000000005</v>
      </c>
      <c r="BN199" s="61">
        <v>0.84787000000000001</v>
      </c>
      <c r="BO199" s="61">
        <v>0.43585000000000002</v>
      </c>
      <c r="BP199" s="61">
        <v>0.27901999999999999</v>
      </c>
      <c r="BQ199" s="61">
        <v>0.29002</v>
      </c>
      <c r="BR199" s="61">
        <v>0.28187000000000001</v>
      </c>
      <c r="BS199" s="61">
        <v>0.72123000000000004</v>
      </c>
      <c r="BT199" s="61">
        <v>0.85616999999999999</v>
      </c>
      <c r="BU199" s="61">
        <v>0.44557999999999998</v>
      </c>
      <c r="BV199" s="61">
        <v>0.28199999999999997</v>
      </c>
      <c r="BW199" s="61">
        <v>0.29353000000000001</v>
      </c>
      <c r="BX199" s="61">
        <v>0.28277000000000002</v>
      </c>
      <c r="BY199" s="61">
        <v>0.72202999999999995</v>
      </c>
      <c r="BZ199" s="61">
        <v>0.88195000000000001</v>
      </c>
      <c r="CA199" s="61">
        <v>0.44407999999999997</v>
      </c>
      <c r="CB199" s="61">
        <v>0.12</v>
      </c>
      <c r="CC199" s="61">
        <v>0.13</v>
      </c>
      <c r="CD199" s="61">
        <v>0.18</v>
      </c>
      <c r="CE199" s="61">
        <v>1.23</v>
      </c>
      <c r="CF199" s="61">
        <v>0.66</v>
      </c>
      <c r="CG199" s="61">
        <v>0.62</v>
      </c>
      <c r="CH199" s="61">
        <v>0.06</v>
      </c>
      <c r="CI199" s="61">
        <v>0.11</v>
      </c>
      <c r="CJ199" s="61">
        <v>0.09</v>
      </c>
      <c r="CK199" s="61">
        <v>0.27</v>
      </c>
      <c r="CL199" s="61">
        <v>0.24</v>
      </c>
      <c r="CM199" s="61">
        <v>0.32</v>
      </c>
      <c r="CN199" s="61" t="s">
        <v>289</v>
      </c>
      <c r="CO199" s="61" t="s">
        <v>289</v>
      </c>
      <c r="CP199" s="61" t="s">
        <v>289</v>
      </c>
      <c r="CQ199" s="61" t="s">
        <v>289</v>
      </c>
      <c r="CR199" s="61" t="s">
        <v>289</v>
      </c>
      <c r="CS199" s="61" t="s">
        <v>289</v>
      </c>
      <c r="CT199" s="61">
        <v>0.1</v>
      </c>
      <c r="CU199" s="61">
        <v>0.15</v>
      </c>
      <c r="CV199" s="61">
        <v>0.13</v>
      </c>
      <c r="CW199" s="61">
        <v>0.94</v>
      </c>
      <c r="CX199" s="61">
        <v>0.4</v>
      </c>
      <c r="CY199" s="61">
        <v>0.35</v>
      </c>
      <c r="CZ199" s="61">
        <v>0.08</v>
      </c>
      <c r="DA199" s="61">
        <v>7.0000000000000007E-2</v>
      </c>
      <c r="DB199" s="61">
        <v>0.09</v>
      </c>
      <c r="DC199" s="61">
        <v>0.16</v>
      </c>
      <c r="DD199" s="61">
        <v>0.27</v>
      </c>
      <c r="DE199" s="61">
        <v>0.21</v>
      </c>
      <c r="DF199" s="61">
        <v>0.04</v>
      </c>
      <c r="DG199" s="61">
        <v>0.06</v>
      </c>
      <c r="DH199" s="61">
        <v>0.06</v>
      </c>
      <c r="DI199" s="61">
        <v>1.1599999999999999</v>
      </c>
      <c r="DJ199" s="61">
        <v>0.46</v>
      </c>
      <c r="DK199" s="61">
        <v>0.52</v>
      </c>
      <c r="DL199" s="61" t="s">
        <v>294</v>
      </c>
    </row>
    <row r="200" spans="1:116" s="61" customFormat="1">
      <c r="A200" s="61">
        <v>69736</v>
      </c>
      <c r="B200" s="61" t="s">
        <v>18</v>
      </c>
      <c r="C200" s="61">
        <v>1</v>
      </c>
      <c r="D200" s="61">
        <v>20090302</v>
      </c>
      <c r="E200" s="61" t="s">
        <v>65</v>
      </c>
      <c r="F200" s="61">
        <v>20090309</v>
      </c>
      <c r="G200" s="61" t="s">
        <v>295</v>
      </c>
      <c r="H200" s="61">
        <v>8</v>
      </c>
      <c r="I200" s="61">
        <v>45</v>
      </c>
      <c r="J200" s="61">
        <v>1428</v>
      </c>
      <c r="K200" s="61" t="s">
        <v>301</v>
      </c>
      <c r="L200" s="61" t="s">
        <v>281</v>
      </c>
      <c r="M200" s="61" t="s">
        <v>305</v>
      </c>
      <c r="N200" s="61" t="s">
        <v>283</v>
      </c>
      <c r="O200" s="61" t="s">
        <v>164</v>
      </c>
      <c r="P200" s="61">
        <v>1.01</v>
      </c>
      <c r="Q200" s="61">
        <v>1.28</v>
      </c>
      <c r="R200" s="61">
        <v>2.29</v>
      </c>
      <c r="S200" s="61" t="s">
        <v>284</v>
      </c>
      <c r="T200" s="61">
        <v>1.9545490000000001</v>
      </c>
      <c r="U200" s="61">
        <v>1.9523980000000001</v>
      </c>
      <c r="V200" s="61" t="s">
        <v>285</v>
      </c>
      <c r="W200" s="61">
        <v>1.9340619999999999</v>
      </c>
      <c r="X200" s="61">
        <v>1.9353469999999999</v>
      </c>
      <c r="Y200" s="61">
        <v>1.961932</v>
      </c>
      <c r="Z200" s="61">
        <v>0</v>
      </c>
      <c r="AA200" s="61" t="s">
        <v>285</v>
      </c>
      <c r="AB200" s="61" t="s">
        <v>285</v>
      </c>
      <c r="AC200" s="61" t="s">
        <v>285</v>
      </c>
      <c r="AD200" s="61" t="s">
        <v>285</v>
      </c>
      <c r="AE200" s="61" t="s">
        <v>296</v>
      </c>
      <c r="AF200" s="61" t="s">
        <v>285</v>
      </c>
      <c r="AG200" s="61" t="s">
        <v>285</v>
      </c>
      <c r="AH200" s="61">
        <v>0.12</v>
      </c>
      <c r="AI200" s="61" t="s">
        <v>287</v>
      </c>
      <c r="AJ200" s="61">
        <v>-0.56000000000000005</v>
      </c>
      <c r="AK200" s="61">
        <v>-2.2143000000000002</v>
      </c>
      <c r="AL200" s="61">
        <v>1.5</v>
      </c>
      <c r="AM200" s="61">
        <v>800</v>
      </c>
      <c r="AN200" s="61">
        <v>8.6300000000000008</v>
      </c>
      <c r="AO200" s="61">
        <v>9.0399999999999991</v>
      </c>
      <c r="AP200" s="61">
        <v>50.17</v>
      </c>
      <c r="AQ200" s="61">
        <v>53.61</v>
      </c>
      <c r="AR200" s="61">
        <v>0.28016999999999997</v>
      </c>
      <c r="AS200" s="61">
        <v>0.29207</v>
      </c>
      <c r="AT200" s="61">
        <v>0.28108</v>
      </c>
      <c r="AU200" s="61">
        <v>0.71987000000000001</v>
      </c>
      <c r="AV200" s="61">
        <v>0.87787000000000004</v>
      </c>
      <c r="AW200" s="61">
        <v>0.44246999999999997</v>
      </c>
      <c r="AX200" s="61">
        <v>0.27988000000000002</v>
      </c>
      <c r="AY200" s="61">
        <v>0.29189999999999999</v>
      </c>
      <c r="AZ200" s="61">
        <v>0.28082000000000001</v>
      </c>
      <c r="BA200" s="61">
        <v>0.71699999999999997</v>
      </c>
      <c r="BB200" s="61">
        <v>0.87419999999999998</v>
      </c>
      <c r="BC200" s="61">
        <v>0.44217000000000001</v>
      </c>
      <c r="BD200" s="61" t="s">
        <v>288</v>
      </c>
      <c r="BE200" s="61" t="s">
        <v>288</v>
      </c>
      <c r="BF200" s="61" t="s">
        <v>288</v>
      </c>
      <c r="BG200" s="61" t="s">
        <v>288</v>
      </c>
      <c r="BH200" s="61" t="s">
        <v>288</v>
      </c>
      <c r="BI200" s="61" t="s">
        <v>288</v>
      </c>
      <c r="BJ200" s="61">
        <v>0.27707999999999999</v>
      </c>
      <c r="BK200" s="61">
        <v>0.28665000000000002</v>
      </c>
      <c r="BL200" s="61">
        <v>0.27915000000000001</v>
      </c>
      <c r="BM200" s="61">
        <v>0.70657999999999999</v>
      </c>
      <c r="BN200" s="61">
        <v>0.84026999999999996</v>
      </c>
      <c r="BO200" s="61">
        <v>0.43662000000000001</v>
      </c>
      <c r="BP200" s="61">
        <v>0.27778000000000003</v>
      </c>
      <c r="BQ200" s="61">
        <v>0.28711999999999999</v>
      </c>
      <c r="BR200" s="61">
        <v>0.27865000000000001</v>
      </c>
      <c r="BS200" s="61">
        <v>0.70623000000000002</v>
      </c>
      <c r="BT200" s="61">
        <v>0.84672000000000003</v>
      </c>
      <c r="BU200" s="61">
        <v>0.43695000000000001</v>
      </c>
      <c r="BV200" s="61">
        <v>0.28189999999999998</v>
      </c>
      <c r="BW200" s="61">
        <v>0.29448000000000002</v>
      </c>
      <c r="BX200" s="61">
        <v>0.28167999999999999</v>
      </c>
      <c r="BY200" s="61">
        <v>0.71918000000000004</v>
      </c>
      <c r="BZ200" s="61">
        <v>0.87649999999999995</v>
      </c>
      <c r="CA200" s="61">
        <v>0.44005</v>
      </c>
      <c r="CB200" s="61">
        <v>0.13</v>
      </c>
      <c r="CC200" s="61">
        <v>7.0000000000000007E-2</v>
      </c>
      <c r="CD200" s="61">
        <v>0.05</v>
      </c>
      <c r="CE200" s="61">
        <v>1.26</v>
      </c>
      <c r="CF200" s="61">
        <v>0.32</v>
      </c>
      <c r="CG200" s="61">
        <v>0.52</v>
      </c>
      <c r="CH200" s="61">
        <v>0.09</v>
      </c>
      <c r="CI200" s="61">
        <v>0.12</v>
      </c>
      <c r="CJ200" s="61">
        <v>0.15</v>
      </c>
      <c r="CK200" s="61">
        <v>1.41</v>
      </c>
      <c r="CL200" s="61">
        <v>0.51</v>
      </c>
      <c r="CM200" s="61">
        <v>0.75</v>
      </c>
      <c r="CN200" s="61" t="s">
        <v>289</v>
      </c>
      <c r="CO200" s="61" t="s">
        <v>289</v>
      </c>
      <c r="CP200" s="61" t="s">
        <v>289</v>
      </c>
      <c r="CQ200" s="61" t="s">
        <v>289</v>
      </c>
      <c r="CR200" s="61" t="s">
        <v>289</v>
      </c>
      <c r="CS200" s="61" t="s">
        <v>289</v>
      </c>
      <c r="CT200" s="61">
        <v>0.19</v>
      </c>
      <c r="CU200" s="61">
        <v>0.13</v>
      </c>
      <c r="CV200" s="61">
        <v>0.2</v>
      </c>
      <c r="CW200" s="61">
        <v>0.71</v>
      </c>
      <c r="CX200" s="61">
        <v>0.4</v>
      </c>
      <c r="CY200" s="61">
        <v>0.31</v>
      </c>
      <c r="CZ200" s="61">
        <v>0.08</v>
      </c>
      <c r="DA200" s="61">
        <v>7.0000000000000007E-2</v>
      </c>
      <c r="DB200" s="61">
        <v>0.18</v>
      </c>
      <c r="DC200" s="61">
        <v>0.22</v>
      </c>
      <c r="DD200" s="61">
        <v>0.43</v>
      </c>
      <c r="DE200" s="61">
        <v>0.16</v>
      </c>
      <c r="DF200" s="61">
        <v>0.02</v>
      </c>
      <c r="DG200" s="61">
        <v>0.05</v>
      </c>
      <c r="DH200" s="61">
        <v>0.08</v>
      </c>
      <c r="DI200" s="61">
        <v>0.28999999999999998</v>
      </c>
      <c r="DJ200" s="61">
        <v>0.83</v>
      </c>
      <c r="DK200" s="61">
        <v>1.1000000000000001</v>
      </c>
      <c r="DL200" s="61" t="s">
        <v>290</v>
      </c>
    </row>
    <row r="201" spans="1:116" s="61" customFormat="1">
      <c r="A201" s="61">
        <v>69453</v>
      </c>
      <c r="B201" s="61" t="s">
        <v>18</v>
      </c>
      <c r="C201" s="61">
        <v>1</v>
      </c>
      <c r="D201" s="61">
        <v>20090309</v>
      </c>
      <c r="E201" s="61" t="s">
        <v>69</v>
      </c>
      <c r="F201" s="61">
        <v>20090311</v>
      </c>
      <c r="G201" s="61" t="s">
        <v>295</v>
      </c>
      <c r="H201" s="61">
        <v>9</v>
      </c>
      <c r="I201" s="61">
        <v>46</v>
      </c>
      <c r="J201" s="61">
        <v>1585</v>
      </c>
      <c r="K201" s="61" t="s">
        <v>301</v>
      </c>
      <c r="L201" s="61" t="s">
        <v>281</v>
      </c>
      <c r="M201" s="61" t="s">
        <v>283</v>
      </c>
      <c r="N201" s="61" t="s">
        <v>283</v>
      </c>
      <c r="O201" s="61" t="s">
        <v>163</v>
      </c>
      <c r="P201" s="61">
        <v>0.81</v>
      </c>
      <c r="Q201" s="61">
        <v>0.62</v>
      </c>
      <c r="R201" s="61">
        <v>1.43</v>
      </c>
      <c r="S201" s="61" t="s">
        <v>284</v>
      </c>
      <c r="T201" s="61">
        <v>1.961681</v>
      </c>
      <c r="U201" s="61">
        <v>1.957055</v>
      </c>
      <c r="V201" s="61" t="s">
        <v>285</v>
      </c>
      <c r="W201" s="61">
        <v>1.9434769999999999</v>
      </c>
      <c r="X201" s="61">
        <v>1.9553309999999999</v>
      </c>
      <c r="Y201" s="61">
        <v>1.9686600000000001</v>
      </c>
      <c r="Z201" s="61">
        <v>0</v>
      </c>
      <c r="AA201" s="61" t="s">
        <v>285</v>
      </c>
      <c r="AB201" s="61" t="s">
        <v>285</v>
      </c>
      <c r="AC201" s="61" t="s">
        <v>285</v>
      </c>
      <c r="AD201" s="61" t="s">
        <v>285</v>
      </c>
      <c r="AE201" s="61" t="s">
        <v>292</v>
      </c>
      <c r="AF201" s="61" t="s">
        <v>285</v>
      </c>
      <c r="AG201" s="61" t="s">
        <v>285</v>
      </c>
      <c r="AH201" s="61">
        <v>0.28000000000000003</v>
      </c>
      <c r="AI201" s="61" t="s">
        <v>287</v>
      </c>
      <c r="AJ201" s="61">
        <v>-0.56999999999999995</v>
      </c>
      <c r="AK201" s="61">
        <v>-0.42859999999999998</v>
      </c>
      <c r="AL201" s="61">
        <v>-0.5625</v>
      </c>
      <c r="AM201" s="61">
        <v>600</v>
      </c>
      <c r="AN201" s="61">
        <v>10.71</v>
      </c>
      <c r="AO201" s="61">
        <v>10.26</v>
      </c>
      <c r="AP201" s="61">
        <v>70.099999999999994</v>
      </c>
      <c r="AQ201" s="61">
        <v>67.66</v>
      </c>
      <c r="AR201" s="61">
        <v>0.28177999999999997</v>
      </c>
      <c r="AS201" s="61">
        <v>0.29437999999999998</v>
      </c>
      <c r="AT201" s="61">
        <v>0.28125</v>
      </c>
      <c r="AU201" s="61">
        <v>0.72041999999999995</v>
      </c>
      <c r="AV201" s="61">
        <v>0.88417000000000001</v>
      </c>
      <c r="AW201" s="61">
        <v>0.44428000000000001</v>
      </c>
      <c r="AX201" s="61">
        <v>0.28092</v>
      </c>
      <c r="AY201" s="61">
        <v>0.29316999999999999</v>
      </c>
      <c r="AZ201" s="61">
        <v>0.28083000000000002</v>
      </c>
      <c r="BA201" s="61">
        <v>0.72023000000000004</v>
      </c>
      <c r="BB201" s="61">
        <v>0.88254999999999995</v>
      </c>
      <c r="BC201" s="61">
        <v>0.44327</v>
      </c>
      <c r="BD201" s="61" t="s">
        <v>288</v>
      </c>
      <c r="BE201" s="61" t="s">
        <v>288</v>
      </c>
      <c r="BF201" s="61" t="s">
        <v>288</v>
      </c>
      <c r="BG201" s="61" t="s">
        <v>288</v>
      </c>
      <c r="BH201" s="61" t="s">
        <v>288</v>
      </c>
      <c r="BI201" s="61" t="s">
        <v>288</v>
      </c>
      <c r="BJ201" s="61">
        <v>0.27879999999999999</v>
      </c>
      <c r="BK201" s="61">
        <v>0.28915000000000002</v>
      </c>
      <c r="BL201" s="61">
        <v>0.27938000000000002</v>
      </c>
      <c r="BM201" s="61">
        <v>0.71367999999999998</v>
      </c>
      <c r="BN201" s="61">
        <v>0.85013000000000005</v>
      </c>
      <c r="BO201" s="61">
        <v>0.44178000000000001</v>
      </c>
      <c r="BP201" s="61">
        <v>0.27977000000000002</v>
      </c>
      <c r="BQ201" s="61">
        <v>0.29093000000000002</v>
      </c>
      <c r="BR201" s="61">
        <v>0.28155000000000002</v>
      </c>
      <c r="BS201" s="61">
        <v>0.72424999999999995</v>
      </c>
      <c r="BT201" s="61">
        <v>0.85607</v>
      </c>
      <c r="BU201" s="61">
        <v>0.44614999999999999</v>
      </c>
      <c r="BV201" s="61">
        <v>0.28217999999999999</v>
      </c>
      <c r="BW201" s="61">
        <v>0.29503000000000001</v>
      </c>
      <c r="BX201" s="61">
        <v>0.28277999999999998</v>
      </c>
      <c r="BY201" s="61">
        <v>0.72877999999999998</v>
      </c>
      <c r="BZ201" s="61">
        <v>0.88039999999999996</v>
      </c>
      <c r="CA201" s="61">
        <v>0.44623000000000002</v>
      </c>
      <c r="CB201" s="61">
        <v>0.11</v>
      </c>
      <c r="CC201" s="61">
        <v>0.03</v>
      </c>
      <c r="CD201" s="61">
        <v>0.25</v>
      </c>
      <c r="CE201" s="61">
        <v>1.05</v>
      </c>
      <c r="CF201" s="61">
        <v>0.3</v>
      </c>
      <c r="CG201" s="61">
        <v>0.56999999999999995</v>
      </c>
      <c r="CH201" s="61">
        <v>0.1</v>
      </c>
      <c r="CI201" s="61">
        <v>0.17</v>
      </c>
      <c r="CJ201" s="61">
        <v>0.06</v>
      </c>
      <c r="CK201" s="61">
        <v>0.99</v>
      </c>
      <c r="CL201" s="61">
        <v>0.69</v>
      </c>
      <c r="CM201" s="61">
        <v>1.06</v>
      </c>
      <c r="CN201" s="61" t="s">
        <v>289</v>
      </c>
      <c r="CO201" s="61" t="s">
        <v>289</v>
      </c>
      <c r="CP201" s="61" t="s">
        <v>289</v>
      </c>
      <c r="CQ201" s="61" t="s">
        <v>289</v>
      </c>
      <c r="CR201" s="61" t="s">
        <v>289</v>
      </c>
      <c r="CS201" s="61" t="s">
        <v>289</v>
      </c>
      <c r="CT201" s="61">
        <v>0.05</v>
      </c>
      <c r="CU201" s="61">
        <v>7.0000000000000007E-2</v>
      </c>
      <c r="CV201" s="61">
        <v>0.12</v>
      </c>
      <c r="CW201" s="61">
        <v>0.53</v>
      </c>
      <c r="CX201" s="61">
        <v>0.59</v>
      </c>
      <c r="CY201" s="61">
        <v>1.04</v>
      </c>
      <c r="CZ201" s="61">
        <v>0.12</v>
      </c>
      <c r="DA201" s="61">
        <v>0.04</v>
      </c>
      <c r="DB201" s="61">
        <v>0.16</v>
      </c>
      <c r="DC201" s="61">
        <v>0.45</v>
      </c>
      <c r="DD201" s="61">
        <v>0.34</v>
      </c>
      <c r="DE201" s="61">
        <v>0.97</v>
      </c>
      <c r="DF201" s="61">
        <v>0.06</v>
      </c>
      <c r="DG201" s="61">
        <v>0.1</v>
      </c>
      <c r="DH201" s="61">
        <v>0.08</v>
      </c>
      <c r="DI201" s="61">
        <v>1.22</v>
      </c>
      <c r="DJ201" s="61">
        <v>0.61</v>
      </c>
      <c r="DK201" s="61">
        <v>0.51</v>
      </c>
      <c r="DL201" s="61" t="s">
        <v>294</v>
      </c>
    </row>
    <row r="202" spans="1:116" s="61" customFormat="1">
      <c r="A202" s="61">
        <v>70136</v>
      </c>
      <c r="B202" s="61" t="s">
        <v>18</v>
      </c>
      <c r="C202" s="61">
        <v>1</v>
      </c>
      <c r="D202" s="61">
        <v>20090317</v>
      </c>
      <c r="E202" s="61" t="s">
        <v>73</v>
      </c>
      <c r="F202" s="61">
        <v>20090401</v>
      </c>
      <c r="G202" s="61" t="s">
        <v>295</v>
      </c>
      <c r="H202" s="61">
        <v>10</v>
      </c>
      <c r="I202" s="61">
        <v>47</v>
      </c>
      <c r="J202" s="61">
        <v>1744</v>
      </c>
      <c r="K202" s="61" t="s">
        <v>281</v>
      </c>
      <c r="L202" s="61" t="s">
        <v>309</v>
      </c>
      <c r="M202" s="61" t="s">
        <v>308</v>
      </c>
      <c r="N202" s="61" t="s">
        <v>283</v>
      </c>
      <c r="O202" s="61" t="s">
        <v>163</v>
      </c>
      <c r="P202" s="61">
        <v>0.99</v>
      </c>
      <c r="Q202" s="61">
        <v>0.86</v>
      </c>
      <c r="R202" s="61">
        <v>1.85</v>
      </c>
      <c r="S202" s="61" t="s">
        <v>284</v>
      </c>
      <c r="T202" s="61">
        <v>1.966513</v>
      </c>
      <c r="U202" s="61">
        <v>1.961192</v>
      </c>
      <c r="V202" s="61" t="s">
        <v>285</v>
      </c>
      <c r="W202" s="61">
        <v>1.9438139999999999</v>
      </c>
      <c r="X202" s="61">
        <v>1.9516549999999999</v>
      </c>
      <c r="Y202" s="61">
        <v>1.968858</v>
      </c>
      <c r="Z202" s="61">
        <v>2</v>
      </c>
      <c r="AA202" s="61">
        <v>10.483060999999999</v>
      </c>
      <c r="AB202" s="61">
        <v>10.46172</v>
      </c>
      <c r="AC202" s="61" t="s">
        <v>285</v>
      </c>
      <c r="AD202" s="61">
        <v>10.333074999999999</v>
      </c>
      <c r="AE202" s="61" t="s">
        <v>292</v>
      </c>
      <c r="AF202" s="61">
        <v>10.374402</v>
      </c>
      <c r="AG202" s="61">
        <v>10.504804</v>
      </c>
      <c r="AH202" s="61">
        <v>0.2</v>
      </c>
      <c r="AI202" s="61" t="s">
        <v>287</v>
      </c>
      <c r="AJ202" s="61">
        <v>-0.41</v>
      </c>
      <c r="AK202" s="61">
        <v>0.85709999999999997</v>
      </c>
      <c r="AL202" s="61">
        <v>0.9375</v>
      </c>
      <c r="AM202" s="61">
        <v>600</v>
      </c>
      <c r="AN202" s="61">
        <v>10.71</v>
      </c>
      <c r="AO202" s="61">
        <v>10.32</v>
      </c>
      <c r="AP202" s="61">
        <v>70.010000000000005</v>
      </c>
      <c r="AQ202" s="61">
        <v>68.22</v>
      </c>
      <c r="AR202" s="61">
        <v>0.28205000000000002</v>
      </c>
      <c r="AS202" s="61">
        <v>0.29457</v>
      </c>
      <c r="AT202" s="61">
        <v>0.28260000000000002</v>
      </c>
      <c r="AU202" s="61">
        <v>0.72523000000000004</v>
      </c>
      <c r="AV202" s="61">
        <v>0.87375000000000003</v>
      </c>
      <c r="AW202" s="61">
        <v>0.44386999999999999</v>
      </c>
      <c r="AX202" s="61">
        <v>0.28139999999999998</v>
      </c>
      <c r="AY202" s="61">
        <v>0.29420000000000002</v>
      </c>
      <c r="AZ202" s="61">
        <v>0.28166999999999998</v>
      </c>
      <c r="BA202" s="61">
        <v>0.72124999999999995</v>
      </c>
      <c r="BB202" s="61">
        <v>0.87580000000000002</v>
      </c>
      <c r="BC202" s="61">
        <v>0.44314999999999999</v>
      </c>
      <c r="BD202" s="61" t="s">
        <v>288</v>
      </c>
      <c r="BE202" s="61" t="s">
        <v>288</v>
      </c>
      <c r="BF202" s="61" t="s">
        <v>288</v>
      </c>
      <c r="BG202" s="61" t="s">
        <v>288</v>
      </c>
      <c r="BH202" s="61" t="s">
        <v>288</v>
      </c>
      <c r="BI202" s="61" t="s">
        <v>288</v>
      </c>
      <c r="BJ202" s="61">
        <v>0.27889999999999998</v>
      </c>
      <c r="BK202" s="61">
        <v>0.28975000000000001</v>
      </c>
      <c r="BL202" s="61">
        <v>0.27977000000000002</v>
      </c>
      <c r="BM202" s="61">
        <v>0.71347000000000005</v>
      </c>
      <c r="BN202" s="61">
        <v>0.84524999999999995</v>
      </c>
      <c r="BO202" s="61">
        <v>0.43725000000000003</v>
      </c>
      <c r="BP202" s="61">
        <v>0.27972000000000002</v>
      </c>
      <c r="BQ202" s="61">
        <v>0.29038000000000003</v>
      </c>
      <c r="BR202" s="61">
        <v>0.28108</v>
      </c>
      <c r="BS202" s="61">
        <v>0.71323000000000003</v>
      </c>
      <c r="BT202" s="61">
        <v>0.85324999999999995</v>
      </c>
      <c r="BU202" s="61">
        <v>0.44338</v>
      </c>
      <c r="BV202" s="61">
        <v>0.28242</v>
      </c>
      <c r="BW202" s="61">
        <v>0.29543000000000003</v>
      </c>
      <c r="BX202" s="61">
        <v>0.28267999999999999</v>
      </c>
      <c r="BY202" s="61">
        <v>0.72548000000000001</v>
      </c>
      <c r="BZ202" s="61">
        <v>0.87955000000000005</v>
      </c>
      <c r="CA202" s="61">
        <v>0.44602999999999998</v>
      </c>
      <c r="CB202" s="61">
        <v>0.21</v>
      </c>
      <c r="CC202" s="61">
        <v>0.39</v>
      </c>
      <c r="CD202" s="61">
        <v>0.15</v>
      </c>
      <c r="CE202" s="61">
        <v>0.47</v>
      </c>
      <c r="CF202" s="61">
        <v>0.36</v>
      </c>
      <c r="CG202" s="61">
        <v>0.48</v>
      </c>
      <c r="CH202" s="61">
        <v>0.06</v>
      </c>
      <c r="CI202" s="61">
        <v>0.1</v>
      </c>
      <c r="CJ202" s="61">
        <v>0.06</v>
      </c>
      <c r="CK202" s="61">
        <v>0.5</v>
      </c>
      <c r="CL202" s="61">
        <v>0.28000000000000003</v>
      </c>
      <c r="CM202" s="61">
        <v>0.43</v>
      </c>
      <c r="CN202" s="61" t="s">
        <v>289</v>
      </c>
      <c r="CO202" s="61" t="s">
        <v>289</v>
      </c>
      <c r="CP202" s="61" t="s">
        <v>289</v>
      </c>
      <c r="CQ202" s="61" t="s">
        <v>289</v>
      </c>
      <c r="CR202" s="61" t="s">
        <v>289</v>
      </c>
      <c r="CS202" s="61" t="s">
        <v>289</v>
      </c>
      <c r="CT202" s="61">
        <v>0.09</v>
      </c>
      <c r="CU202" s="61">
        <v>0.26</v>
      </c>
      <c r="CV202" s="61">
        <v>0.34</v>
      </c>
      <c r="CW202" s="61">
        <v>1.26</v>
      </c>
      <c r="CX202" s="61">
        <v>0.55000000000000004</v>
      </c>
      <c r="CY202" s="61">
        <v>0.67</v>
      </c>
      <c r="CZ202" s="61">
        <v>0.04</v>
      </c>
      <c r="DA202" s="61">
        <v>0.08</v>
      </c>
      <c r="DB202" s="61">
        <v>0.05</v>
      </c>
      <c r="DC202" s="61">
        <v>0.5</v>
      </c>
      <c r="DD202" s="61">
        <v>0.9</v>
      </c>
      <c r="DE202" s="61">
        <v>0.82</v>
      </c>
      <c r="DF202" s="61">
        <v>0.11</v>
      </c>
      <c r="DG202" s="61">
        <v>0.05</v>
      </c>
      <c r="DH202" s="61">
        <v>0.15</v>
      </c>
      <c r="DI202" s="61">
        <v>1.25</v>
      </c>
      <c r="DJ202" s="61">
        <v>0.56000000000000005</v>
      </c>
      <c r="DK202" s="61">
        <v>0.53</v>
      </c>
      <c r="DL202" s="61" t="s">
        <v>294</v>
      </c>
    </row>
    <row r="203" spans="1:116" s="61" customFormat="1">
      <c r="A203" s="61">
        <v>70135</v>
      </c>
      <c r="B203" s="61" t="s">
        <v>18</v>
      </c>
      <c r="C203" s="61">
        <v>1</v>
      </c>
      <c r="D203" s="61">
        <v>20090324</v>
      </c>
      <c r="E203" s="61" t="s">
        <v>78</v>
      </c>
      <c r="F203" s="61">
        <v>20090401</v>
      </c>
      <c r="G203" s="61" t="s">
        <v>295</v>
      </c>
      <c r="H203" s="61">
        <v>11</v>
      </c>
      <c r="I203" s="61">
        <v>48</v>
      </c>
      <c r="J203" s="61">
        <v>1901</v>
      </c>
      <c r="K203" s="61" t="s">
        <v>281</v>
      </c>
      <c r="L203" s="61" t="s">
        <v>309</v>
      </c>
      <c r="M203" s="61" t="s">
        <v>313</v>
      </c>
      <c r="N203" s="61" t="s">
        <v>283</v>
      </c>
      <c r="O203" s="61" t="s">
        <v>164</v>
      </c>
      <c r="P203" s="61">
        <v>1.34</v>
      </c>
      <c r="Q203" s="61">
        <v>1</v>
      </c>
      <c r="R203" s="61">
        <v>2.34</v>
      </c>
      <c r="S203" s="61" t="s">
        <v>284</v>
      </c>
      <c r="T203" s="61">
        <v>1.959951</v>
      </c>
      <c r="U203" s="61">
        <v>1.9575400000000001</v>
      </c>
      <c r="V203" s="61" t="s">
        <v>285</v>
      </c>
      <c r="W203" s="61">
        <v>1.9337580000000001</v>
      </c>
      <c r="X203" s="61">
        <v>1.945227</v>
      </c>
      <c r="Y203" s="61">
        <v>1.9646239999999999</v>
      </c>
      <c r="Z203" s="61">
        <v>1</v>
      </c>
      <c r="AA203" s="61">
        <v>10.448267</v>
      </c>
      <c r="AB203" s="61">
        <v>10.441476</v>
      </c>
      <c r="AC203" s="61" t="s">
        <v>285</v>
      </c>
      <c r="AD203" s="61">
        <v>10.266232</v>
      </c>
      <c r="AE203" s="61" t="s">
        <v>296</v>
      </c>
      <c r="AF203" s="61">
        <v>10.316696</v>
      </c>
      <c r="AG203" s="61">
        <v>10.477859</v>
      </c>
      <c r="AH203" s="61">
        <v>7.0000000000000007E-2</v>
      </c>
      <c r="AI203" s="61" t="s">
        <v>287</v>
      </c>
      <c r="AJ203" s="61">
        <v>-0.35</v>
      </c>
      <c r="AK203" s="61">
        <v>0.1429</v>
      </c>
      <c r="AL203" s="61">
        <v>-0.25</v>
      </c>
      <c r="AM203" s="61">
        <v>800</v>
      </c>
      <c r="AN203" s="61">
        <v>8.64</v>
      </c>
      <c r="AO203" s="61">
        <v>9.1199999999999992</v>
      </c>
      <c r="AP203" s="61">
        <v>50.15</v>
      </c>
      <c r="AQ203" s="61">
        <v>54.19</v>
      </c>
      <c r="AR203" s="61">
        <v>0.28110000000000002</v>
      </c>
      <c r="AS203" s="61">
        <v>0.29318</v>
      </c>
      <c r="AT203" s="61">
        <v>0.28155000000000002</v>
      </c>
      <c r="AU203" s="61">
        <v>0.72330000000000005</v>
      </c>
      <c r="AV203" s="61">
        <v>0.87529999999999997</v>
      </c>
      <c r="AW203" s="61">
        <v>0.44378000000000001</v>
      </c>
      <c r="AX203" s="61">
        <v>0.28087000000000001</v>
      </c>
      <c r="AY203" s="61">
        <v>0.29403000000000001</v>
      </c>
      <c r="AZ203" s="61">
        <v>0.28133000000000002</v>
      </c>
      <c r="BA203" s="61">
        <v>0.71706999999999999</v>
      </c>
      <c r="BB203" s="61">
        <v>0.86978</v>
      </c>
      <c r="BC203" s="61">
        <v>0.44157000000000002</v>
      </c>
      <c r="BD203" s="61" t="s">
        <v>288</v>
      </c>
      <c r="BE203" s="61" t="s">
        <v>288</v>
      </c>
      <c r="BF203" s="61" t="s">
        <v>288</v>
      </c>
      <c r="BG203" s="61" t="s">
        <v>288</v>
      </c>
      <c r="BH203" s="61" t="s">
        <v>288</v>
      </c>
      <c r="BI203" s="61" t="s">
        <v>288</v>
      </c>
      <c r="BJ203" s="61">
        <v>0.27760000000000001</v>
      </c>
      <c r="BK203" s="61">
        <v>0.28694999999999998</v>
      </c>
      <c r="BL203" s="61">
        <v>0.27834999999999999</v>
      </c>
      <c r="BM203" s="61">
        <v>0.70574999999999999</v>
      </c>
      <c r="BN203" s="61">
        <v>0.84025000000000005</v>
      </c>
      <c r="BO203" s="61">
        <v>0.43672</v>
      </c>
      <c r="BP203" s="61">
        <v>0.27882000000000001</v>
      </c>
      <c r="BQ203" s="61">
        <v>0.28787000000000001</v>
      </c>
      <c r="BR203" s="61">
        <v>0.2802</v>
      </c>
      <c r="BS203" s="61">
        <v>0.71718000000000004</v>
      </c>
      <c r="BT203" s="61">
        <v>0.83713000000000004</v>
      </c>
      <c r="BU203" s="61">
        <v>0.44058000000000003</v>
      </c>
      <c r="BV203" s="61">
        <v>0.28170000000000001</v>
      </c>
      <c r="BW203" s="61">
        <v>0.29465000000000002</v>
      </c>
      <c r="BX203" s="61">
        <v>0.28247</v>
      </c>
      <c r="BY203" s="61">
        <v>0.72448000000000001</v>
      </c>
      <c r="BZ203" s="61">
        <v>0.87570000000000003</v>
      </c>
      <c r="CA203" s="61">
        <v>0.44246999999999997</v>
      </c>
      <c r="CB203" s="61">
        <v>0.1</v>
      </c>
      <c r="CC203" s="61">
        <v>0.18</v>
      </c>
      <c r="CD203" s="61">
        <v>0.19</v>
      </c>
      <c r="CE203" s="61">
        <v>0.79</v>
      </c>
      <c r="CF203" s="61">
        <v>0.54</v>
      </c>
      <c r="CG203" s="61">
        <v>0.63</v>
      </c>
      <c r="CH203" s="61">
        <v>0.15</v>
      </c>
      <c r="CI203" s="61">
        <v>0.12</v>
      </c>
      <c r="CJ203" s="61">
        <v>0.19</v>
      </c>
      <c r="CK203" s="61">
        <v>0.77</v>
      </c>
      <c r="CL203" s="61">
        <v>0.71</v>
      </c>
      <c r="CM203" s="61">
        <v>0.72</v>
      </c>
      <c r="CN203" s="61" t="s">
        <v>289</v>
      </c>
      <c r="CO203" s="61" t="s">
        <v>289</v>
      </c>
      <c r="CP203" s="61" t="s">
        <v>289</v>
      </c>
      <c r="CQ203" s="61" t="s">
        <v>289</v>
      </c>
      <c r="CR203" s="61" t="s">
        <v>289</v>
      </c>
      <c r="CS203" s="61" t="s">
        <v>289</v>
      </c>
      <c r="CT203" s="61">
        <v>0.12</v>
      </c>
      <c r="CU203" s="61">
        <v>0.11</v>
      </c>
      <c r="CV203" s="61">
        <v>0.12</v>
      </c>
      <c r="CW203" s="61">
        <v>0.5</v>
      </c>
      <c r="CX203" s="61">
        <v>1.06</v>
      </c>
      <c r="CY203" s="61">
        <v>0.97</v>
      </c>
      <c r="CZ203" s="61">
        <v>0.1</v>
      </c>
      <c r="DA203" s="61">
        <v>0.11</v>
      </c>
      <c r="DB203" s="61">
        <v>0.11</v>
      </c>
      <c r="DC203" s="61">
        <v>0.56000000000000005</v>
      </c>
      <c r="DD203" s="61">
        <v>0.91</v>
      </c>
      <c r="DE203" s="61">
        <v>0.83</v>
      </c>
      <c r="DF203" s="61">
        <v>0.08</v>
      </c>
      <c r="DG203" s="61">
        <v>0.14000000000000001</v>
      </c>
      <c r="DH203" s="61">
        <v>0.32</v>
      </c>
      <c r="DI203" s="61">
        <v>0.75</v>
      </c>
      <c r="DJ203" s="61">
        <v>0.74</v>
      </c>
      <c r="DK203" s="61">
        <v>0.48</v>
      </c>
      <c r="DL203" s="61" t="s">
        <v>294</v>
      </c>
    </row>
    <row r="204" spans="1:116" s="61" customFormat="1">
      <c r="A204" s="61">
        <v>70386</v>
      </c>
      <c r="B204" s="61" t="s">
        <v>18</v>
      </c>
      <c r="C204" s="61">
        <v>1</v>
      </c>
      <c r="D204" s="61">
        <v>20090331</v>
      </c>
      <c r="E204" s="61" t="s">
        <v>9</v>
      </c>
      <c r="F204" s="61">
        <v>20090408</v>
      </c>
      <c r="G204" s="61" t="s">
        <v>295</v>
      </c>
      <c r="H204" s="61">
        <v>12</v>
      </c>
      <c r="I204" s="61">
        <v>49</v>
      </c>
      <c r="J204" s="61">
        <v>2058</v>
      </c>
      <c r="K204" s="61" t="s">
        <v>281</v>
      </c>
      <c r="L204" s="61" t="s">
        <v>309</v>
      </c>
      <c r="M204" s="61" t="s">
        <v>315</v>
      </c>
      <c r="N204" s="61" t="s">
        <v>283</v>
      </c>
      <c r="O204" s="61" t="s">
        <v>162</v>
      </c>
      <c r="P204" s="61">
        <v>1.59</v>
      </c>
      <c r="Q204" s="61">
        <v>0.73</v>
      </c>
      <c r="R204" s="61">
        <v>2.3199999999999998</v>
      </c>
      <c r="S204" s="61" t="s">
        <v>284</v>
      </c>
      <c r="T204" s="61">
        <v>1.958167</v>
      </c>
      <c r="U204" s="61">
        <v>1.957414</v>
      </c>
      <c r="V204" s="61" t="s">
        <v>285</v>
      </c>
      <c r="W204" s="61">
        <v>1.9294770000000001</v>
      </c>
      <c r="X204" s="61">
        <v>1.952841</v>
      </c>
      <c r="Y204" s="61">
        <v>1.9666410000000001</v>
      </c>
      <c r="Z204" s="61">
        <v>3</v>
      </c>
      <c r="AA204" s="61">
        <v>10.446306999999999</v>
      </c>
      <c r="AB204" s="61">
        <v>10.441174</v>
      </c>
      <c r="AC204" s="61" t="s">
        <v>285</v>
      </c>
      <c r="AD204" s="61">
        <v>10.237926</v>
      </c>
      <c r="AE204" s="61" t="s">
        <v>286</v>
      </c>
      <c r="AF204" s="61">
        <v>10.352263000000001</v>
      </c>
      <c r="AG204" s="61">
        <v>10.490855</v>
      </c>
      <c r="AH204" s="61">
        <v>0.05</v>
      </c>
      <c r="AI204" s="61" t="s">
        <v>287</v>
      </c>
      <c r="AJ204" s="61">
        <v>-0.48</v>
      </c>
      <c r="AK204" s="61">
        <v>0.71430000000000005</v>
      </c>
      <c r="AL204" s="61">
        <v>-0.4375</v>
      </c>
      <c r="AM204" s="61">
        <v>800</v>
      </c>
      <c r="AN204" s="61">
        <v>8.82</v>
      </c>
      <c r="AO204" s="61">
        <v>9.06</v>
      </c>
      <c r="AP204" s="61">
        <v>48.52</v>
      </c>
      <c r="AQ204" s="61">
        <v>50.67</v>
      </c>
      <c r="AR204" s="61">
        <v>0.28043000000000001</v>
      </c>
      <c r="AS204" s="61">
        <v>0.29371999999999998</v>
      </c>
      <c r="AT204" s="61">
        <v>0.28170000000000001</v>
      </c>
      <c r="AU204" s="61">
        <v>0.72484999999999999</v>
      </c>
      <c r="AV204" s="61">
        <v>0.87397999999999998</v>
      </c>
      <c r="AW204" s="61">
        <v>0.44245000000000001</v>
      </c>
      <c r="AX204" s="61">
        <v>0.28039999999999998</v>
      </c>
      <c r="AY204" s="61">
        <v>0.29343000000000002</v>
      </c>
      <c r="AZ204" s="61">
        <v>0.28160000000000002</v>
      </c>
      <c r="BA204" s="61">
        <v>0.72182999999999997</v>
      </c>
      <c r="BB204" s="61">
        <v>0.87531999999999999</v>
      </c>
      <c r="BC204" s="61">
        <v>0.44274999999999998</v>
      </c>
      <c r="BD204" s="61" t="s">
        <v>288</v>
      </c>
      <c r="BE204" s="61" t="s">
        <v>288</v>
      </c>
      <c r="BF204" s="61" t="s">
        <v>288</v>
      </c>
      <c r="BG204" s="61" t="s">
        <v>288</v>
      </c>
      <c r="BH204" s="61" t="s">
        <v>288</v>
      </c>
      <c r="BI204" s="61" t="s">
        <v>288</v>
      </c>
      <c r="BJ204" s="61">
        <v>0.27661999999999998</v>
      </c>
      <c r="BK204" s="61">
        <v>0.28644999999999998</v>
      </c>
      <c r="BL204" s="61">
        <v>0.27844999999999998</v>
      </c>
      <c r="BM204" s="61">
        <v>0.70533000000000001</v>
      </c>
      <c r="BN204" s="61">
        <v>0.83103000000000005</v>
      </c>
      <c r="BO204" s="61">
        <v>0.43271999999999999</v>
      </c>
      <c r="BP204" s="61">
        <v>0.27994999999999998</v>
      </c>
      <c r="BQ204" s="61">
        <v>0.28860000000000002</v>
      </c>
      <c r="BR204" s="61">
        <v>0.28115000000000001</v>
      </c>
      <c r="BS204" s="61">
        <v>0.72033000000000003</v>
      </c>
      <c r="BT204" s="61">
        <v>0.83760000000000001</v>
      </c>
      <c r="BU204" s="61">
        <v>0.44377</v>
      </c>
      <c r="BV204" s="61">
        <v>0.28225</v>
      </c>
      <c r="BW204" s="61">
        <v>0.29520000000000002</v>
      </c>
      <c r="BX204" s="61">
        <v>0.28239999999999998</v>
      </c>
      <c r="BY204" s="61">
        <v>0.72497</v>
      </c>
      <c r="BZ204" s="61">
        <v>0.87627999999999995</v>
      </c>
      <c r="CA204" s="61">
        <v>0.44295000000000001</v>
      </c>
      <c r="CB204" s="61">
        <v>0.06</v>
      </c>
      <c r="CC204" s="61">
        <v>0.08</v>
      </c>
      <c r="CD204" s="61">
        <v>0.09</v>
      </c>
      <c r="CE204" s="61">
        <v>0.64</v>
      </c>
      <c r="CF204" s="61">
        <v>0.68</v>
      </c>
      <c r="CG204" s="61">
        <v>0.82</v>
      </c>
      <c r="CH204" s="61">
        <v>0.06</v>
      </c>
      <c r="CI204" s="61">
        <v>7.0000000000000007E-2</v>
      </c>
      <c r="CJ204" s="61">
        <v>0.1</v>
      </c>
      <c r="CK204" s="61">
        <v>0.54</v>
      </c>
      <c r="CL204" s="61">
        <v>0.35</v>
      </c>
      <c r="CM204" s="61">
        <v>0.37</v>
      </c>
      <c r="CN204" s="61" t="s">
        <v>289</v>
      </c>
      <c r="CO204" s="61" t="s">
        <v>289</v>
      </c>
      <c r="CP204" s="61" t="s">
        <v>289</v>
      </c>
      <c r="CQ204" s="61" t="s">
        <v>289</v>
      </c>
      <c r="CR204" s="61" t="s">
        <v>289</v>
      </c>
      <c r="CS204" s="61" t="s">
        <v>289</v>
      </c>
      <c r="CT204" s="61">
        <v>0.12</v>
      </c>
      <c r="CU204" s="61">
        <v>0.06</v>
      </c>
      <c r="CV204" s="61">
        <v>0.08</v>
      </c>
      <c r="CW204" s="61">
        <v>0.28000000000000003</v>
      </c>
      <c r="CX204" s="61">
        <v>0.43</v>
      </c>
      <c r="CY204" s="61">
        <v>0.37</v>
      </c>
      <c r="CZ204" s="61">
        <v>0.12</v>
      </c>
      <c r="DA204" s="61">
        <v>0.09</v>
      </c>
      <c r="DB204" s="61">
        <v>0.17</v>
      </c>
      <c r="DC204" s="61">
        <v>0.2</v>
      </c>
      <c r="DD204" s="61">
        <v>0.59</v>
      </c>
      <c r="DE204" s="61">
        <v>0.32</v>
      </c>
      <c r="DF204" s="61">
        <v>0.09</v>
      </c>
      <c r="DG204" s="61">
        <v>0.11</v>
      </c>
      <c r="DH204" s="61">
        <v>0.06</v>
      </c>
      <c r="DI204" s="61">
        <v>0.18</v>
      </c>
      <c r="DJ204" s="61">
        <v>0.56999999999999995</v>
      </c>
      <c r="DK204" s="61">
        <v>0.45</v>
      </c>
      <c r="DL204" s="61" t="s">
        <v>294</v>
      </c>
    </row>
    <row r="205" spans="1:116" s="61" customFormat="1">
      <c r="A205" s="61">
        <v>71186</v>
      </c>
      <c r="B205" s="61" t="s">
        <v>18</v>
      </c>
      <c r="C205" s="61">
        <v>1</v>
      </c>
      <c r="D205" s="61">
        <v>20090721</v>
      </c>
      <c r="E205" s="61" t="s">
        <v>110</v>
      </c>
      <c r="F205" s="61">
        <v>20090721</v>
      </c>
      <c r="G205" s="61" t="s">
        <v>295</v>
      </c>
      <c r="H205" s="61">
        <v>18</v>
      </c>
      <c r="I205" s="61">
        <v>55</v>
      </c>
      <c r="J205" s="61">
        <v>2908</v>
      </c>
      <c r="K205" s="61" t="s">
        <v>283</v>
      </c>
      <c r="L205" s="61" t="s">
        <v>283</v>
      </c>
      <c r="M205" s="61" t="s">
        <v>283</v>
      </c>
      <c r="N205" s="61" t="s">
        <v>283</v>
      </c>
      <c r="O205" s="61">
        <v>541</v>
      </c>
      <c r="P205" s="61">
        <v>0.7</v>
      </c>
      <c r="Q205" s="61">
        <v>0.65</v>
      </c>
      <c r="R205" s="61">
        <v>1.35</v>
      </c>
      <c r="S205" s="61" t="s">
        <v>284</v>
      </c>
      <c r="T205" s="61">
        <v>1.9525950000000001</v>
      </c>
      <c r="U205" s="61">
        <v>1.9509030000000001</v>
      </c>
      <c r="V205" s="61" t="s">
        <v>285</v>
      </c>
      <c r="W205" s="61">
        <v>1.941174</v>
      </c>
      <c r="X205" s="61">
        <v>1.943678</v>
      </c>
      <c r="Y205" s="61">
        <v>1.953538</v>
      </c>
      <c r="Z205" s="61">
        <v>2</v>
      </c>
      <c r="AA205" s="61">
        <v>10.429614000000001</v>
      </c>
      <c r="AB205" s="61">
        <v>10.420453</v>
      </c>
      <c r="AC205" s="61" t="s">
        <v>285</v>
      </c>
      <c r="AD205" s="61">
        <v>10.331783</v>
      </c>
      <c r="AE205" s="61" t="s">
        <v>292</v>
      </c>
      <c r="AF205" s="61">
        <v>10.349876999999999</v>
      </c>
      <c r="AG205" s="61">
        <v>10.428881000000001</v>
      </c>
      <c r="AH205" s="61">
        <v>0.09</v>
      </c>
      <c r="AI205" s="61" t="s">
        <v>287</v>
      </c>
      <c r="AJ205" s="61">
        <v>-0.08</v>
      </c>
      <c r="AK205" s="61">
        <v>-1.2142999999999999</v>
      </c>
      <c r="AL205" s="61">
        <v>-0.375</v>
      </c>
      <c r="AM205" s="61">
        <v>600</v>
      </c>
      <c r="AN205" s="61">
        <v>10.7</v>
      </c>
      <c r="AO205" s="61">
        <v>10.41</v>
      </c>
      <c r="AP205" s="61">
        <v>70.290000000000006</v>
      </c>
      <c r="AQ205" s="61">
        <v>68.84</v>
      </c>
      <c r="AR205" s="61">
        <v>0.27927000000000002</v>
      </c>
      <c r="AS205" s="61">
        <v>0.29199999999999998</v>
      </c>
      <c r="AT205" s="61">
        <v>0.28029999999999999</v>
      </c>
      <c r="AU205" s="61">
        <v>0.73519999999999996</v>
      </c>
      <c r="AV205" s="61">
        <v>0.89217999999999997</v>
      </c>
      <c r="AW205" s="61">
        <v>0.44635000000000002</v>
      </c>
      <c r="AX205" s="61">
        <v>0.27892</v>
      </c>
      <c r="AY205" s="61">
        <v>0.29166999999999998</v>
      </c>
      <c r="AZ205" s="61">
        <v>0.28022000000000002</v>
      </c>
      <c r="BA205" s="61">
        <v>0.73475000000000001</v>
      </c>
      <c r="BB205" s="61">
        <v>0.89251999999999998</v>
      </c>
      <c r="BC205" s="61">
        <v>0.44569999999999999</v>
      </c>
      <c r="BD205" s="61" t="s">
        <v>288</v>
      </c>
      <c r="BE205" s="61" t="s">
        <v>288</v>
      </c>
      <c r="BF205" s="61" t="s">
        <v>288</v>
      </c>
      <c r="BG205" s="61" t="s">
        <v>288</v>
      </c>
      <c r="BH205" s="61" t="s">
        <v>288</v>
      </c>
      <c r="BI205" s="61" t="s">
        <v>288</v>
      </c>
      <c r="BJ205" s="61">
        <v>0.27766999999999997</v>
      </c>
      <c r="BK205" s="61">
        <v>0.28844999999999998</v>
      </c>
      <c r="BL205" s="61">
        <v>0.2792</v>
      </c>
      <c r="BM205" s="61">
        <v>0.72782000000000002</v>
      </c>
      <c r="BN205" s="61">
        <v>0.86277000000000004</v>
      </c>
      <c r="BO205" s="61">
        <v>0.44272</v>
      </c>
      <c r="BP205" s="61">
        <v>0.27827000000000002</v>
      </c>
      <c r="BQ205" s="61">
        <v>0.28897</v>
      </c>
      <c r="BR205" s="61">
        <v>0.27877000000000002</v>
      </c>
      <c r="BS205" s="61">
        <v>0.73487000000000002</v>
      </c>
      <c r="BT205" s="61">
        <v>0.86424999999999996</v>
      </c>
      <c r="BU205" s="61">
        <v>0.44485000000000002</v>
      </c>
      <c r="BV205" s="61">
        <v>0.27972000000000002</v>
      </c>
      <c r="BW205" s="61">
        <v>0.29237000000000002</v>
      </c>
      <c r="BX205" s="61">
        <v>0.28022999999999998</v>
      </c>
      <c r="BY205" s="61">
        <v>0.73428000000000004</v>
      </c>
      <c r="BZ205" s="61">
        <v>0.88292999999999999</v>
      </c>
      <c r="CA205" s="61">
        <v>0.44514999999999999</v>
      </c>
      <c r="CB205" s="61">
        <v>0.06</v>
      </c>
      <c r="CC205" s="61">
        <v>0.09</v>
      </c>
      <c r="CD205" s="61">
        <v>0.06</v>
      </c>
      <c r="CE205" s="61">
        <v>0.35</v>
      </c>
      <c r="CF205" s="61">
        <v>0.2</v>
      </c>
      <c r="CG205" s="61">
        <v>0.17</v>
      </c>
      <c r="CH205" s="61">
        <v>0.05</v>
      </c>
      <c r="CI205" s="61">
        <v>0.06</v>
      </c>
      <c r="CJ205" s="61">
        <v>7.0000000000000007E-2</v>
      </c>
      <c r="CK205" s="61">
        <v>0.62</v>
      </c>
      <c r="CL205" s="61">
        <v>0.1</v>
      </c>
      <c r="CM205" s="61">
        <v>0.15</v>
      </c>
      <c r="CN205" s="61" t="s">
        <v>289</v>
      </c>
      <c r="CO205" s="61" t="s">
        <v>289</v>
      </c>
      <c r="CP205" s="61" t="s">
        <v>289</v>
      </c>
      <c r="CQ205" s="61" t="s">
        <v>289</v>
      </c>
      <c r="CR205" s="61" t="s">
        <v>289</v>
      </c>
      <c r="CS205" s="61" t="s">
        <v>289</v>
      </c>
      <c r="CT205" s="61">
        <v>0.13</v>
      </c>
      <c r="CU205" s="61">
        <v>0.06</v>
      </c>
      <c r="CV205" s="61">
        <v>0.05</v>
      </c>
      <c r="CW205" s="61">
        <v>0.48</v>
      </c>
      <c r="CX205" s="61">
        <v>0.66</v>
      </c>
      <c r="CY205" s="61">
        <v>0.33</v>
      </c>
      <c r="CZ205" s="61">
        <v>0.02</v>
      </c>
      <c r="DA205" s="61">
        <v>0.06</v>
      </c>
      <c r="DB205" s="61">
        <v>0.1</v>
      </c>
      <c r="DC205" s="61">
        <v>0.25</v>
      </c>
      <c r="DD205" s="61">
        <v>0.24</v>
      </c>
      <c r="DE205" s="61">
        <v>0.11</v>
      </c>
      <c r="DF205" s="61">
        <v>0.06</v>
      </c>
      <c r="DG205" s="61">
        <v>0.04</v>
      </c>
      <c r="DH205" s="61">
        <v>7.0000000000000007E-2</v>
      </c>
      <c r="DI205" s="61">
        <v>0.43</v>
      </c>
      <c r="DJ205" s="61">
        <v>0.47</v>
      </c>
      <c r="DK205" s="61">
        <v>0.24</v>
      </c>
      <c r="DL205" s="61" t="s">
        <v>325</v>
      </c>
    </row>
    <row r="206" spans="1:116" s="61" customFormat="1">
      <c r="A206" s="61">
        <v>74503</v>
      </c>
      <c r="B206" s="61" t="s">
        <v>18</v>
      </c>
      <c r="C206" s="61">
        <v>1</v>
      </c>
      <c r="D206" s="61">
        <v>20100407</v>
      </c>
      <c r="E206" s="61" t="s">
        <v>388</v>
      </c>
      <c r="F206" s="61">
        <v>20100409</v>
      </c>
      <c r="G206" s="61" t="s">
        <v>400</v>
      </c>
      <c r="H206" s="61">
        <v>1</v>
      </c>
      <c r="I206" s="61">
        <v>77</v>
      </c>
      <c r="J206" s="61">
        <v>334</v>
      </c>
      <c r="K206" s="61" t="s">
        <v>305</v>
      </c>
      <c r="L206" s="61" t="s">
        <v>403</v>
      </c>
      <c r="M206" s="61" t="s">
        <v>283</v>
      </c>
      <c r="N206" s="61" t="s">
        <v>404</v>
      </c>
      <c r="O206" s="61">
        <v>540</v>
      </c>
      <c r="P206" s="61">
        <v>1.03</v>
      </c>
      <c r="Q206" s="61">
        <v>0.93</v>
      </c>
      <c r="R206" s="61">
        <v>1.96</v>
      </c>
      <c r="S206" s="61" t="s">
        <v>284</v>
      </c>
      <c r="T206" s="61">
        <v>2.0019800000000001</v>
      </c>
      <c r="U206" s="61">
        <v>1.9979229999999999</v>
      </c>
      <c r="V206" s="61" t="s">
        <v>285</v>
      </c>
      <c r="W206" s="61">
        <v>1.966858</v>
      </c>
      <c r="X206" s="61">
        <v>1.9640709999999999</v>
      </c>
      <c r="Y206" s="61">
        <v>1.990443</v>
      </c>
      <c r="Z206" s="61">
        <v>1</v>
      </c>
      <c r="AA206" s="61">
        <v>10.655176000000001</v>
      </c>
      <c r="AB206" s="61">
        <v>10.631225000000001</v>
      </c>
      <c r="AC206" s="61" t="s">
        <v>285</v>
      </c>
      <c r="AD206" s="61">
        <v>10.429470999999999</v>
      </c>
      <c r="AE206" s="61" t="s">
        <v>330</v>
      </c>
      <c r="AF206" s="61">
        <v>10.438763</v>
      </c>
      <c r="AG206" s="61">
        <v>10.610101</v>
      </c>
      <c r="AH206" s="61">
        <v>0.22</v>
      </c>
      <c r="AI206" s="61" t="s">
        <v>287</v>
      </c>
      <c r="AJ206" s="61">
        <v>0.2</v>
      </c>
      <c r="AK206" s="61">
        <v>-2.4167000000000001</v>
      </c>
      <c r="AL206" s="61">
        <v>-0.78569999999999995</v>
      </c>
      <c r="AM206" s="61">
        <v>800</v>
      </c>
      <c r="AN206" s="61">
        <v>8.65</v>
      </c>
      <c r="AO206" s="61">
        <v>8.86</v>
      </c>
      <c r="AP206" s="61">
        <v>49.92</v>
      </c>
      <c r="AQ206" s="61">
        <v>51.93</v>
      </c>
      <c r="AR206" s="61">
        <v>0.28632000000000002</v>
      </c>
      <c r="AS206" s="61">
        <v>0.29681999999999997</v>
      </c>
      <c r="AT206" s="61">
        <v>0.28767999999999999</v>
      </c>
      <c r="AU206" s="61">
        <v>0.74273</v>
      </c>
      <c r="AV206" s="61">
        <v>0.89493</v>
      </c>
      <c r="AW206" s="61">
        <v>0.4647</v>
      </c>
      <c r="AX206" s="61">
        <v>0.28603000000000001</v>
      </c>
      <c r="AY206" s="61">
        <v>0.29653000000000002</v>
      </c>
      <c r="AZ206" s="61">
        <v>0.28747</v>
      </c>
      <c r="BA206" s="61">
        <v>0.73434999999999995</v>
      </c>
      <c r="BB206" s="61">
        <v>0.89256999999999997</v>
      </c>
      <c r="BC206" s="61">
        <v>0.4592</v>
      </c>
      <c r="BD206" s="61" t="s">
        <v>288</v>
      </c>
      <c r="BE206" s="61" t="s">
        <v>288</v>
      </c>
      <c r="BF206" s="61" t="s">
        <v>288</v>
      </c>
      <c r="BG206" s="61" t="s">
        <v>288</v>
      </c>
      <c r="BH206" s="61" t="s">
        <v>288</v>
      </c>
      <c r="BI206" s="61" t="s">
        <v>288</v>
      </c>
      <c r="BJ206" s="61">
        <v>0.28117999999999999</v>
      </c>
      <c r="BK206" s="61">
        <v>0.29039999999999999</v>
      </c>
      <c r="BL206" s="61">
        <v>0.28392000000000001</v>
      </c>
      <c r="BM206" s="61">
        <v>0.72043000000000001</v>
      </c>
      <c r="BN206" s="61">
        <v>0.84930000000000005</v>
      </c>
      <c r="BO206" s="61">
        <v>0.45232</v>
      </c>
      <c r="BP206" s="61">
        <v>0.28042</v>
      </c>
      <c r="BQ206" s="61">
        <v>0.29093000000000002</v>
      </c>
      <c r="BR206" s="61">
        <v>0.28284999999999999</v>
      </c>
      <c r="BS206" s="61">
        <v>0.72597</v>
      </c>
      <c r="BT206" s="61">
        <v>0.86028000000000004</v>
      </c>
      <c r="BU206" s="61">
        <v>0.45822000000000002</v>
      </c>
      <c r="BV206" s="61">
        <v>0.28499999999999998</v>
      </c>
      <c r="BW206" s="61">
        <v>0.29703000000000002</v>
      </c>
      <c r="BX206" s="61">
        <v>0.28610000000000002</v>
      </c>
      <c r="BY206" s="61">
        <v>0.73104999999999998</v>
      </c>
      <c r="BZ206" s="61">
        <v>0.89312000000000002</v>
      </c>
      <c r="CA206" s="61">
        <v>0.45783000000000001</v>
      </c>
      <c r="CB206" s="61">
        <v>7.0000000000000007E-2</v>
      </c>
      <c r="CC206" s="61">
        <v>7.0000000000000007E-2</v>
      </c>
      <c r="CD206" s="61">
        <v>7.0000000000000007E-2</v>
      </c>
      <c r="CE206" s="61">
        <v>0.4</v>
      </c>
      <c r="CF206" s="61">
        <v>0.55000000000000004</v>
      </c>
      <c r="CG206" s="61">
        <v>0.75</v>
      </c>
      <c r="CH206" s="61">
        <v>0.04</v>
      </c>
      <c r="CI206" s="61">
        <v>7.0000000000000007E-2</v>
      </c>
      <c r="CJ206" s="61">
        <v>0.03</v>
      </c>
      <c r="CK206" s="61">
        <v>0.64</v>
      </c>
      <c r="CL206" s="61">
        <v>0.95</v>
      </c>
      <c r="CM206" s="61">
        <v>0.51</v>
      </c>
      <c r="CN206" s="61" t="s">
        <v>289</v>
      </c>
      <c r="CO206" s="61" t="s">
        <v>289</v>
      </c>
      <c r="CP206" s="61" t="s">
        <v>289</v>
      </c>
      <c r="CQ206" s="61" t="s">
        <v>289</v>
      </c>
      <c r="CR206" s="61" t="s">
        <v>289</v>
      </c>
      <c r="CS206" s="61" t="s">
        <v>289</v>
      </c>
      <c r="CT206" s="61">
        <v>0.03</v>
      </c>
      <c r="CU206" s="61">
        <v>0.03</v>
      </c>
      <c r="CV206" s="61">
        <v>0.03</v>
      </c>
      <c r="CW206" s="61">
        <v>0.62</v>
      </c>
      <c r="CX206" s="61">
        <v>0.85</v>
      </c>
      <c r="CY206" s="61">
        <v>0.76</v>
      </c>
      <c r="CZ206" s="61">
        <v>0.06</v>
      </c>
      <c r="DA206" s="61">
        <v>0.04</v>
      </c>
      <c r="DB206" s="61">
        <v>0.13</v>
      </c>
      <c r="DC206" s="61">
        <v>1.05</v>
      </c>
      <c r="DD206" s="61">
        <v>1.2</v>
      </c>
      <c r="DE206" s="61">
        <v>0.83</v>
      </c>
      <c r="DF206" s="61">
        <v>0.06</v>
      </c>
      <c r="DG206" s="61">
        <v>0.09</v>
      </c>
      <c r="DH206" s="61">
        <v>0.09</v>
      </c>
      <c r="DI206" s="61">
        <v>0.95</v>
      </c>
      <c r="DJ206" s="61">
        <v>0.84</v>
      </c>
      <c r="DK206" s="61">
        <v>0.9</v>
      </c>
      <c r="DL206" s="61" t="s">
        <v>320</v>
      </c>
    </row>
    <row r="207" spans="1:116" s="61" customFormat="1">
      <c r="A207" s="61">
        <v>69759</v>
      </c>
      <c r="B207" s="61" t="s">
        <v>18</v>
      </c>
      <c r="C207" s="61">
        <v>2</v>
      </c>
      <c r="D207" s="61">
        <v>20090126</v>
      </c>
      <c r="E207" s="61" t="s">
        <v>62</v>
      </c>
      <c r="F207" s="61">
        <v>20090128</v>
      </c>
      <c r="G207" s="61" t="s">
        <v>297</v>
      </c>
      <c r="H207" s="61">
        <v>4</v>
      </c>
      <c r="I207" s="61">
        <v>4</v>
      </c>
      <c r="J207" s="61">
        <v>810</v>
      </c>
      <c r="K207" s="61" t="s">
        <v>280</v>
      </c>
      <c r="L207" s="61" t="s">
        <v>281</v>
      </c>
      <c r="M207" s="61" t="s">
        <v>283</v>
      </c>
      <c r="N207" s="61" t="s">
        <v>283</v>
      </c>
      <c r="O207" s="61" t="s">
        <v>165</v>
      </c>
      <c r="P207" s="61">
        <v>1.06</v>
      </c>
      <c r="Q207" s="61">
        <v>0.32</v>
      </c>
      <c r="R207" s="61">
        <v>1.38</v>
      </c>
      <c r="S207" s="61" t="s">
        <v>284</v>
      </c>
      <c r="T207" s="61">
        <v>1.9780880000000001</v>
      </c>
      <c r="U207" s="61">
        <v>1.9728349999999999</v>
      </c>
      <c r="V207" s="61" t="s">
        <v>285</v>
      </c>
      <c r="W207" s="61">
        <v>1.9495720000000001</v>
      </c>
      <c r="X207" s="61">
        <v>1.9702109999999999</v>
      </c>
      <c r="Y207" s="61">
        <v>1.9808399999999999</v>
      </c>
      <c r="Z207" s="61">
        <v>2</v>
      </c>
      <c r="AA207" s="61" t="s">
        <v>285</v>
      </c>
      <c r="AB207" s="61" t="s">
        <v>285</v>
      </c>
      <c r="AC207" s="61" t="s">
        <v>285</v>
      </c>
      <c r="AD207" s="61" t="s">
        <v>285</v>
      </c>
      <c r="AE207" s="61" t="s">
        <v>298</v>
      </c>
      <c r="AF207" s="61" t="s">
        <v>285</v>
      </c>
      <c r="AG207" s="61" t="s">
        <v>285</v>
      </c>
      <c r="AH207" s="61">
        <v>0.24</v>
      </c>
      <c r="AI207" s="61" t="s">
        <v>287</v>
      </c>
      <c r="AJ207" s="61">
        <v>-0.46</v>
      </c>
      <c r="AK207" s="61">
        <v>0.64290000000000003</v>
      </c>
      <c r="AL207" s="61">
        <v>-1.9375</v>
      </c>
      <c r="AM207" s="61">
        <v>800</v>
      </c>
      <c r="AN207" s="61">
        <v>10.6</v>
      </c>
      <c r="AO207" s="61" t="s">
        <v>293</v>
      </c>
      <c r="AP207" s="61">
        <v>56.94</v>
      </c>
      <c r="AQ207" s="61" t="s">
        <v>293</v>
      </c>
      <c r="AR207" s="61">
        <v>0.28362999999999999</v>
      </c>
      <c r="AS207" s="61">
        <v>0.29592000000000002</v>
      </c>
      <c r="AT207" s="61">
        <v>0.28377999999999998</v>
      </c>
      <c r="AU207" s="61">
        <v>0.73007</v>
      </c>
      <c r="AV207" s="61">
        <v>0.89285000000000003</v>
      </c>
      <c r="AW207" s="61">
        <v>0.45228000000000002</v>
      </c>
      <c r="AX207" s="61">
        <v>0.2828</v>
      </c>
      <c r="AY207" s="61">
        <v>0.29498000000000002</v>
      </c>
      <c r="AZ207" s="61">
        <v>0.28303</v>
      </c>
      <c r="BA207" s="61">
        <v>0.72994999999999999</v>
      </c>
      <c r="BB207" s="61">
        <v>0.89564999999999995</v>
      </c>
      <c r="BC207" s="61">
        <v>0.45118000000000003</v>
      </c>
      <c r="BD207" s="61" t="s">
        <v>288</v>
      </c>
      <c r="BE207" s="61" t="s">
        <v>288</v>
      </c>
      <c r="BF207" s="61" t="s">
        <v>288</v>
      </c>
      <c r="BG207" s="61" t="s">
        <v>288</v>
      </c>
      <c r="BH207" s="61" t="s">
        <v>288</v>
      </c>
      <c r="BI207" s="61" t="s">
        <v>288</v>
      </c>
      <c r="BJ207" s="61">
        <v>0.27987000000000001</v>
      </c>
      <c r="BK207" s="61">
        <v>0.28882000000000002</v>
      </c>
      <c r="BL207" s="61">
        <v>0.28008</v>
      </c>
      <c r="BM207" s="61">
        <v>0.71455000000000002</v>
      </c>
      <c r="BN207" s="61">
        <v>0.84536999999999995</v>
      </c>
      <c r="BO207" s="61">
        <v>0.44507000000000002</v>
      </c>
      <c r="BP207" s="61">
        <v>0.28249999999999997</v>
      </c>
      <c r="BQ207" s="61">
        <v>0.29207</v>
      </c>
      <c r="BR207" s="61">
        <v>0.28275</v>
      </c>
      <c r="BS207" s="61">
        <v>0.73060000000000003</v>
      </c>
      <c r="BT207" s="61">
        <v>0.84423000000000004</v>
      </c>
      <c r="BU207" s="61">
        <v>0.45291999999999999</v>
      </c>
      <c r="BV207" s="61">
        <v>0.28477999999999998</v>
      </c>
      <c r="BW207" s="61">
        <v>0.29672999999999999</v>
      </c>
      <c r="BX207" s="61">
        <v>0.28308</v>
      </c>
      <c r="BY207" s="61">
        <v>0.73236999999999997</v>
      </c>
      <c r="BZ207" s="61">
        <v>0.90039999999999998</v>
      </c>
      <c r="CA207" s="61">
        <v>0.45272000000000001</v>
      </c>
      <c r="CB207" s="61">
        <v>0.05</v>
      </c>
      <c r="CC207" s="61">
        <v>0.06</v>
      </c>
      <c r="CD207" s="61">
        <v>0.11</v>
      </c>
      <c r="CE207" s="61">
        <v>0.27</v>
      </c>
      <c r="CF207" s="61">
        <v>0.74</v>
      </c>
      <c r="CG207" s="61">
        <v>0.52</v>
      </c>
      <c r="CH207" s="61">
        <v>0.11</v>
      </c>
      <c r="CI207" s="61">
        <v>0.12</v>
      </c>
      <c r="CJ207" s="61">
        <v>0.11</v>
      </c>
      <c r="CK207" s="61">
        <v>0.7</v>
      </c>
      <c r="CL207" s="61">
        <v>0.6</v>
      </c>
      <c r="CM207" s="61">
        <v>0.64</v>
      </c>
      <c r="CN207" s="61" t="s">
        <v>289</v>
      </c>
      <c r="CO207" s="61" t="s">
        <v>289</v>
      </c>
      <c r="CP207" s="61" t="s">
        <v>289</v>
      </c>
      <c r="CQ207" s="61" t="s">
        <v>289</v>
      </c>
      <c r="CR207" s="61" t="s">
        <v>289</v>
      </c>
      <c r="CS207" s="61" t="s">
        <v>289</v>
      </c>
      <c r="CT207" s="61">
        <v>0.1</v>
      </c>
      <c r="CU207" s="61">
        <v>7.0000000000000007E-2</v>
      </c>
      <c r="CV207" s="61">
        <v>7.0000000000000007E-2</v>
      </c>
      <c r="CW207" s="61">
        <v>0.7</v>
      </c>
      <c r="CX207" s="61">
        <v>0.33</v>
      </c>
      <c r="CY207" s="61">
        <v>0.66</v>
      </c>
      <c r="CZ207" s="61">
        <v>0.05</v>
      </c>
      <c r="DA207" s="61">
        <v>0.05</v>
      </c>
      <c r="DB207" s="61">
        <v>7.0000000000000007E-2</v>
      </c>
      <c r="DC207" s="61">
        <v>0.66</v>
      </c>
      <c r="DD207" s="61">
        <v>0.47</v>
      </c>
      <c r="DE207" s="61">
        <v>0.55000000000000004</v>
      </c>
      <c r="DF207" s="61">
        <v>0.08</v>
      </c>
      <c r="DG207" s="61">
        <v>7.0000000000000007E-2</v>
      </c>
      <c r="DH207" s="61">
        <v>0.06</v>
      </c>
      <c r="DI207" s="61">
        <v>0.54</v>
      </c>
      <c r="DJ207" s="61">
        <v>0.4</v>
      </c>
      <c r="DK207" s="61">
        <v>0.44</v>
      </c>
      <c r="DL207" s="61" t="s">
        <v>294</v>
      </c>
    </row>
    <row r="208" spans="1:116" s="61" customFormat="1">
      <c r="A208" s="61">
        <v>69737</v>
      </c>
      <c r="B208" s="61" t="s">
        <v>18</v>
      </c>
      <c r="C208" s="61">
        <v>2</v>
      </c>
      <c r="D208" s="61">
        <v>20090223</v>
      </c>
      <c r="E208" s="61" t="s">
        <v>0</v>
      </c>
      <c r="F208" s="61">
        <v>20090226</v>
      </c>
      <c r="G208" s="61" t="s">
        <v>297</v>
      </c>
      <c r="H208" s="61">
        <v>8</v>
      </c>
      <c r="I208" s="61">
        <v>8</v>
      </c>
      <c r="J208" s="61">
        <v>1441</v>
      </c>
      <c r="K208" s="61" t="s">
        <v>299</v>
      </c>
      <c r="L208" s="61" t="s">
        <v>281</v>
      </c>
      <c r="M208" s="61" t="s">
        <v>283</v>
      </c>
      <c r="N208" s="61" t="s">
        <v>283</v>
      </c>
      <c r="O208" s="61" t="s">
        <v>166</v>
      </c>
      <c r="P208" s="61">
        <v>1.1299999999999999</v>
      </c>
      <c r="Q208" s="61">
        <v>0.31</v>
      </c>
      <c r="R208" s="61">
        <v>1.44</v>
      </c>
      <c r="S208" s="61" t="s">
        <v>284</v>
      </c>
      <c r="T208" s="61">
        <v>1.9681960000000001</v>
      </c>
      <c r="U208" s="61">
        <v>1.964207</v>
      </c>
      <c r="V208" s="61" t="s">
        <v>285</v>
      </c>
      <c r="W208" s="61">
        <v>1.9438660000000001</v>
      </c>
      <c r="X208" s="61">
        <v>1.9685140000000001</v>
      </c>
      <c r="Y208" s="61">
        <v>1.97654</v>
      </c>
      <c r="Z208" s="61">
        <v>3</v>
      </c>
      <c r="AA208" s="61" t="s">
        <v>285</v>
      </c>
      <c r="AB208" s="61" t="s">
        <v>285</v>
      </c>
      <c r="AC208" s="61" t="s">
        <v>285</v>
      </c>
      <c r="AD208" s="61" t="s">
        <v>285</v>
      </c>
      <c r="AE208" s="61" t="s">
        <v>300</v>
      </c>
      <c r="AF208" s="61" t="s">
        <v>285</v>
      </c>
      <c r="AG208" s="61" t="s">
        <v>285</v>
      </c>
      <c r="AH208" s="61">
        <v>0.13</v>
      </c>
      <c r="AI208" s="61" t="s">
        <v>287</v>
      </c>
      <c r="AJ208" s="61">
        <v>-0.67</v>
      </c>
      <c r="AK208" s="61">
        <v>-0.78569999999999995</v>
      </c>
      <c r="AL208" s="61">
        <v>-1.75</v>
      </c>
      <c r="AM208" s="61">
        <v>800</v>
      </c>
      <c r="AN208" s="61">
        <v>10.51</v>
      </c>
      <c r="AO208" s="61">
        <v>10.4</v>
      </c>
      <c r="AP208" s="61">
        <v>63.54</v>
      </c>
      <c r="AQ208" s="61">
        <v>63.9</v>
      </c>
      <c r="AR208" s="61">
        <v>0.28210000000000002</v>
      </c>
      <c r="AS208" s="61">
        <v>0.29344999999999999</v>
      </c>
      <c r="AT208" s="61">
        <v>0.28232000000000002</v>
      </c>
      <c r="AU208" s="61">
        <v>0.73277000000000003</v>
      </c>
      <c r="AV208" s="61">
        <v>0.88602999999999998</v>
      </c>
      <c r="AW208" s="61">
        <v>0.45014999999999999</v>
      </c>
      <c r="AX208" s="61">
        <v>0.28147</v>
      </c>
      <c r="AY208" s="61">
        <v>0.29371999999999998</v>
      </c>
      <c r="AZ208" s="61">
        <v>0.28172000000000003</v>
      </c>
      <c r="BA208" s="61">
        <v>0.73211999999999999</v>
      </c>
      <c r="BB208" s="61">
        <v>0.88275000000000003</v>
      </c>
      <c r="BC208" s="61">
        <v>0.44869999999999999</v>
      </c>
      <c r="BD208" s="61" t="s">
        <v>288</v>
      </c>
      <c r="BE208" s="61" t="s">
        <v>288</v>
      </c>
      <c r="BF208" s="61" t="s">
        <v>288</v>
      </c>
      <c r="BG208" s="61" t="s">
        <v>288</v>
      </c>
      <c r="BH208" s="61" t="s">
        <v>288</v>
      </c>
      <c r="BI208" s="61" t="s">
        <v>288</v>
      </c>
      <c r="BJ208" s="61">
        <v>0.27875</v>
      </c>
      <c r="BK208" s="61">
        <v>0.28932000000000002</v>
      </c>
      <c r="BL208" s="61">
        <v>0.27927999999999997</v>
      </c>
      <c r="BM208" s="61">
        <v>0.72131999999999996</v>
      </c>
      <c r="BN208" s="61">
        <v>0.84497999999999995</v>
      </c>
      <c r="BO208" s="61">
        <v>0.44107000000000002</v>
      </c>
      <c r="BP208" s="61">
        <v>0.28134999999999999</v>
      </c>
      <c r="BQ208" s="61">
        <v>0.29076999999999997</v>
      </c>
      <c r="BR208" s="61">
        <v>0.28266999999999998</v>
      </c>
      <c r="BS208" s="61">
        <v>0.74458000000000002</v>
      </c>
      <c r="BT208" s="61">
        <v>0.86841999999999997</v>
      </c>
      <c r="BU208" s="61">
        <v>0.45606999999999998</v>
      </c>
      <c r="BV208" s="61">
        <v>0.28327000000000002</v>
      </c>
      <c r="BW208" s="61">
        <v>0.29525000000000001</v>
      </c>
      <c r="BX208" s="61">
        <v>0.28322000000000003</v>
      </c>
      <c r="BY208" s="61">
        <v>0.73887999999999998</v>
      </c>
      <c r="BZ208" s="61">
        <v>0.89610000000000001</v>
      </c>
      <c r="CA208" s="61">
        <v>0.45291999999999999</v>
      </c>
      <c r="CB208" s="61">
        <v>0.08</v>
      </c>
      <c r="CC208" s="61">
        <v>0.13</v>
      </c>
      <c r="CD208" s="61">
        <v>0.09</v>
      </c>
      <c r="CE208" s="61">
        <v>0.33</v>
      </c>
      <c r="CF208" s="61">
        <v>1.04</v>
      </c>
      <c r="CG208" s="61">
        <v>0.36</v>
      </c>
      <c r="CH208" s="61">
        <v>0.08</v>
      </c>
      <c r="CI208" s="61">
        <v>0.09</v>
      </c>
      <c r="CJ208" s="61">
        <v>0.09</v>
      </c>
      <c r="CK208" s="61">
        <v>0.3</v>
      </c>
      <c r="CL208" s="61">
        <v>0.22</v>
      </c>
      <c r="CM208" s="61">
        <v>0.28999999999999998</v>
      </c>
      <c r="CN208" s="61" t="s">
        <v>289</v>
      </c>
      <c r="CO208" s="61" t="s">
        <v>289</v>
      </c>
      <c r="CP208" s="61" t="s">
        <v>289</v>
      </c>
      <c r="CQ208" s="61" t="s">
        <v>289</v>
      </c>
      <c r="CR208" s="61" t="s">
        <v>289</v>
      </c>
      <c r="CS208" s="61" t="s">
        <v>289</v>
      </c>
      <c r="CT208" s="61">
        <v>0.06</v>
      </c>
      <c r="CU208" s="61">
        <v>0.17</v>
      </c>
      <c r="CV208" s="61">
        <v>0.09</v>
      </c>
      <c r="CW208" s="61">
        <v>0.31</v>
      </c>
      <c r="CX208" s="61">
        <v>0.47</v>
      </c>
      <c r="CY208" s="61">
        <v>0.22</v>
      </c>
      <c r="CZ208" s="61">
        <v>7.0000000000000007E-2</v>
      </c>
      <c r="DA208" s="61">
        <v>0.06</v>
      </c>
      <c r="DB208" s="61">
        <v>0.06</v>
      </c>
      <c r="DC208" s="61">
        <v>0.52</v>
      </c>
      <c r="DD208" s="61">
        <v>0.39</v>
      </c>
      <c r="DE208" s="61">
        <v>0.26</v>
      </c>
      <c r="DF208" s="61">
        <v>0.04</v>
      </c>
      <c r="DG208" s="61">
        <v>0.11</v>
      </c>
      <c r="DH208" s="61">
        <v>0.15</v>
      </c>
      <c r="DI208" s="61">
        <v>0.55000000000000004</v>
      </c>
      <c r="DJ208" s="61">
        <v>0.49</v>
      </c>
      <c r="DK208" s="61">
        <v>0.16</v>
      </c>
      <c r="DL208" s="61" t="s">
        <v>294</v>
      </c>
    </row>
    <row r="209" spans="1:116" s="61" customFormat="1">
      <c r="A209" s="61">
        <v>69672</v>
      </c>
      <c r="B209" s="61" t="s">
        <v>18</v>
      </c>
      <c r="C209" s="61">
        <v>2</v>
      </c>
      <c r="D209" s="61">
        <v>20090302</v>
      </c>
      <c r="E209" s="61" t="s">
        <v>66</v>
      </c>
      <c r="F209" s="61">
        <v>20090309</v>
      </c>
      <c r="G209" s="61" t="s">
        <v>297</v>
      </c>
      <c r="H209" s="61">
        <v>9</v>
      </c>
      <c r="I209" s="61">
        <v>9</v>
      </c>
      <c r="J209" s="61">
        <v>1599</v>
      </c>
      <c r="K209" s="61" t="s">
        <v>301</v>
      </c>
      <c r="L209" s="61" t="s">
        <v>281</v>
      </c>
      <c r="M209" s="61" t="s">
        <v>283</v>
      </c>
      <c r="N209" s="61" t="s">
        <v>283</v>
      </c>
      <c r="O209" s="61" t="s">
        <v>164</v>
      </c>
      <c r="P209" s="61">
        <v>1.42</v>
      </c>
      <c r="Q209" s="61">
        <v>1.05</v>
      </c>
      <c r="R209" s="61">
        <v>2.4700000000000002</v>
      </c>
      <c r="S209" s="61" t="s">
        <v>284</v>
      </c>
      <c r="T209" s="61">
        <v>1.971328</v>
      </c>
      <c r="U209" s="61">
        <v>1.970005</v>
      </c>
      <c r="V209" s="61" t="s">
        <v>285</v>
      </c>
      <c r="W209" s="61">
        <v>1.9426810000000001</v>
      </c>
      <c r="X209" s="61">
        <v>1.9524459999999999</v>
      </c>
      <c r="Y209" s="61">
        <v>1.9734499999999999</v>
      </c>
      <c r="Z209" s="61">
        <v>8</v>
      </c>
      <c r="AA209" s="61" t="s">
        <v>285</v>
      </c>
      <c r="AB209" s="61" t="s">
        <v>285</v>
      </c>
      <c r="AC209" s="61" t="s">
        <v>285</v>
      </c>
      <c r="AD209" s="61" t="s">
        <v>285</v>
      </c>
      <c r="AE209" s="61" t="s">
        <v>296</v>
      </c>
      <c r="AF209" s="61" t="s">
        <v>285</v>
      </c>
      <c r="AG209" s="61" t="s">
        <v>285</v>
      </c>
      <c r="AH209" s="61">
        <v>0.19</v>
      </c>
      <c r="AI209" s="61" t="s">
        <v>287</v>
      </c>
      <c r="AJ209" s="61">
        <v>-0.3</v>
      </c>
      <c r="AK209" s="61">
        <v>0.71430000000000005</v>
      </c>
      <c r="AL209" s="61">
        <v>6.25E-2</v>
      </c>
      <c r="AM209" s="61">
        <v>800</v>
      </c>
      <c r="AN209" s="61">
        <v>8.6300000000000008</v>
      </c>
      <c r="AO209" s="61">
        <v>9.15</v>
      </c>
      <c r="AP209" s="61">
        <v>49.72</v>
      </c>
      <c r="AQ209" s="61">
        <v>54.63</v>
      </c>
      <c r="AR209" s="61">
        <v>0.28277000000000002</v>
      </c>
      <c r="AS209" s="61">
        <v>0.29411999999999999</v>
      </c>
      <c r="AT209" s="61">
        <v>0.28242</v>
      </c>
      <c r="AU209" s="61">
        <v>0.73624999999999996</v>
      </c>
      <c r="AV209" s="61">
        <v>0.89100000000000001</v>
      </c>
      <c r="AW209" s="61">
        <v>0.44995000000000002</v>
      </c>
      <c r="AX209" s="61">
        <v>0.28308</v>
      </c>
      <c r="AY209" s="61">
        <v>0.29343000000000002</v>
      </c>
      <c r="AZ209" s="61">
        <v>0.28220000000000001</v>
      </c>
      <c r="BA209" s="61">
        <v>0.73123000000000005</v>
      </c>
      <c r="BB209" s="61">
        <v>0.88382000000000005</v>
      </c>
      <c r="BC209" s="61">
        <v>0.44657000000000002</v>
      </c>
      <c r="BD209" s="61" t="s">
        <v>288</v>
      </c>
      <c r="BE209" s="61" t="s">
        <v>288</v>
      </c>
      <c r="BF209" s="61" t="s">
        <v>288</v>
      </c>
      <c r="BG209" s="61" t="s">
        <v>288</v>
      </c>
      <c r="BH209" s="61" t="s">
        <v>288</v>
      </c>
      <c r="BI209" s="61" t="s">
        <v>288</v>
      </c>
      <c r="BJ209" s="61">
        <v>0.27889999999999998</v>
      </c>
      <c r="BK209" s="61">
        <v>0.28761999999999999</v>
      </c>
      <c r="BL209" s="61">
        <v>0.27910000000000001</v>
      </c>
      <c r="BM209" s="61">
        <v>0.71487999999999996</v>
      </c>
      <c r="BN209" s="61">
        <v>0.84258</v>
      </c>
      <c r="BO209" s="61">
        <v>0.44192999999999999</v>
      </c>
      <c r="BP209" s="61">
        <v>0.27958</v>
      </c>
      <c r="BQ209" s="61">
        <v>0.28977000000000003</v>
      </c>
      <c r="BR209" s="61">
        <v>0.28079999999999999</v>
      </c>
      <c r="BS209" s="61">
        <v>0.72392999999999996</v>
      </c>
      <c r="BT209" s="61">
        <v>0.84897999999999996</v>
      </c>
      <c r="BU209" s="61">
        <v>0.44679999999999997</v>
      </c>
      <c r="BV209" s="61">
        <v>0.28342000000000001</v>
      </c>
      <c r="BW209" s="61">
        <v>0.29532000000000003</v>
      </c>
      <c r="BX209" s="61">
        <v>0.28283000000000003</v>
      </c>
      <c r="BY209" s="61">
        <v>0.72846999999999995</v>
      </c>
      <c r="BZ209" s="61">
        <v>0.88644999999999996</v>
      </c>
      <c r="CA209" s="61">
        <v>0.44807999999999998</v>
      </c>
      <c r="CB209" s="61">
        <v>0.09</v>
      </c>
      <c r="CC209" s="61">
        <v>0.09</v>
      </c>
      <c r="CD209" s="61">
        <v>0.14000000000000001</v>
      </c>
      <c r="CE209" s="61">
        <v>0.8</v>
      </c>
      <c r="CF209" s="61">
        <v>0.37</v>
      </c>
      <c r="CG209" s="61">
        <v>0.55000000000000004</v>
      </c>
      <c r="CH209" s="61">
        <v>0.06</v>
      </c>
      <c r="CI209" s="61">
        <v>0.06</v>
      </c>
      <c r="CJ209" s="61">
        <v>0.12</v>
      </c>
      <c r="CK209" s="61">
        <v>0.4</v>
      </c>
      <c r="CL209" s="61">
        <v>0.45</v>
      </c>
      <c r="CM209" s="61">
        <v>0.38</v>
      </c>
      <c r="CN209" s="61" t="s">
        <v>289</v>
      </c>
      <c r="CO209" s="61" t="s">
        <v>289</v>
      </c>
      <c r="CP209" s="61" t="s">
        <v>289</v>
      </c>
      <c r="CQ209" s="61" t="s">
        <v>289</v>
      </c>
      <c r="CR209" s="61" t="s">
        <v>289</v>
      </c>
      <c r="CS209" s="61" t="s">
        <v>289</v>
      </c>
      <c r="CT209" s="61">
        <v>0.08</v>
      </c>
      <c r="CU209" s="61">
        <v>0.1</v>
      </c>
      <c r="CV209" s="61">
        <v>0.06</v>
      </c>
      <c r="CW209" s="61">
        <v>0.74</v>
      </c>
      <c r="CX209" s="61">
        <v>0.78</v>
      </c>
      <c r="CY209" s="61">
        <v>0.32</v>
      </c>
      <c r="CZ209" s="61">
        <v>0.03</v>
      </c>
      <c r="DA209" s="61">
        <v>0.09</v>
      </c>
      <c r="DB209" s="61">
        <v>7.0000000000000007E-2</v>
      </c>
      <c r="DC209" s="61">
        <v>0.56999999999999995</v>
      </c>
      <c r="DD209" s="61">
        <v>0.61</v>
      </c>
      <c r="DE209" s="61">
        <v>0.36</v>
      </c>
      <c r="DF209" s="61">
        <v>0.09</v>
      </c>
      <c r="DG209" s="61">
        <v>0.08</v>
      </c>
      <c r="DH209" s="61">
        <v>0.09</v>
      </c>
      <c r="DI209" s="61">
        <v>0.72</v>
      </c>
      <c r="DJ209" s="61">
        <v>0.56000000000000005</v>
      </c>
      <c r="DK209" s="61">
        <v>0.6</v>
      </c>
      <c r="DL209" s="61" t="s">
        <v>294</v>
      </c>
    </row>
    <row r="210" spans="1:116" s="61" customFormat="1">
      <c r="A210" s="61">
        <v>69760</v>
      </c>
      <c r="B210" s="61" t="s">
        <v>18</v>
      </c>
      <c r="C210" s="61">
        <v>2</v>
      </c>
      <c r="D210" s="61">
        <v>20090309</v>
      </c>
      <c r="E210" s="61" t="s">
        <v>10</v>
      </c>
      <c r="F210" s="61">
        <v>20090311</v>
      </c>
      <c r="G210" s="61" t="s">
        <v>297</v>
      </c>
      <c r="H210" s="61">
        <v>10</v>
      </c>
      <c r="I210" s="61">
        <v>10</v>
      </c>
      <c r="J210" s="61">
        <v>1766</v>
      </c>
      <c r="K210" s="61" t="s">
        <v>301</v>
      </c>
      <c r="L210" s="61" t="s">
        <v>281</v>
      </c>
      <c r="M210" s="61" t="s">
        <v>283</v>
      </c>
      <c r="N210" s="61" t="s">
        <v>283</v>
      </c>
      <c r="O210" s="61" t="s">
        <v>165</v>
      </c>
      <c r="P210" s="61">
        <v>0.97</v>
      </c>
      <c r="Q210" s="61">
        <v>0.82</v>
      </c>
      <c r="R210" s="61">
        <v>1.79</v>
      </c>
      <c r="S210" s="61" t="s">
        <v>284</v>
      </c>
      <c r="T210" s="61">
        <v>1.9632719999999999</v>
      </c>
      <c r="U210" s="61">
        <v>1.9607250000000001</v>
      </c>
      <c r="V210" s="61" t="s">
        <v>285</v>
      </c>
      <c r="W210" s="61">
        <v>1.943862</v>
      </c>
      <c r="X210" s="61">
        <v>1.9525140000000001</v>
      </c>
      <c r="Y210" s="61">
        <v>1.968812</v>
      </c>
      <c r="Z210" s="61">
        <v>1</v>
      </c>
      <c r="AA210" s="61" t="s">
        <v>285</v>
      </c>
      <c r="AB210" s="61" t="s">
        <v>285</v>
      </c>
      <c r="AC210" s="61" t="s">
        <v>285</v>
      </c>
      <c r="AD210" s="61" t="s">
        <v>285</v>
      </c>
      <c r="AE210" s="61" t="s">
        <v>298</v>
      </c>
      <c r="AF210" s="61" t="s">
        <v>285</v>
      </c>
      <c r="AG210" s="61" t="s">
        <v>285</v>
      </c>
      <c r="AH210" s="61">
        <v>0.16</v>
      </c>
      <c r="AI210" s="61" t="s">
        <v>287</v>
      </c>
      <c r="AJ210" s="61">
        <v>-0.47</v>
      </c>
      <c r="AK210" s="61">
        <v>0</v>
      </c>
      <c r="AL210" s="61">
        <v>1.1875</v>
      </c>
      <c r="AM210" s="61">
        <v>800</v>
      </c>
      <c r="AN210" s="61">
        <v>10.58</v>
      </c>
      <c r="AO210" s="61">
        <v>10.44</v>
      </c>
      <c r="AP210" s="61">
        <v>56.64</v>
      </c>
      <c r="AQ210" s="61">
        <v>58.14</v>
      </c>
      <c r="AR210" s="61">
        <v>0.28149999999999997</v>
      </c>
      <c r="AS210" s="61">
        <v>0.29382999999999998</v>
      </c>
      <c r="AT210" s="61">
        <v>0.28166999999999998</v>
      </c>
      <c r="AU210" s="61">
        <v>0.72936999999999996</v>
      </c>
      <c r="AV210" s="61">
        <v>0.88173000000000001</v>
      </c>
      <c r="AW210" s="61">
        <v>0.44635000000000002</v>
      </c>
      <c r="AX210" s="61">
        <v>0.28092</v>
      </c>
      <c r="AY210" s="61">
        <v>0.29285</v>
      </c>
      <c r="AZ210" s="61">
        <v>0.28129999999999999</v>
      </c>
      <c r="BA210" s="61">
        <v>0.72902999999999996</v>
      </c>
      <c r="BB210" s="61">
        <v>0.88112000000000001</v>
      </c>
      <c r="BC210" s="61">
        <v>0.44917000000000001</v>
      </c>
      <c r="BD210" s="61" t="s">
        <v>288</v>
      </c>
      <c r="BE210" s="61" t="s">
        <v>288</v>
      </c>
      <c r="BF210" s="61" t="s">
        <v>288</v>
      </c>
      <c r="BG210" s="61" t="s">
        <v>288</v>
      </c>
      <c r="BH210" s="61" t="s">
        <v>288</v>
      </c>
      <c r="BI210" s="61" t="s">
        <v>288</v>
      </c>
      <c r="BJ210" s="61">
        <v>0.27897</v>
      </c>
      <c r="BK210" s="61">
        <v>0.28802</v>
      </c>
      <c r="BL210" s="61">
        <v>0.27929999999999999</v>
      </c>
      <c r="BM210" s="61">
        <v>0.71872999999999998</v>
      </c>
      <c r="BN210" s="61">
        <v>0.84145000000000003</v>
      </c>
      <c r="BO210" s="61">
        <v>0.44119999999999998</v>
      </c>
      <c r="BP210" s="61">
        <v>0.28010000000000002</v>
      </c>
      <c r="BQ210" s="61">
        <v>0.28993000000000002</v>
      </c>
      <c r="BR210" s="61">
        <v>0.28025</v>
      </c>
      <c r="BS210" s="61">
        <v>0.72275</v>
      </c>
      <c r="BT210" s="61">
        <v>0.84767999999999999</v>
      </c>
      <c r="BU210" s="61">
        <v>0.44624999999999998</v>
      </c>
      <c r="BV210" s="61">
        <v>0.28242</v>
      </c>
      <c r="BW210" s="61">
        <v>0.29530000000000001</v>
      </c>
      <c r="BX210" s="61">
        <v>0.28238000000000002</v>
      </c>
      <c r="BY210" s="61">
        <v>0.72755000000000003</v>
      </c>
      <c r="BZ210" s="61">
        <v>0.87992999999999999</v>
      </c>
      <c r="CA210" s="61">
        <v>0.44802999999999998</v>
      </c>
      <c r="CB210" s="61">
        <v>0.04</v>
      </c>
      <c r="CC210" s="61">
        <v>0.08</v>
      </c>
      <c r="CD210" s="61">
        <v>0.05</v>
      </c>
      <c r="CE210" s="61">
        <v>0.57999999999999996</v>
      </c>
      <c r="CF210" s="61">
        <v>0.64</v>
      </c>
      <c r="CG210" s="61">
        <v>0.64</v>
      </c>
      <c r="CH210" s="61">
        <v>7.0000000000000007E-2</v>
      </c>
      <c r="CI210" s="61">
        <v>0.09</v>
      </c>
      <c r="CJ210" s="61">
        <v>0.06</v>
      </c>
      <c r="CK210" s="61">
        <v>0.76</v>
      </c>
      <c r="CL210" s="61">
        <v>0.37</v>
      </c>
      <c r="CM210" s="61">
        <v>0.55000000000000004</v>
      </c>
      <c r="CN210" s="61" t="s">
        <v>289</v>
      </c>
      <c r="CO210" s="61" t="s">
        <v>289</v>
      </c>
      <c r="CP210" s="61" t="s">
        <v>289</v>
      </c>
      <c r="CQ210" s="61" t="s">
        <v>289</v>
      </c>
      <c r="CR210" s="61" t="s">
        <v>289</v>
      </c>
      <c r="CS210" s="61" t="s">
        <v>289</v>
      </c>
      <c r="CT210" s="61">
        <v>0.11</v>
      </c>
      <c r="CU210" s="61">
        <v>0.1</v>
      </c>
      <c r="CV210" s="61">
        <v>0.14000000000000001</v>
      </c>
      <c r="CW210" s="61">
        <v>0.5</v>
      </c>
      <c r="CX210" s="61">
        <v>0.62</v>
      </c>
      <c r="CY210" s="61">
        <v>0.59</v>
      </c>
      <c r="CZ210" s="61">
        <v>0.05</v>
      </c>
      <c r="DA210" s="61">
        <v>0.1</v>
      </c>
      <c r="DB210" s="61">
        <v>0.14000000000000001</v>
      </c>
      <c r="DC210" s="61">
        <v>0.69</v>
      </c>
      <c r="DD210" s="61">
        <v>0.55000000000000004</v>
      </c>
      <c r="DE210" s="61">
        <v>0.59</v>
      </c>
      <c r="DF210" s="61">
        <v>0.13</v>
      </c>
      <c r="DG210" s="61">
        <v>0.1</v>
      </c>
      <c r="DH210" s="61">
        <v>0.22</v>
      </c>
      <c r="DI210" s="61">
        <v>0.51</v>
      </c>
      <c r="DJ210" s="61">
        <v>0.5</v>
      </c>
      <c r="DK210" s="61">
        <v>0.68</v>
      </c>
      <c r="DL210" s="61" t="s">
        <v>294</v>
      </c>
    </row>
    <row r="211" spans="1:116" s="61" customFormat="1">
      <c r="A211" s="61">
        <v>70138</v>
      </c>
      <c r="B211" s="61" t="s">
        <v>18</v>
      </c>
      <c r="C211" s="61">
        <v>2</v>
      </c>
      <c r="D211" s="61">
        <v>20090317</v>
      </c>
      <c r="E211" s="61" t="s">
        <v>72</v>
      </c>
      <c r="F211" s="61">
        <v>20090401</v>
      </c>
      <c r="G211" s="61" t="s">
        <v>297</v>
      </c>
      <c r="H211" s="61">
        <v>11</v>
      </c>
      <c r="I211" s="61">
        <v>11</v>
      </c>
      <c r="J211" s="61">
        <v>1923</v>
      </c>
      <c r="K211" s="61" t="s">
        <v>281</v>
      </c>
      <c r="L211" s="61" t="s">
        <v>309</v>
      </c>
      <c r="M211" s="61" t="s">
        <v>308</v>
      </c>
      <c r="N211" s="61" t="s">
        <v>283</v>
      </c>
      <c r="O211" s="61" t="s">
        <v>163</v>
      </c>
      <c r="P211" s="61">
        <v>0.67</v>
      </c>
      <c r="Q211" s="61">
        <v>0.78</v>
      </c>
      <c r="R211" s="61">
        <v>1.45</v>
      </c>
      <c r="S211" s="61" t="s">
        <v>284</v>
      </c>
      <c r="T211" s="61">
        <v>1.971751</v>
      </c>
      <c r="U211" s="61">
        <v>1.9642250000000001</v>
      </c>
      <c r="V211" s="61" t="s">
        <v>285</v>
      </c>
      <c r="W211" s="61">
        <v>1.9532320000000001</v>
      </c>
      <c r="X211" s="61">
        <v>1.955357</v>
      </c>
      <c r="Y211" s="61">
        <v>1.970256</v>
      </c>
      <c r="Z211" s="61">
        <v>1</v>
      </c>
      <c r="AA211" s="61">
        <v>10.499335</v>
      </c>
      <c r="AB211" s="61">
        <v>10.468472</v>
      </c>
      <c r="AC211" s="61" t="s">
        <v>285</v>
      </c>
      <c r="AD211" s="61">
        <v>10.380428999999999</v>
      </c>
      <c r="AE211" s="61" t="s">
        <v>292</v>
      </c>
      <c r="AF211" s="61">
        <v>10.39743</v>
      </c>
      <c r="AG211" s="61">
        <v>10.500012</v>
      </c>
      <c r="AH211" s="61">
        <v>0.28999999999999998</v>
      </c>
      <c r="AI211" s="61" t="s">
        <v>287</v>
      </c>
      <c r="AJ211" s="61">
        <v>-0.3</v>
      </c>
      <c r="AK211" s="61">
        <v>-1.4286000000000001</v>
      </c>
      <c r="AL211" s="61">
        <v>0.4375</v>
      </c>
      <c r="AM211" s="61">
        <v>700</v>
      </c>
      <c r="AN211" s="61">
        <v>10.7</v>
      </c>
      <c r="AO211" s="61">
        <v>10.42</v>
      </c>
      <c r="AP211" s="61">
        <v>70.09</v>
      </c>
      <c r="AQ211" s="61">
        <v>69.12</v>
      </c>
      <c r="AR211" s="61">
        <v>0.28303</v>
      </c>
      <c r="AS211" s="61">
        <v>0.29393000000000002</v>
      </c>
      <c r="AT211" s="61">
        <v>0.28287000000000001</v>
      </c>
      <c r="AU211" s="61">
        <v>0.73258000000000001</v>
      </c>
      <c r="AV211" s="61">
        <v>0.87582000000000004</v>
      </c>
      <c r="AW211" s="61">
        <v>0.44623000000000002</v>
      </c>
      <c r="AX211" s="61">
        <v>0.28155000000000002</v>
      </c>
      <c r="AY211" s="61">
        <v>0.29354999999999998</v>
      </c>
      <c r="AZ211" s="61">
        <v>0.28227999999999998</v>
      </c>
      <c r="BA211" s="61">
        <v>0.72777000000000003</v>
      </c>
      <c r="BB211" s="61">
        <v>0.87617999999999996</v>
      </c>
      <c r="BC211" s="61">
        <v>0.44464999999999999</v>
      </c>
      <c r="BD211" s="61" t="s">
        <v>288</v>
      </c>
      <c r="BE211" s="61" t="s">
        <v>288</v>
      </c>
      <c r="BF211" s="61" t="s">
        <v>288</v>
      </c>
      <c r="BG211" s="61" t="s">
        <v>288</v>
      </c>
      <c r="BH211" s="61" t="s">
        <v>288</v>
      </c>
      <c r="BI211" s="61" t="s">
        <v>288</v>
      </c>
      <c r="BJ211" s="61">
        <v>0.28006999999999999</v>
      </c>
      <c r="BK211" s="61">
        <v>0.28993000000000002</v>
      </c>
      <c r="BL211" s="61">
        <v>0.28062999999999999</v>
      </c>
      <c r="BM211" s="61">
        <v>0.72840000000000005</v>
      </c>
      <c r="BN211" s="61">
        <v>0.85458000000000001</v>
      </c>
      <c r="BO211" s="61">
        <v>0.44255</v>
      </c>
      <c r="BP211" s="61">
        <v>0.28029999999999999</v>
      </c>
      <c r="BQ211" s="61">
        <v>0.29099999999999998</v>
      </c>
      <c r="BR211" s="61">
        <v>0.28111999999999998</v>
      </c>
      <c r="BS211" s="61">
        <v>0.72155000000000002</v>
      </c>
      <c r="BT211" s="61">
        <v>0.85477999999999998</v>
      </c>
      <c r="BU211" s="61">
        <v>0.44496999999999998</v>
      </c>
      <c r="BV211" s="61">
        <v>0.28237000000000001</v>
      </c>
      <c r="BW211" s="61">
        <v>0.29466999999999999</v>
      </c>
      <c r="BX211" s="61">
        <v>0.28322000000000003</v>
      </c>
      <c r="BY211" s="61">
        <v>0.72885</v>
      </c>
      <c r="BZ211" s="61">
        <v>0.87527999999999995</v>
      </c>
      <c r="CA211" s="61">
        <v>0.44624999999999998</v>
      </c>
      <c r="CB211" s="61">
        <v>0.19</v>
      </c>
      <c r="CC211" s="61">
        <v>0.14000000000000001</v>
      </c>
      <c r="CD211" s="61">
        <v>0.16</v>
      </c>
      <c r="CE211" s="61">
        <v>0.44</v>
      </c>
      <c r="CF211" s="61">
        <v>0.38</v>
      </c>
      <c r="CG211" s="61">
        <v>0.61</v>
      </c>
      <c r="CH211" s="61">
        <v>0.06</v>
      </c>
      <c r="CI211" s="61">
        <v>7.0000000000000007E-2</v>
      </c>
      <c r="CJ211" s="61">
        <v>0.08</v>
      </c>
      <c r="CK211" s="61">
        <v>0.72</v>
      </c>
      <c r="CL211" s="61">
        <v>0.51</v>
      </c>
      <c r="CM211" s="61">
        <v>0.4</v>
      </c>
      <c r="CN211" s="61" t="s">
        <v>289</v>
      </c>
      <c r="CO211" s="61" t="s">
        <v>289</v>
      </c>
      <c r="CP211" s="61" t="s">
        <v>289</v>
      </c>
      <c r="CQ211" s="61" t="s">
        <v>289</v>
      </c>
      <c r="CR211" s="61" t="s">
        <v>289</v>
      </c>
      <c r="CS211" s="61" t="s">
        <v>289</v>
      </c>
      <c r="CT211" s="61">
        <v>0.09</v>
      </c>
      <c r="CU211" s="61">
        <v>0.06</v>
      </c>
      <c r="CV211" s="61">
        <v>0.1</v>
      </c>
      <c r="CW211" s="61">
        <v>0.7</v>
      </c>
      <c r="CX211" s="61">
        <v>0.39</v>
      </c>
      <c r="CY211" s="61">
        <v>0.45</v>
      </c>
      <c r="CZ211" s="61">
        <v>0.16</v>
      </c>
      <c r="DA211" s="61">
        <v>0.06</v>
      </c>
      <c r="DB211" s="61">
        <v>0.14000000000000001</v>
      </c>
      <c r="DC211" s="61">
        <v>0.72</v>
      </c>
      <c r="DD211" s="61">
        <v>0.71</v>
      </c>
      <c r="DE211" s="61">
        <v>0.63</v>
      </c>
      <c r="DF211" s="61">
        <v>0.04</v>
      </c>
      <c r="DG211" s="61">
        <v>0.09</v>
      </c>
      <c r="DH211" s="61">
        <v>0.08</v>
      </c>
      <c r="DI211" s="61">
        <v>0.77</v>
      </c>
      <c r="DJ211" s="61">
        <v>0.56999999999999995</v>
      </c>
      <c r="DK211" s="61">
        <v>0.68</v>
      </c>
      <c r="DL211" s="61" t="s">
        <v>294</v>
      </c>
    </row>
    <row r="212" spans="1:116" s="61" customFormat="1">
      <c r="A212" s="61">
        <v>70376</v>
      </c>
      <c r="B212" s="61" t="s">
        <v>18</v>
      </c>
      <c r="C212" s="61">
        <v>2</v>
      </c>
      <c r="D212" s="61">
        <v>20090324</v>
      </c>
      <c r="E212" s="61" t="s">
        <v>77</v>
      </c>
      <c r="F212" s="61">
        <v>20090408</v>
      </c>
      <c r="G212" s="61" t="s">
        <v>297</v>
      </c>
      <c r="H212" s="61">
        <v>12</v>
      </c>
      <c r="I212" s="61">
        <v>12</v>
      </c>
      <c r="J212" s="61">
        <v>2080</v>
      </c>
      <c r="K212" s="61" t="s">
        <v>281</v>
      </c>
      <c r="L212" s="61" t="s">
        <v>309</v>
      </c>
      <c r="M212" s="61" t="s">
        <v>313</v>
      </c>
      <c r="N212" s="61" t="s">
        <v>283</v>
      </c>
      <c r="O212" s="61" t="s">
        <v>162</v>
      </c>
      <c r="P212" s="61">
        <v>1.26</v>
      </c>
      <c r="Q212" s="61">
        <v>0.61</v>
      </c>
      <c r="R212" s="61">
        <v>1.87</v>
      </c>
      <c r="S212" s="61" t="s">
        <v>284</v>
      </c>
      <c r="T212" s="61">
        <v>1.9662120000000001</v>
      </c>
      <c r="U212" s="61">
        <v>1.960777</v>
      </c>
      <c r="V212" s="61" t="s">
        <v>285</v>
      </c>
      <c r="W212" s="61">
        <v>1.939076</v>
      </c>
      <c r="X212" s="61">
        <v>1.956402</v>
      </c>
      <c r="Y212" s="61">
        <v>1.9677789999999999</v>
      </c>
      <c r="Z212" s="61">
        <v>1</v>
      </c>
      <c r="AA212" s="61">
        <v>10.476376999999999</v>
      </c>
      <c r="AB212" s="61">
        <v>10.446421000000001</v>
      </c>
      <c r="AC212" s="61" t="s">
        <v>285</v>
      </c>
      <c r="AD212" s="61">
        <v>10.279493</v>
      </c>
      <c r="AE212" s="61" t="s">
        <v>286</v>
      </c>
      <c r="AF212" s="61">
        <v>10.372303</v>
      </c>
      <c r="AG212" s="61">
        <v>10.491505999999999</v>
      </c>
      <c r="AH212" s="61">
        <v>0.28999999999999998</v>
      </c>
      <c r="AI212" s="61" t="s">
        <v>287</v>
      </c>
      <c r="AJ212" s="61">
        <v>-0.43</v>
      </c>
      <c r="AK212" s="61">
        <v>-1.6429</v>
      </c>
      <c r="AL212" s="61">
        <v>-1.1875</v>
      </c>
      <c r="AM212" s="61">
        <v>900</v>
      </c>
      <c r="AN212" s="61">
        <v>8.83</v>
      </c>
      <c r="AO212" s="61">
        <v>9.14</v>
      </c>
      <c r="AP212" s="61">
        <v>48.57</v>
      </c>
      <c r="AQ212" s="61">
        <v>50.59</v>
      </c>
      <c r="AR212" s="61">
        <v>0.28167999999999999</v>
      </c>
      <c r="AS212" s="61">
        <v>0.29368</v>
      </c>
      <c r="AT212" s="61">
        <v>0.28277999999999998</v>
      </c>
      <c r="AU212" s="61">
        <v>0.72792999999999997</v>
      </c>
      <c r="AV212" s="61">
        <v>0.87553000000000003</v>
      </c>
      <c r="AW212" s="61">
        <v>0.44552999999999998</v>
      </c>
      <c r="AX212" s="61">
        <v>0.28087000000000001</v>
      </c>
      <c r="AY212" s="61">
        <v>0.29298000000000002</v>
      </c>
      <c r="AZ212" s="61">
        <v>0.28216999999999998</v>
      </c>
      <c r="BA212" s="61">
        <v>0.72567000000000004</v>
      </c>
      <c r="BB212" s="61">
        <v>0.87146999999999997</v>
      </c>
      <c r="BC212" s="61">
        <v>0.44297999999999998</v>
      </c>
      <c r="BD212" s="61" t="s">
        <v>288</v>
      </c>
      <c r="BE212" s="61" t="s">
        <v>288</v>
      </c>
      <c r="BF212" s="61" t="s">
        <v>288</v>
      </c>
      <c r="BG212" s="61" t="s">
        <v>288</v>
      </c>
      <c r="BH212" s="61" t="s">
        <v>288</v>
      </c>
      <c r="BI212" s="61" t="s">
        <v>288</v>
      </c>
      <c r="BJ212" s="61">
        <v>0.27844999999999998</v>
      </c>
      <c r="BK212" s="61">
        <v>0.28703000000000001</v>
      </c>
      <c r="BL212" s="61">
        <v>0.27872999999999998</v>
      </c>
      <c r="BM212" s="61">
        <v>0.71494999999999997</v>
      </c>
      <c r="BN212" s="61">
        <v>0.82733000000000001</v>
      </c>
      <c r="BO212" s="61">
        <v>0.43852000000000002</v>
      </c>
      <c r="BP212" s="61">
        <v>0.27977000000000002</v>
      </c>
      <c r="BQ212" s="61">
        <v>0.28865000000000002</v>
      </c>
      <c r="BR212" s="61">
        <v>0.28197</v>
      </c>
      <c r="BS212" s="61">
        <v>0.72953000000000001</v>
      </c>
      <c r="BT212" s="61">
        <v>0.84187000000000001</v>
      </c>
      <c r="BU212" s="61">
        <v>0.44712000000000002</v>
      </c>
      <c r="BV212" s="61">
        <v>0.28220000000000001</v>
      </c>
      <c r="BW212" s="61">
        <v>0.29442000000000002</v>
      </c>
      <c r="BX212" s="61">
        <v>0.28265000000000001</v>
      </c>
      <c r="BY212" s="61">
        <v>0.72899999999999998</v>
      </c>
      <c r="BZ212" s="61">
        <v>0.87963000000000002</v>
      </c>
      <c r="CA212" s="61">
        <v>0.44455</v>
      </c>
      <c r="CB212" s="61">
        <v>0.25</v>
      </c>
      <c r="CC212" s="61">
        <v>0.08</v>
      </c>
      <c r="CD212" s="61">
        <v>0.09</v>
      </c>
      <c r="CE212" s="61">
        <v>0.3</v>
      </c>
      <c r="CF212" s="61">
        <v>0.28000000000000003</v>
      </c>
      <c r="CG212" s="61">
        <v>0.24</v>
      </c>
      <c r="CH212" s="61">
        <v>0.06</v>
      </c>
      <c r="CI212" s="61">
        <v>0.11</v>
      </c>
      <c r="CJ212" s="61">
        <v>0.1</v>
      </c>
      <c r="CK212" s="61">
        <v>0.69</v>
      </c>
      <c r="CL212" s="61">
        <v>0.48</v>
      </c>
      <c r="CM212" s="61">
        <v>0.28999999999999998</v>
      </c>
      <c r="CN212" s="61" t="s">
        <v>289</v>
      </c>
      <c r="CO212" s="61" t="s">
        <v>289</v>
      </c>
      <c r="CP212" s="61" t="s">
        <v>289</v>
      </c>
      <c r="CQ212" s="61" t="s">
        <v>289</v>
      </c>
      <c r="CR212" s="61" t="s">
        <v>289</v>
      </c>
      <c r="CS212" s="61" t="s">
        <v>289</v>
      </c>
      <c r="CT212" s="61">
        <v>0.08</v>
      </c>
      <c r="CU212" s="61">
        <v>0.09</v>
      </c>
      <c r="CV212" s="61">
        <v>0.12</v>
      </c>
      <c r="CW212" s="61">
        <v>0.52</v>
      </c>
      <c r="CX212" s="61">
        <v>0.53</v>
      </c>
      <c r="CY212" s="61">
        <v>0.27</v>
      </c>
      <c r="CZ212" s="61">
        <v>0.06</v>
      </c>
      <c r="DA212" s="61">
        <v>7.0000000000000007E-2</v>
      </c>
      <c r="DB212" s="61">
        <v>0.08</v>
      </c>
      <c r="DC212" s="61">
        <v>0.31</v>
      </c>
      <c r="DD212" s="61">
        <v>0.38</v>
      </c>
      <c r="DE212" s="61">
        <v>0.42</v>
      </c>
      <c r="DF212" s="61">
        <v>0.08</v>
      </c>
      <c r="DG212" s="61">
        <v>0.08</v>
      </c>
      <c r="DH212" s="61">
        <v>0.06</v>
      </c>
      <c r="DI212" s="61">
        <v>0.6</v>
      </c>
      <c r="DJ212" s="61">
        <v>0.59</v>
      </c>
      <c r="DK212" s="61">
        <v>0.3</v>
      </c>
      <c r="DL212" s="61" t="s">
        <v>294</v>
      </c>
    </row>
    <row r="213" spans="1:116" s="61" customFormat="1">
      <c r="A213" s="61">
        <v>70383</v>
      </c>
      <c r="B213" s="61" t="s">
        <v>18</v>
      </c>
      <c r="C213" s="61">
        <v>2</v>
      </c>
      <c r="D213" s="61">
        <v>20090331</v>
      </c>
      <c r="E213" s="61" t="s">
        <v>84</v>
      </c>
      <c r="F213" s="61">
        <v>20090408</v>
      </c>
      <c r="G213" s="61" t="s">
        <v>297</v>
      </c>
      <c r="H213" s="61">
        <v>13</v>
      </c>
      <c r="I213" s="61">
        <v>13</v>
      </c>
      <c r="J213" s="61">
        <v>2237</v>
      </c>
      <c r="K213" s="61" t="s">
        <v>281</v>
      </c>
      <c r="L213" s="61" t="s">
        <v>307</v>
      </c>
      <c r="M213" s="61" t="s">
        <v>315</v>
      </c>
      <c r="N213" s="61" t="s">
        <v>316</v>
      </c>
      <c r="O213" s="61" t="s">
        <v>164</v>
      </c>
      <c r="P213" s="61">
        <v>1.21</v>
      </c>
      <c r="Q213" s="61">
        <v>1.29</v>
      </c>
      <c r="R213" s="61">
        <v>2.5</v>
      </c>
      <c r="S213" s="61" t="s">
        <v>284</v>
      </c>
      <c r="T213" s="61">
        <v>1.9638009999999999</v>
      </c>
      <c r="U213" s="61">
        <v>1.9599610000000001</v>
      </c>
      <c r="V213" s="61" t="s">
        <v>285</v>
      </c>
      <c r="W213" s="61">
        <v>1.9403630000000001</v>
      </c>
      <c r="X213" s="61">
        <v>1.946337</v>
      </c>
      <c r="Y213" s="61">
        <v>1.971117</v>
      </c>
      <c r="Z213" s="61">
        <v>1</v>
      </c>
      <c r="AA213" s="61">
        <v>10.466614999999999</v>
      </c>
      <c r="AB213" s="61">
        <v>10.445845</v>
      </c>
      <c r="AC213" s="61" t="s">
        <v>285</v>
      </c>
      <c r="AD213" s="61">
        <v>10.292315</v>
      </c>
      <c r="AE213" s="61" t="s">
        <v>296</v>
      </c>
      <c r="AF213" s="61">
        <v>10.335826000000001</v>
      </c>
      <c r="AG213" s="61">
        <v>10.483692</v>
      </c>
      <c r="AH213" s="61">
        <v>0.2</v>
      </c>
      <c r="AI213" s="61" t="s">
        <v>287</v>
      </c>
      <c r="AJ213" s="61">
        <v>-0.36</v>
      </c>
      <c r="AK213" s="61">
        <v>-0.78569999999999995</v>
      </c>
      <c r="AL213" s="61">
        <v>1.5625</v>
      </c>
      <c r="AM213" s="61">
        <v>1000</v>
      </c>
      <c r="AN213" s="61">
        <v>8.6300000000000008</v>
      </c>
      <c r="AO213" s="61">
        <v>9.24</v>
      </c>
      <c r="AP213" s="61">
        <v>50.15</v>
      </c>
      <c r="AQ213" s="61">
        <v>54.99</v>
      </c>
      <c r="AR213" s="61">
        <v>0.28170000000000001</v>
      </c>
      <c r="AS213" s="61">
        <v>0.29380000000000001</v>
      </c>
      <c r="AT213" s="61">
        <v>0.2823</v>
      </c>
      <c r="AU213" s="61">
        <v>0.72357000000000005</v>
      </c>
      <c r="AV213" s="61">
        <v>0.87573000000000001</v>
      </c>
      <c r="AW213" s="61">
        <v>0.44257000000000002</v>
      </c>
      <c r="AX213" s="61">
        <v>0.28088000000000002</v>
      </c>
      <c r="AY213" s="61">
        <v>0.29315000000000002</v>
      </c>
      <c r="AZ213" s="61">
        <v>0.28201999999999999</v>
      </c>
      <c r="BA213" s="61">
        <v>0.72231999999999996</v>
      </c>
      <c r="BB213" s="61">
        <v>0.87397000000000002</v>
      </c>
      <c r="BC213" s="61">
        <v>0.4425</v>
      </c>
      <c r="BD213" s="61" t="s">
        <v>288</v>
      </c>
      <c r="BE213" s="61" t="s">
        <v>288</v>
      </c>
      <c r="BF213" s="61" t="s">
        <v>288</v>
      </c>
      <c r="BG213" s="61" t="s">
        <v>288</v>
      </c>
      <c r="BH213" s="61" t="s">
        <v>288</v>
      </c>
      <c r="BI213" s="61" t="s">
        <v>288</v>
      </c>
      <c r="BJ213" s="61">
        <v>0.2787</v>
      </c>
      <c r="BK213" s="61">
        <v>0.28739999999999999</v>
      </c>
      <c r="BL213" s="61">
        <v>0.27877000000000002</v>
      </c>
      <c r="BM213" s="61">
        <v>0.71472000000000002</v>
      </c>
      <c r="BN213" s="61">
        <v>0.83367999999999998</v>
      </c>
      <c r="BO213" s="61">
        <v>0.43935000000000002</v>
      </c>
      <c r="BP213" s="61">
        <v>0.27922000000000002</v>
      </c>
      <c r="BQ213" s="61">
        <v>0.28877999999999998</v>
      </c>
      <c r="BR213" s="61">
        <v>0.27972999999999998</v>
      </c>
      <c r="BS213" s="61">
        <v>0.71733000000000002</v>
      </c>
      <c r="BT213" s="61">
        <v>0.84399999999999997</v>
      </c>
      <c r="BU213" s="61">
        <v>0.44296999999999997</v>
      </c>
      <c r="BV213" s="61">
        <v>0.28347</v>
      </c>
      <c r="BW213" s="61">
        <v>0.29293000000000002</v>
      </c>
      <c r="BX213" s="61">
        <v>0.28249999999999997</v>
      </c>
      <c r="BY213" s="61">
        <v>0.73035000000000005</v>
      </c>
      <c r="BZ213" s="61">
        <v>0.87307999999999997</v>
      </c>
      <c r="CA213" s="61">
        <v>0.44429999999999997</v>
      </c>
      <c r="CB213" s="61">
        <v>0.1</v>
      </c>
      <c r="CC213" s="61">
        <v>0.04</v>
      </c>
      <c r="CD213" s="61">
        <v>0.09</v>
      </c>
      <c r="CE213" s="61">
        <v>0.45</v>
      </c>
      <c r="CF213" s="61">
        <v>0.43</v>
      </c>
      <c r="CG213" s="61">
        <v>0.31</v>
      </c>
      <c r="CH213" s="61">
        <v>0.06</v>
      </c>
      <c r="CI213" s="61">
        <v>0.08</v>
      </c>
      <c r="CJ213" s="61">
        <v>0.11</v>
      </c>
      <c r="CK213" s="61">
        <v>0.46</v>
      </c>
      <c r="CL213" s="61">
        <v>0.48</v>
      </c>
      <c r="CM213" s="61">
        <v>0.43</v>
      </c>
      <c r="CN213" s="61" t="s">
        <v>289</v>
      </c>
      <c r="CO213" s="61" t="s">
        <v>289</v>
      </c>
      <c r="CP213" s="61" t="s">
        <v>289</v>
      </c>
      <c r="CQ213" s="61" t="s">
        <v>289</v>
      </c>
      <c r="CR213" s="61" t="s">
        <v>289</v>
      </c>
      <c r="CS213" s="61" t="s">
        <v>289</v>
      </c>
      <c r="CT213" s="61">
        <v>0.1</v>
      </c>
      <c r="CU213" s="61">
        <v>7.0000000000000007E-2</v>
      </c>
      <c r="CV213" s="61">
        <v>7.0000000000000007E-2</v>
      </c>
      <c r="CW213" s="61">
        <v>0.17</v>
      </c>
      <c r="CX213" s="61">
        <v>0.43</v>
      </c>
      <c r="CY213" s="61">
        <v>0.42</v>
      </c>
      <c r="CZ213" s="61">
        <v>0.05</v>
      </c>
      <c r="DA213" s="61">
        <v>0.05</v>
      </c>
      <c r="DB213" s="61">
        <v>0.12</v>
      </c>
      <c r="DC213" s="61">
        <v>0.63</v>
      </c>
      <c r="DD213" s="61">
        <v>0.44</v>
      </c>
      <c r="DE213" s="61">
        <v>0.17</v>
      </c>
      <c r="DF213" s="61">
        <v>0.08</v>
      </c>
      <c r="DG213" s="61">
        <v>0.06</v>
      </c>
      <c r="DH213" s="61">
        <v>0.06</v>
      </c>
      <c r="DI213" s="61">
        <v>0.33</v>
      </c>
      <c r="DJ213" s="61">
        <v>0.39</v>
      </c>
      <c r="DK213" s="61">
        <v>0.23</v>
      </c>
      <c r="DL213" s="61" t="s">
        <v>294</v>
      </c>
    </row>
    <row r="214" spans="1:116" s="61" customFormat="1">
      <c r="A214" s="61">
        <v>71193</v>
      </c>
      <c r="B214" s="61" t="s">
        <v>18</v>
      </c>
      <c r="C214" s="61">
        <v>2</v>
      </c>
      <c r="D214" s="61">
        <v>20091006</v>
      </c>
      <c r="E214" s="61" t="s">
        <v>134</v>
      </c>
      <c r="F214" s="61">
        <v>20091007</v>
      </c>
      <c r="G214" s="61" t="s">
        <v>353</v>
      </c>
      <c r="H214" s="61">
        <v>1</v>
      </c>
      <c r="I214" s="61">
        <v>38</v>
      </c>
      <c r="J214" s="61">
        <v>320</v>
      </c>
      <c r="K214" s="61" t="s">
        <v>308</v>
      </c>
      <c r="L214" s="61" t="s">
        <v>354</v>
      </c>
      <c r="M214" s="61" t="s">
        <v>283</v>
      </c>
      <c r="N214" s="61" t="s">
        <v>283</v>
      </c>
      <c r="O214" s="61">
        <v>542</v>
      </c>
      <c r="P214" s="61">
        <v>1.39</v>
      </c>
      <c r="Q214" s="61">
        <v>0.65</v>
      </c>
      <c r="R214" s="61">
        <v>2.04</v>
      </c>
      <c r="S214" s="61" t="s">
        <v>284</v>
      </c>
      <c r="T214" s="61">
        <v>2.0109080000000001</v>
      </c>
      <c r="U214" s="61">
        <v>1.996516</v>
      </c>
      <c r="V214" s="61">
        <v>1.992524</v>
      </c>
      <c r="W214" s="61">
        <v>1.952844</v>
      </c>
      <c r="X214" s="61">
        <v>1.9582630000000001</v>
      </c>
      <c r="Y214" s="61">
        <v>1.978515</v>
      </c>
      <c r="Z214" s="61">
        <v>0</v>
      </c>
      <c r="AA214" s="61">
        <v>10.694684000000001</v>
      </c>
      <c r="AB214" s="61">
        <v>10.62711</v>
      </c>
      <c r="AC214" s="61">
        <v>10.603667</v>
      </c>
      <c r="AD214" s="61">
        <v>10.360942</v>
      </c>
      <c r="AE214" s="61" t="s">
        <v>286</v>
      </c>
      <c r="AF214" s="61">
        <v>10.398345000000001</v>
      </c>
      <c r="AG214" s="61">
        <v>10.56527</v>
      </c>
      <c r="AH214" s="61">
        <v>0.63</v>
      </c>
      <c r="AI214" s="61">
        <v>0.22</v>
      </c>
      <c r="AJ214" s="61">
        <v>0.36</v>
      </c>
      <c r="AK214" s="61">
        <v>-0.71430000000000005</v>
      </c>
      <c r="AL214" s="61">
        <v>-0.9375</v>
      </c>
      <c r="AM214" s="61">
        <v>900</v>
      </c>
      <c r="AN214" s="61">
        <v>8.83</v>
      </c>
      <c r="AO214" s="61">
        <v>8.84</v>
      </c>
      <c r="AP214" s="61">
        <v>47.43</v>
      </c>
      <c r="AQ214" s="61">
        <v>48.9</v>
      </c>
      <c r="AR214" s="61">
        <v>0.28699999999999998</v>
      </c>
      <c r="AS214" s="61">
        <v>0.29768</v>
      </c>
      <c r="AT214" s="61">
        <v>0.28961999999999999</v>
      </c>
      <c r="AU214" s="61">
        <v>0.74902999999999997</v>
      </c>
      <c r="AV214" s="61">
        <v>0.89251999999999998</v>
      </c>
      <c r="AW214" s="61">
        <v>0.46727000000000002</v>
      </c>
      <c r="AX214" s="61">
        <v>0.28503000000000001</v>
      </c>
      <c r="AY214" s="61">
        <v>0.29627999999999999</v>
      </c>
      <c r="AZ214" s="61">
        <v>0.28763</v>
      </c>
      <c r="BA214" s="61">
        <v>0.73855000000000004</v>
      </c>
      <c r="BB214" s="61">
        <v>0.89141999999999999</v>
      </c>
      <c r="BC214" s="61">
        <v>0.46338000000000001</v>
      </c>
      <c r="BD214" s="61">
        <v>0.28458</v>
      </c>
      <c r="BE214" s="61">
        <v>0.29582000000000003</v>
      </c>
      <c r="BF214" s="61">
        <v>0.28711999999999999</v>
      </c>
      <c r="BG214" s="61">
        <v>0.73773</v>
      </c>
      <c r="BH214" s="61">
        <v>0.88676999999999995</v>
      </c>
      <c r="BI214" s="61">
        <v>0.45978000000000002</v>
      </c>
      <c r="BJ214" s="61">
        <v>0.27866999999999997</v>
      </c>
      <c r="BK214" s="61">
        <v>0.28817999999999999</v>
      </c>
      <c r="BL214" s="61">
        <v>0.28193000000000001</v>
      </c>
      <c r="BM214" s="61">
        <v>0.72228000000000003</v>
      </c>
      <c r="BN214" s="61">
        <v>0.84802999999999995</v>
      </c>
      <c r="BO214" s="61">
        <v>0.45195000000000002</v>
      </c>
      <c r="BP214" s="61">
        <v>0.27932000000000001</v>
      </c>
      <c r="BQ214" s="61">
        <v>0.28925000000000001</v>
      </c>
      <c r="BR214" s="61">
        <v>0.28153</v>
      </c>
      <c r="BS214" s="61">
        <v>0.73585</v>
      </c>
      <c r="BT214" s="61">
        <v>0.84672999999999998</v>
      </c>
      <c r="BU214" s="61">
        <v>0.46077000000000001</v>
      </c>
      <c r="BV214" s="61">
        <v>0.28317999999999999</v>
      </c>
      <c r="BW214" s="61">
        <v>0.29598000000000002</v>
      </c>
      <c r="BX214" s="61">
        <v>0.28383000000000003</v>
      </c>
      <c r="BY214" s="61">
        <v>0.73687999999999998</v>
      </c>
      <c r="BZ214" s="61">
        <v>0.89905000000000002</v>
      </c>
      <c r="CA214" s="61">
        <v>0.45567000000000002</v>
      </c>
      <c r="CB214" s="61">
        <v>0.14000000000000001</v>
      </c>
      <c r="CC214" s="61">
        <v>7.0000000000000007E-2</v>
      </c>
      <c r="CD214" s="61">
        <v>0.1</v>
      </c>
      <c r="CE214" s="61">
        <v>0.43</v>
      </c>
      <c r="CF214" s="61">
        <v>1</v>
      </c>
      <c r="CG214" s="61">
        <v>0.75</v>
      </c>
      <c r="CH214" s="61">
        <v>7.0000000000000007E-2</v>
      </c>
      <c r="CI214" s="61">
        <v>0.05</v>
      </c>
      <c r="CJ214" s="61">
        <v>0.06</v>
      </c>
      <c r="CK214" s="61">
        <v>0.23</v>
      </c>
      <c r="CL214" s="61">
        <v>0.83</v>
      </c>
      <c r="CM214" s="61">
        <v>0.36</v>
      </c>
      <c r="CN214" s="61">
        <v>0.06</v>
      </c>
      <c r="CO214" s="61">
        <v>0.08</v>
      </c>
      <c r="CP214" s="61">
        <v>0.08</v>
      </c>
      <c r="CQ214" s="61">
        <v>0.56000000000000005</v>
      </c>
      <c r="CR214" s="61">
        <v>0.34</v>
      </c>
      <c r="CS214" s="61">
        <v>0.62</v>
      </c>
      <c r="CT214" s="61">
        <v>0.03</v>
      </c>
      <c r="CU214" s="61">
        <v>7.0000000000000007E-2</v>
      </c>
      <c r="CV214" s="61">
        <v>0.1</v>
      </c>
      <c r="CW214" s="61">
        <v>0.25</v>
      </c>
      <c r="CX214" s="61">
        <v>0.43</v>
      </c>
      <c r="CY214" s="61">
        <v>0.14000000000000001</v>
      </c>
      <c r="CZ214" s="61">
        <v>0.06</v>
      </c>
      <c r="DA214" s="61">
        <v>0.05</v>
      </c>
      <c r="DB214" s="61">
        <v>0.04</v>
      </c>
      <c r="DC214" s="61">
        <v>0.37</v>
      </c>
      <c r="DD214" s="61">
        <v>0.24</v>
      </c>
      <c r="DE214" s="61">
        <v>0.12</v>
      </c>
      <c r="DF214" s="61">
        <v>0.03</v>
      </c>
      <c r="DG214" s="61">
        <v>0.04</v>
      </c>
      <c r="DH214" s="61">
        <v>7.0000000000000007E-2</v>
      </c>
      <c r="DI214" s="61">
        <v>0.6</v>
      </c>
      <c r="DJ214" s="61">
        <v>0.32</v>
      </c>
      <c r="DK214" s="61">
        <v>0.26</v>
      </c>
      <c r="DL214" s="61" t="s">
        <v>325</v>
      </c>
    </row>
    <row r="215" spans="1:116" s="61" customFormat="1">
      <c r="A215" s="61">
        <v>71190</v>
      </c>
      <c r="B215" s="61" t="s">
        <v>18</v>
      </c>
      <c r="C215" s="61">
        <v>2</v>
      </c>
      <c r="D215" s="61">
        <v>20091013</v>
      </c>
      <c r="E215" s="61" t="s">
        <v>135</v>
      </c>
      <c r="F215" s="61">
        <v>20091015</v>
      </c>
      <c r="G215" s="61" t="s">
        <v>353</v>
      </c>
      <c r="H215" s="61">
        <v>2</v>
      </c>
      <c r="I215" s="61">
        <v>39</v>
      </c>
      <c r="J215" s="61">
        <v>476</v>
      </c>
      <c r="K215" s="61" t="s">
        <v>348</v>
      </c>
      <c r="L215" s="61" t="s">
        <v>283</v>
      </c>
      <c r="M215" s="61" t="s">
        <v>283</v>
      </c>
      <c r="N215" s="61" t="s">
        <v>283</v>
      </c>
      <c r="O215" s="61">
        <v>541</v>
      </c>
      <c r="P215" s="61">
        <v>0.83</v>
      </c>
      <c r="Q215" s="61">
        <v>0.49</v>
      </c>
      <c r="R215" s="61">
        <v>1.32</v>
      </c>
      <c r="S215" s="61" t="s">
        <v>284</v>
      </c>
      <c r="T215" s="61">
        <v>1.9706319999999999</v>
      </c>
      <c r="U215" s="61">
        <v>1.9663470000000001</v>
      </c>
      <c r="V215" s="61" t="s">
        <v>285</v>
      </c>
      <c r="W215" s="61">
        <v>1.9432020000000001</v>
      </c>
      <c r="X215" s="61">
        <v>1.950852</v>
      </c>
      <c r="Y215" s="61">
        <v>1.966944</v>
      </c>
      <c r="Z215" s="61">
        <v>3</v>
      </c>
      <c r="AA215" s="61">
        <v>10.514601000000001</v>
      </c>
      <c r="AB215" s="61">
        <v>10.487628000000001</v>
      </c>
      <c r="AC215" s="61" t="s">
        <v>285</v>
      </c>
      <c r="AD215" s="61">
        <v>10.332462</v>
      </c>
      <c r="AE215" s="61" t="s">
        <v>292</v>
      </c>
      <c r="AF215" s="61">
        <v>10.386995000000001</v>
      </c>
      <c r="AG215" s="61">
        <v>10.505887</v>
      </c>
      <c r="AH215" s="61">
        <v>0.26</v>
      </c>
      <c r="AI215" s="61" t="s">
        <v>287</v>
      </c>
      <c r="AJ215" s="61">
        <v>-0.17</v>
      </c>
      <c r="AK215" s="61">
        <v>-0.28570000000000001</v>
      </c>
      <c r="AL215" s="61">
        <v>-1.375</v>
      </c>
      <c r="AM215" s="61">
        <v>700</v>
      </c>
      <c r="AN215" s="61">
        <v>10.71</v>
      </c>
      <c r="AO215" s="61">
        <v>10.14</v>
      </c>
      <c r="AP215" s="61">
        <v>70.150000000000006</v>
      </c>
      <c r="AQ215" s="61">
        <v>66.23</v>
      </c>
      <c r="AR215" s="61">
        <v>0.28206999999999999</v>
      </c>
      <c r="AS215" s="61">
        <v>0.29471999999999998</v>
      </c>
      <c r="AT215" s="61">
        <v>0.28298000000000001</v>
      </c>
      <c r="AU215" s="61">
        <v>0.72923000000000004</v>
      </c>
      <c r="AV215" s="61">
        <v>0.88687000000000005</v>
      </c>
      <c r="AW215" s="61">
        <v>0.45351999999999998</v>
      </c>
      <c r="AX215" s="61">
        <v>0.28149999999999997</v>
      </c>
      <c r="AY215" s="61">
        <v>0.29365000000000002</v>
      </c>
      <c r="AZ215" s="61">
        <v>0.28237000000000001</v>
      </c>
      <c r="BA215" s="61">
        <v>0.7288</v>
      </c>
      <c r="BB215" s="61">
        <v>0.88512999999999997</v>
      </c>
      <c r="BC215" s="61">
        <v>0.45191999999999999</v>
      </c>
      <c r="BD215" s="61" t="s">
        <v>288</v>
      </c>
      <c r="BE215" s="61" t="s">
        <v>288</v>
      </c>
      <c r="BF215" s="61" t="s">
        <v>288</v>
      </c>
      <c r="BG215" s="61" t="s">
        <v>288</v>
      </c>
      <c r="BH215" s="61" t="s">
        <v>288</v>
      </c>
      <c r="BI215" s="61" t="s">
        <v>288</v>
      </c>
      <c r="BJ215" s="61">
        <v>0.27825</v>
      </c>
      <c r="BK215" s="61">
        <v>0.28865000000000002</v>
      </c>
      <c r="BL215" s="61">
        <v>0.27966999999999997</v>
      </c>
      <c r="BM215" s="61">
        <v>0.71482999999999997</v>
      </c>
      <c r="BN215" s="61">
        <v>0.85524999999999995</v>
      </c>
      <c r="BO215" s="61">
        <v>0.44491999999999998</v>
      </c>
      <c r="BP215" s="61">
        <v>0.27884999999999999</v>
      </c>
      <c r="BQ215" s="61">
        <v>0.29066999999999998</v>
      </c>
      <c r="BR215" s="61">
        <v>0.28003</v>
      </c>
      <c r="BS215" s="61">
        <v>0.72826999999999997</v>
      </c>
      <c r="BT215" s="61">
        <v>0.85433000000000003</v>
      </c>
      <c r="BU215" s="61">
        <v>0.45428000000000002</v>
      </c>
      <c r="BV215" s="61">
        <v>0.28166999999999998</v>
      </c>
      <c r="BW215" s="61">
        <v>0.29475000000000001</v>
      </c>
      <c r="BX215" s="61">
        <v>0.28179999999999999</v>
      </c>
      <c r="BY215" s="61">
        <v>0.73224999999999996</v>
      </c>
      <c r="BZ215" s="61">
        <v>0.88892000000000004</v>
      </c>
      <c r="CA215" s="61">
        <v>0.45446999999999999</v>
      </c>
      <c r="CB215" s="61">
        <v>0.03</v>
      </c>
      <c r="CC215" s="61">
        <v>0.05</v>
      </c>
      <c r="CD215" s="61">
        <v>0.04</v>
      </c>
      <c r="CE215" s="61">
        <v>0.56000000000000005</v>
      </c>
      <c r="CF215" s="61">
        <v>0.27</v>
      </c>
      <c r="CG215" s="61">
        <v>0.25</v>
      </c>
      <c r="CH215" s="61">
        <v>0.04</v>
      </c>
      <c r="CI215" s="61">
        <v>0.04</v>
      </c>
      <c r="CJ215" s="61">
        <v>0.03</v>
      </c>
      <c r="CK215" s="61">
        <v>0.62</v>
      </c>
      <c r="CL215" s="61">
        <v>0.2</v>
      </c>
      <c r="CM215" s="61">
        <v>0.18</v>
      </c>
      <c r="CN215" s="61" t="s">
        <v>289</v>
      </c>
      <c r="CO215" s="61" t="s">
        <v>289</v>
      </c>
      <c r="CP215" s="61" t="s">
        <v>289</v>
      </c>
      <c r="CQ215" s="61" t="s">
        <v>289</v>
      </c>
      <c r="CR215" s="61" t="s">
        <v>289</v>
      </c>
      <c r="CS215" s="61" t="s">
        <v>289</v>
      </c>
      <c r="CT215" s="61">
        <v>0.04</v>
      </c>
      <c r="CU215" s="61">
        <v>0.05</v>
      </c>
      <c r="CV215" s="61">
        <v>0.09</v>
      </c>
      <c r="CW215" s="61">
        <v>0.24</v>
      </c>
      <c r="CX215" s="61">
        <v>0.52</v>
      </c>
      <c r="CY215" s="61">
        <v>0.5</v>
      </c>
      <c r="CZ215" s="61">
        <v>0.06</v>
      </c>
      <c r="DA215" s="61">
        <v>0.06</v>
      </c>
      <c r="DB215" s="61">
        <v>0.11</v>
      </c>
      <c r="DC215" s="61">
        <v>0.45</v>
      </c>
      <c r="DD215" s="61">
        <v>0.31</v>
      </c>
      <c r="DE215" s="61">
        <v>0.37</v>
      </c>
      <c r="DF215" s="61">
        <v>0.05</v>
      </c>
      <c r="DG215" s="61">
        <v>7.0000000000000007E-2</v>
      </c>
      <c r="DH215" s="61">
        <v>0.1</v>
      </c>
      <c r="DI215" s="61">
        <v>0.8</v>
      </c>
      <c r="DJ215" s="61">
        <v>0.75</v>
      </c>
      <c r="DK215" s="61">
        <v>0.75</v>
      </c>
      <c r="DL215" s="61" t="s">
        <v>325</v>
      </c>
    </row>
    <row r="216" spans="1:116" s="61" customFormat="1">
      <c r="A216" s="61">
        <v>72212</v>
      </c>
      <c r="B216" s="61" t="s">
        <v>18</v>
      </c>
      <c r="C216" s="61">
        <v>2</v>
      </c>
      <c r="D216" s="61">
        <v>20091020</v>
      </c>
      <c r="E216" s="61" t="s">
        <v>137</v>
      </c>
      <c r="F216" s="61">
        <v>20091020</v>
      </c>
      <c r="G216" s="61" t="s">
        <v>353</v>
      </c>
      <c r="H216" s="61">
        <v>3</v>
      </c>
      <c r="I216" s="61">
        <v>40</v>
      </c>
      <c r="J216" s="61">
        <v>632</v>
      </c>
      <c r="K216" s="61" t="s">
        <v>326</v>
      </c>
      <c r="L216" s="61" t="s">
        <v>283</v>
      </c>
      <c r="M216" s="61" t="s">
        <v>283</v>
      </c>
      <c r="N216" s="61" t="s">
        <v>283</v>
      </c>
      <c r="O216" s="61">
        <v>540</v>
      </c>
      <c r="P216" s="61">
        <v>1.1599999999999999</v>
      </c>
      <c r="Q216" s="61">
        <v>0.94</v>
      </c>
      <c r="R216" s="61">
        <v>2.1</v>
      </c>
      <c r="S216" s="61" t="s">
        <v>284</v>
      </c>
      <c r="T216" s="61">
        <v>1.9682649999999999</v>
      </c>
      <c r="U216" s="61">
        <v>1.9620599999999999</v>
      </c>
      <c r="V216" s="61" t="s">
        <v>285</v>
      </c>
      <c r="W216" s="61">
        <v>1.9339249999999999</v>
      </c>
      <c r="X216" s="61">
        <v>1.938418</v>
      </c>
      <c r="Y216" s="61">
        <v>1.9616899999999999</v>
      </c>
      <c r="Z216" s="61">
        <v>0</v>
      </c>
      <c r="AA216" s="61">
        <v>10.50881</v>
      </c>
      <c r="AB216" s="61">
        <v>10.472092</v>
      </c>
      <c r="AC216" s="61" t="s">
        <v>285</v>
      </c>
      <c r="AD216" s="61">
        <v>10.270565</v>
      </c>
      <c r="AE216" s="61" t="s">
        <v>296</v>
      </c>
      <c r="AF216" s="61">
        <v>10.308721</v>
      </c>
      <c r="AG216" s="61">
        <v>10.479493</v>
      </c>
      <c r="AH216" s="61">
        <v>0.35</v>
      </c>
      <c r="AI216" s="61" t="s">
        <v>287</v>
      </c>
      <c r="AJ216" s="61">
        <v>-7.0000000000000007E-2</v>
      </c>
      <c r="AK216" s="61">
        <v>-1.1429</v>
      </c>
      <c r="AL216" s="61">
        <v>-0.625</v>
      </c>
      <c r="AM216" s="61">
        <v>800</v>
      </c>
      <c r="AN216" s="61">
        <v>8.6199999999999992</v>
      </c>
      <c r="AO216" s="61">
        <v>8.93</v>
      </c>
      <c r="AP216" s="61">
        <v>49.32</v>
      </c>
      <c r="AQ216" s="61">
        <v>52.6</v>
      </c>
      <c r="AR216" s="61">
        <v>0.28183000000000002</v>
      </c>
      <c r="AS216" s="61">
        <v>0.29442000000000002</v>
      </c>
      <c r="AT216" s="61">
        <v>0.28205000000000002</v>
      </c>
      <c r="AU216" s="61">
        <v>0.73750000000000004</v>
      </c>
      <c r="AV216" s="61">
        <v>0.89068000000000003</v>
      </c>
      <c r="AW216" s="61">
        <v>0.45283000000000001</v>
      </c>
      <c r="AX216" s="61">
        <v>0.28075</v>
      </c>
      <c r="AY216" s="61">
        <v>0.29339999999999999</v>
      </c>
      <c r="AZ216" s="61">
        <v>0.28160000000000002</v>
      </c>
      <c r="BA216" s="61">
        <v>0.72953000000000001</v>
      </c>
      <c r="BB216" s="61">
        <v>0.88571999999999995</v>
      </c>
      <c r="BC216" s="61">
        <v>0.45250000000000001</v>
      </c>
      <c r="BD216" s="61" t="s">
        <v>288</v>
      </c>
      <c r="BE216" s="61" t="s">
        <v>288</v>
      </c>
      <c r="BF216" s="61" t="s">
        <v>288</v>
      </c>
      <c r="BG216" s="61" t="s">
        <v>288</v>
      </c>
      <c r="BH216" s="61" t="s">
        <v>288</v>
      </c>
      <c r="BI216" s="61" t="s">
        <v>288</v>
      </c>
      <c r="BJ216" s="61">
        <v>0.27701999999999999</v>
      </c>
      <c r="BK216" s="61">
        <v>0.28634999999999999</v>
      </c>
      <c r="BL216" s="61">
        <v>0.27788000000000002</v>
      </c>
      <c r="BM216" s="61">
        <v>0.71843000000000001</v>
      </c>
      <c r="BN216" s="61">
        <v>0.84167999999999998</v>
      </c>
      <c r="BO216" s="61">
        <v>0.44419999999999998</v>
      </c>
      <c r="BP216" s="61">
        <v>0.27729999999999999</v>
      </c>
      <c r="BQ216" s="61">
        <v>0.28817999999999999</v>
      </c>
      <c r="BR216" s="61">
        <v>0.27844999999999998</v>
      </c>
      <c r="BS216" s="61">
        <v>0.71850000000000003</v>
      </c>
      <c r="BT216" s="61">
        <v>0.84419999999999995</v>
      </c>
      <c r="BU216" s="61">
        <v>0.44995000000000002</v>
      </c>
      <c r="BV216" s="61">
        <v>0.28143000000000001</v>
      </c>
      <c r="BW216" s="61">
        <v>0.29437999999999998</v>
      </c>
      <c r="BX216" s="61">
        <v>0.28084999999999999</v>
      </c>
      <c r="BY216" s="61">
        <v>0.72640000000000005</v>
      </c>
      <c r="BZ216" s="61">
        <v>0.88770000000000004</v>
      </c>
      <c r="CA216" s="61">
        <v>0.44986999999999999</v>
      </c>
      <c r="CB216" s="61">
        <v>0.06</v>
      </c>
      <c r="CC216" s="61">
        <v>0.06</v>
      </c>
      <c r="CD216" s="61">
        <v>7.0000000000000007E-2</v>
      </c>
      <c r="CE216" s="61">
        <v>0.39</v>
      </c>
      <c r="CF216" s="61">
        <v>0.47</v>
      </c>
      <c r="CG216" s="61">
        <v>0.21</v>
      </c>
      <c r="CH216" s="61">
        <v>0.08</v>
      </c>
      <c r="CI216" s="61">
        <v>0.04</v>
      </c>
      <c r="CJ216" s="61">
        <v>0.05</v>
      </c>
      <c r="CK216" s="61">
        <v>0.32</v>
      </c>
      <c r="CL216" s="61">
        <v>0.19</v>
      </c>
      <c r="CM216" s="61">
        <v>0.32</v>
      </c>
      <c r="CN216" s="61" t="s">
        <v>289</v>
      </c>
      <c r="CO216" s="61" t="s">
        <v>289</v>
      </c>
      <c r="CP216" s="61" t="s">
        <v>289</v>
      </c>
      <c r="CQ216" s="61" t="s">
        <v>289</v>
      </c>
      <c r="CR216" s="61" t="s">
        <v>289</v>
      </c>
      <c r="CS216" s="61" t="s">
        <v>289</v>
      </c>
      <c r="CT216" s="61">
        <v>0.12</v>
      </c>
      <c r="CU216" s="61">
        <v>0.08</v>
      </c>
      <c r="CV216" s="61">
        <v>0.04</v>
      </c>
      <c r="CW216" s="61">
        <v>0.13</v>
      </c>
      <c r="CX216" s="61">
        <v>0.44</v>
      </c>
      <c r="CY216" s="61">
        <v>0.85</v>
      </c>
      <c r="CZ216" s="61">
        <v>0.03</v>
      </c>
      <c r="DA216" s="61">
        <v>7.0000000000000007E-2</v>
      </c>
      <c r="DB216" s="61">
        <v>0.11</v>
      </c>
      <c r="DC216" s="61">
        <v>0.44</v>
      </c>
      <c r="DD216" s="61">
        <v>0.32</v>
      </c>
      <c r="DE216" s="61">
        <v>0.22</v>
      </c>
      <c r="DF216" s="61">
        <v>7.0000000000000007E-2</v>
      </c>
      <c r="DG216" s="61">
        <v>0.01</v>
      </c>
      <c r="DH216" s="61">
        <v>0.09</v>
      </c>
      <c r="DI216" s="61">
        <v>0.25</v>
      </c>
      <c r="DJ216" s="61">
        <v>0.35</v>
      </c>
      <c r="DK216" s="61">
        <v>0.3</v>
      </c>
      <c r="DL216" s="61" t="s">
        <v>325</v>
      </c>
    </row>
    <row r="217" spans="1:116" s="61" customFormat="1">
      <c r="A217" s="61">
        <v>73374</v>
      </c>
      <c r="B217" s="61" t="s">
        <v>18</v>
      </c>
      <c r="C217" s="61">
        <v>2</v>
      </c>
      <c r="D217" s="61">
        <v>20100203</v>
      </c>
      <c r="E217" s="61" t="s">
        <v>389</v>
      </c>
      <c r="F217" s="61">
        <v>20100203</v>
      </c>
      <c r="G217" s="61" t="s">
        <v>353</v>
      </c>
      <c r="H217" s="61">
        <v>16</v>
      </c>
      <c r="I217" s="61">
        <v>53</v>
      </c>
      <c r="J217" s="61">
        <v>2586</v>
      </c>
      <c r="K217" s="61" t="s">
        <v>405</v>
      </c>
      <c r="L217" s="61" t="s">
        <v>283</v>
      </c>
      <c r="M217" s="61" t="s">
        <v>283</v>
      </c>
      <c r="N217" s="61" t="s">
        <v>283</v>
      </c>
      <c r="O217" s="61">
        <v>541</v>
      </c>
      <c r="P217" s="61">
        <v>0.76</v>
      </c>
      <c r="Q217" s="61">
        <v>0.42</v>
      </c>
      <c r="R217" s="61">
        <v>1.18</v>
      </c>
      <c r="S217" s="61" t="s">
        <v>284</v>
      </c>
      <c r="T217" s="61">
        <v>1.9496770000000001</v>
      </c>
      <c r="U217" s="61">
        <v>1.945484</v>
      </c>
      <c r="V217" s="61" t="s">
        <v>285</v>
      </c>
      <c r="W217" s="61">
        <v>1.935162</v>
      </c>
      <c r="X217" s="61">
        <v>1.947948</v>
      </c>
      <c r="Y217" s="61">
        <v>1.9545889999999999</v>
      </c>
      <c r="Z217" s="61">
        <v>0</v>
      </c>
      <c r="AA217" s="61">
        <v>10.433225</v>
      </c>
      <c r="AB217" s="61">
        <v>10.410785000000001</v>
      </c>
      <c r="AC217" s="61" t="s">
        <v>285</v>
      </c>
      <c r="AD217" s="61">
        <v>10.315102</v>
      </c>
      <c r="AE217" s="61" t="s">
        <v>292</v>
      </c>
      <c r="AF217" s="61">
        <v>10.366458</v>
      </c>
      <c r="AG217" s="61">
        <v>10.454193</v>
      </c>
      <c r="AH217" s="61">
        <v>0.22</v>
      </c>
      <c r="AI217" s="61" t="s">
        <v>287</v>
      </c>
      <c r="AJ217" s="61">
        <v>-0.42</v>
      </c>
      <c r="AK217" s="61">
        <v>-0.91669999999999996</v>
      </c>
      <c r="AL217" s="61">
        <v>-2.0714000000000001</v>
      </c>
      <c r="AM217" s="61">
        <v>700</v>
      </c>
      <c r="AN217" s="61">
        <v>10.71</v>
      </c>
      <c r="AO217" s="61">
        <v>10.31</v>
      </c>
      <c r="AP217" s="61">
        <v>70.290000000000006</v>
      </c>
      <c r="AQ217" s="61">
        <v>68.180000000000007</v>
      </c>
      <c r="AR217" s="61">
        <v>0.27994999999999998</v>
      </c>
      <c r="AS217" s="61">
        <v>0.29413</v>
      </c>
      <c r="AT217" s="61">
        <v>0.27912999999999999</v>
      </c>
      <c r="AU217" s="61">
        <v>0.72384999999999999</v>
      </c>
      <c r="AV217" s="61">
        <v>0.89107000000000003</v>
      </c>
      <c r="AW217" s="61">
        <v>0.44047999999999998</v>
      </c>
      <c r="AX217" s="61">
        <v>0.27925</v>
      </c>
      <c r="AY217" s="61">
        <v>0.29321999999999998</v>
      </c>
      <c r="AZ217" s="61">
        <v>0.27872999999999998</v>
      </c>
      <c r="BA217" s="61">
        <v>0.72053</v>
      </c>
      <c r="BB217" s="61">
        <v>0.89353000000000005</v>
      </c>
      <c r="BC217" s="61">
        <v>0.43991999999999998</v>
      </c>
      <c r="BD217" s="61" t="s">
        <v>288</v>
      </c>
      <c r="BE217" s="61" t="s">
        <v>288</v>
      </c>
      <c r="BF217" s="61" t="s">
        <v>288</v>
      </c>
      <c r="BG217" s="61" t="s">
        <v>288</v>
      </c>
      <c r="BH217" s="61" t="s">
        <v>288</v>
      </c>
      <c r="BI217" s="61" t="s">
        <v>288</v>
      </c>
      <c r="BJ217" s="61">
        <v>0.27772000000000002</v>
      </c>
      <c r="BK217" s="61">
        <v>0.28932999999999998</v>
      </c>
      <c r="BL217" s="61">
        <v>0.27729999999999999</v>
      </c>
      <c r="BM217" s="61">
        <v>0.72221999999999997</v>
      </c>
      <c r="BN217" s="61">
        <v>0.86012999999999995</v>
      </c>
      <c r="BO217" s="61">
        <v>0.43913000000000002</v>
      </c>
      <c r="BP217" s="61">
        <v>0.27942</v>
      </c>
      <c r="BQ217" s="61">
        <v>0.29025000000000001</v>
      </c>
      <c r="BR217" s="61">
        <v>0.27938000000000002</v>
      </c>
      <c r="BS217" s="61">
        <v>0.72472999999999999</v>
      </c>
      <c r="BT217" s="61">
        <v>0.85497000000000001</v>
      </c>
      <c r="BU217" s="61">
        <v>0.44417000000000001</v>
      </c>
      <c r="BV217" s="61">
        <v>0.28051999999999999</v>
      </c>
      <c r="BW217" s="61">
        <v>0.29447000000000001</v>
      </c>
      <c r="BX217" s="61">
        <v>0.27994999999999998</v>
      </c>
      <c r="BY217" s="61">
        <v>0.72828000000000004</v>
      </c>
      <c r="BZ217" s="61">
        <v>0.89032</v>
      </c>
      <c r="CA217" s="61">
        <v>0.44152000000000002</v>
      </c>
      <c r="CB217" s="61">
        <v>0.06</v>
      </c>
      <c r="CC217" s="61">
        <v>0.08</v>
      </c>
      <c r="CD217" s="61">
        <v>0.05</v>
      </c>
      <c r="CE217" s="61">
        <v>0.44</v>
      </c>
      <c r="CF217" s="61">
        <v>0.2</v>
      </c>
      <c r="CG217" s="61">
        <v>0.26</v>
      </c>
      <c r="CH217" s="61">
        <v>0.09</v>
      </c>
      <c r="CI217" s="61">
        <v>7.0000000000000007E-2</v>
      </c>
      <c r="CJ217" s="61">
        <v>0.08</v>
      </c>
      <c r="CK217" s="61">
        <v>0.45</v>
      </c>
      <c r="CL217" s="61">
        <v>0.41</v>
      </c>
      <c r="CM217" s="61">
        <v>0.28000000000000003</v>
      </c>
      <c r="CN217" s="61" t="s">
        <v>289</v>
      </c>
      <c r="CO217" s="61" t="s">
        <v>289</v>
      </c>
      <c r="CP217" s="61" t="s">
        <v>289</v>
      </c>
      <c r="CQ217" s="61" t="s">
        <v>289</v>
      </c>
      <c r="CR217" s="61" t="s">
        <v>289</v>
      </c>
      <c r="CS217" s="61" t="s">
        <v>289</v>
      </c>
      <c r="CT217" s="61">
        <v>0.04</v>
      </c>
      <c r="CU217" s="61">
        <v>7.0000000000000007E-2</v>
      </c>
      <c r="CV217" s="61">
        <v>0.09</v>
      </c>
      <c r="CW217" s="61">
        <v>1.06</v>
      </c>
      <c r="CX217" s="61">
        <v>0.69</v>
      </c>
      <c r="CY217" s="61">
        <v>0.66</v>
      </c>
      <c r="CZ217" s="61">
        <v>0.03</v>
      </c>
      <c r="DA217" s="61">
        <v>0.06</v>
      </c>
      <c r="DB217" s="61">
        <v>0.06</v>
      </c>
      <c r="DC217" s="61">
        <v>0.85</v>
      </c>
      <c r="DD217" s="61">
        <v>0.44</v>
      </c>
      <c r="DE217" s="61">
        <v>0.76</v>
      </c>
      <c r="DF217" s="61">
        <v>0.08</v>
      </c>
      <c r="DG217" s="61">
        <v>0.11</v>
      </c>
      <c r="DH217" s="61">
        <v>0.08</v>
      </c>
      <c r="DI217" s="61">
        <v>0.65</v>
      </c>
      <c r="DJ217" s="61">
        <v>0.56999999999999995</v>
      </c>
      <c r="DK217" s="61">
        <v>0.57999999999999996</v>
      </c>
      <c r="DL217" s="61" t="s">
        <v>325</v>
      </c>
    </row>
    <row r="218" spans="1:116" s="61" customFormat="1">
      <c r="A218" s="61">
        <v>74303</v>
      </c>
      <c r="B218" s="61" t="s">
        <v>18</v>
      </c>
      <c r="C218" s="61">
        <v>2</v>
      </c>
      <c r="D218" s="61">
        <v>20100406</v>
      </c>
      <c r="E218" s="61" t="s">
        <v>390</v>
      </c>
      <c r="F218" s="61">
        <v>20100407</v>
      </c>
      <c r="G218" s="61" t="s">
        <v>353</v>
      </c>
      <c r="H218" s="61">
        <v>18</v>
      </c>
      <c r="I218" s="61">
        <v>55</v>
      </c>
      <c r="J218" s="61">
        <v>2879</v>
      </c>
      <c r="K218" s="61" t="s">
        <v>283</v>
      </c>
      <c r="L218" s="61" t="s">
        <v>283</v>
      </c>
      <c r="M218" s="61" t="s">
        <v>283</v>
      </c>
      <c r="N218" s="61" t="s">
        <v>283</v>
      </c>
      <c r="O218" s="61">
        <v>540</v>
      </c>
      <c r="P218" s="61">
        <v>1.0900000000000001</v>
      </c>
      <c r="Q218" s="61">
        <v>0.97</v>
      </c>
      <c r="R218" s="61">
        <v>2.06</v>
      </c>
      <c r="S218" s="61" t="s">
        <v>284</v>
      </c>
      <c r="T218" s="61">
        <v>1.9596659999999999</v>
      </c>
      <c r="U218" s="61">
        <v>1.9548190000000001</v>
      </c>
      <c r="V218" s="61" t="s">
        <v>285</v>
      </c>
      <c r="W218" s="61">
        <v>1.938318</v>
      </c>
      <c r="X218" s="61">
        <v>1.9453199999999999</v>
      </c>
      <c r="Y218" s="61">
        <v>1.962002</v>
      </c>
      <c r="Z218" s="61">
        <v>0</v>
      </c>
      <c r="AA218" s="61">
        <v>10.493296000000001</v>
      </c>
      <c r="AB218" s="61">
        <v>10.461907</v>
      </c>
      <c r="AC218" s="61" t="s">
        <v>285</v>
      </c>
      <c r="AD218" s="61">
        <v>10.321478000000001</v>
      </c>
      <c r="AE218" s="61" t="s">
        <v>330</v>
      </c>
      <c r="AF218" s="61">
        <v>10.337975</v>
      </c>
      <c r="AG218" s="61">
        <v>10.493797000000001</v>
      </c>
      <c r="AH218" s="61">
        <v>0.3</v>
      </c>
      <c r="AI218" s="61" t="s">
        <v>287</v>
      </c>
      <c r="AJ218" s="61">
        <v>-0.3</v>
      </c>
      <c r="AK218" s="61">
        <v>-1.9167000000000001</v>
      </c>
      <c r="AL218" s="61">
        <v>-0.5</v>
      </c>
      <c r="AM218" s="61">
        <v>1200</v>
      </c>
      <c r="AN218" s="61">
        <v>8.64</v>
      </c>
      <c r="AO218" s="61">
        <v>9.09</v>
      </c>
      <c r="AP218" s="61">
        <v>49.94</v>
      </c>
      <c r="AQ218" s="61">
        <v>53.97</v>
      </c>
      <c r="AR218" s="61">
        <v>0.28103</v>
      </c>
      <c r="AS218" s="61">
        <v>0.29616999999999999</v>
      </c>
      <c r="AT218" s="61">
        <v>0.28044999999999998</v>
      </c>
      <c r="AU218" s="61">
        <v>0.73502999999999996</v>
      </c>
      <c r="AV218" s="61">
        <v>0.89312000000000002</v>
      </c>
      <c r="AW218" s="61">
        <v>0.44407000000000002</v>
      </c>
      <c r="AX218" s="61">
        <v>0.28062999999999999</v>
      </c>
      <c r="AY218" s="61">
        <v>0.29475000000000001</v>
      </c>
      <c r="AZ218" s="61">
        <v>0.27961999999999998</v>
      </c>
      <c r="BA218" s="61">
        <v>0.73302999999999996</v>
      </c>
      <c r="BB218" s="61">
        <v>0.89417000000000002</v>
      </c>
      <c r="BC218" s="61">
        <v>0.44142999999999999</v>
      </c>
      <c r="BD218" s="61" t="s">
        <v>288</v>
      </c>
      <c r="BE218" s="61" t="s">
        <v>288</v>
      </c>
      <c r="BF218" s="61" t="s">
        <v>288</v>
      </c>
      <c r="BG218" s="61" t="s">
        <v>288</v>
      </c>
      <c r="BH218" s="61" t="s">
        <v>288</v>
      </c>
      <c r="BI218" s="61" t="s">
        <v>288</v>
      </c>
      <c r="BJ218" s="61">
        <v>0.27787000000000001</v>
      </c>
      <c r="BK218" s="61">
        <v>0.28867999999999999</v>
      </c>
      <c r="BL218" s="61">
        <v>0.27779999999999999</v>
      </c>
      <c r="BM218" s="61">
        <v>0.73097000000000001</v>
      </c>
      <c r="BN218" s="61">
        <v>0.85787000000000002</v>
      </c>
      <c r="BO218" s="61">
        <v>0.44119999999999998</v>
      </c>
      <c r="BP218" s="61">
        <v>0.27901999999999999</v>
      </c>
      <c r="BQ218" s="61">
        <v>0.28822999999999999</v>
      </c>
      <c r="BR218" s="61">
        <v>0.27867999999999998</v>
      </c>
      <c r="BS218" s="61">
        <v>0.73014999999999997</v>
      </c>
      <c r="BT218" s="61">
        <v>0.85060000000000002</v>
      </c>
      <c r="BU218" s="61">
        <v>0.44631999999999999</v>
      </c>
      <c r="BV218" s="61">
        <v>0.28187000000000001</v>
      </c>
      <c r="BW218" s="61">
        <v>0.29593000000000003</v>
      </c>
      <c r="BX218" s="61">
        <v>0.28087000000000001</v>
      </c>
      <c r="BY218" s="61">
        <v>0.73143000000000002</v>
      </c>
      <c r="BZ218" s="61">
        <v>0.89119999999999999</v>
      </c>
      <c r="CA218" s="61">
        <v>0.44026999999999999</v>
      </c>
      <c r="CB218" s="61">
        <v>0.19</v>
      </c>
      <c r="CC218" s="61">
        <v>0.08</v>
      </c>
      <c r="CD218" s="61">
        <v>0.16</v>
      </c>
      <c r="CE218" s="61">
        <v>1.1599999999999999</v>
      </c>
      <c r="CF218" s="61">
        <v>0.99</v>
      </c>
      <c r="CG218" s="61">
        <v>0.7</v>
      </c>
      <c r="CH218" s="61">
        <v>0.18</v>
      </c>
      <c r="CI218" s="61">
        <v>0.12</v>
      </c>
      <c r="CJ218" s="61">
        <v>0.22</v>
      </c>
      <c r="CK218" s="61">
        <v>1.32</v>
      </c>
      <c r="CL218" s="61">
        <v>0.81</v>
      </c>
      <c r="CM218" s="61">
        <v>0.87</v>
      </c>
      <c r="CN218" s="61" t="s">
        <v>289</v>
      </c>
      <c r="CO218" s="61" t="s">
        <v>289</v>
      </c>
      <c r="CP218" s="61" t="s">
        <v>289</v>
      </c>
      <c r="CQ218" s="61" t="s">
        <v>289</v>
      </c>
      <c r="CR218" s="61" t="s">
        <v>289</v>
      </c>
      <c r="CS218" s="61" t="s">
        <v>289</v>
      </c>
      <c r="CT218" s="61">
        <v>0.08</v>
      </c>
      <c r="CU218" s="61">
        <v>0.06</v>
      </c>
      <c r="CV218" s="61">
        <v>0.16</v>
      </c>
      <c r="CW218" s="61">
        <v>0.98</v>
      </c>
      <c r="CX218" s="61">
        <v>0.85</v>
      </c>
      <c r="CY218" s="61">
        <v>0.82</v>
      </c>
      <c r="CZ218" s="61">
        <v>0.06</v>
      </c>
      <c r="DA218" s="61">
        <v>0.05</v>
      </c>
      <c r="DB218" s="61">
        <v>0.11</v>
      </c>
      <c r="DC218" s="61">
        <v>0.98</v>
      </c>
      <c r="DD218" s="61">
        <v>0.68</v>
      </c>
      <c r="DE218" s="61">
        <v>0.47</v>
      </c>
      <c r="DF218" s="61">
        <v>0.19</v>
      </c>
      <c r="DG218" s="61">
        <v>0.16</v>
      </c>
      <c r="DH218" s="61">
        <v>0.2</v>
      </c>
      <c r="DI218" s="61">
        <v>1.1299999999999999</v>
      </c>
      <c r="DJ218" s="61">
        <v>0.89</v>
      </c>
      <c r="DK218" s="61">
        <v>0.8</v>
      </c>
      <c r="DL218" s="61" t="s">
        <v>325</v>
      </c>
    </row>
    <row r="219" spans="1:116" s="61" customFormat="1">
      <c r="A219" s="61">
        <v>71188</v>
      </c>
      <c r="B219" s="61" t="s">
        <v>18</v>
      </c>
      <c r="C219" s="61">
        <v>3</v>
      </c>
      <c r="D219" s="61">
        <v>20090728</v>
      </c>
      <c r="E219" s="61" t="s">
        <v>111</v>
      </c>
      <c r="F219" s="61">
        <v>20090728</v>
      </c>
      <c r="G219" s="61" t="s">
        <v>341</v>
      </c>
      <c r="H219" s="61" t="s">
        <v>342</v>
      </c>
      <c r="I219" s="61">
        <v>86</v>
      </c>
      <c r="J219" s="61">
        <v>463</v>
      </c>
      <c r="K219" s="61" t="s">
        <v>308</v>
      </c>
      <c r="L219" s="61" t="s">
        <v>283</v>
      </c>
      <c r="M219" s="61" t="s">
        <v>283</v>
      </c>
      <c r="N219" s="61" t="s">
        <v>283</v>
      </c>
      <c r="O219" s="61">
        <v>541</v>
      </c>
      <c r="P219" s="61">
        <v>0.99</v>
      </c>
      <c r="Q219" s="61">
        <v>0.78</v>
      </c>
      <c r="R219" s="61">
        <v>1.77</v>
      </c>
      <c r="S219" s="61" t="s">
        <v>284</v>
      </c>
      <c r="T219" s="61">
        <v>1.971924</v>
      </c>
      <c r="U219" s="61">
        <v>1.9681090000000001</v>
      </c>
      <c r="V219" s="61" t="s">
        <v>285</v>
      </c>
      <c r="W219" s="61">
        <v>1.94095</v>
      </c>
      <c r="X219" s="61">
        <v>1.9433670000000001</v>
      </c>
      <c r="Y219" s="61">
        <v>1.9649749999999999</v>
      </c>
      <c r="Z219" s="61">
        <v>1</v>
      </c>
      <c r="AA219" s="61">
        <v>10.504049</v>
      </c>
      <c r="AB219" s="61">
        <v>10.489985000000001</v>
      </c>
      <c r="AC219" s="61" t="s">
        <v>285</v>
      </c>
      <c r="AD219" s="61">
        <v>10.32016</v>
      </c>
      <c r="AE219" s="61" t="s">
        <v>292</v>
      </c>
      <c r="AF219" s="61">
        <v>10.340643</v>
      </c>
      <c r="AG219" s="61">
        <v>10.472162000000001</v>
      </c>
      <c r="AH219" s="61">
        <v>0.13</v>
      </c>
      <c r="AI219" s="61" t="s">
        <v>287</v>
      </c>
      <c r="AJ219" s="61">
        <v>0.17</v>
      </c>
      <c r="AK219" s="61">
        <v>0.85709999999999997</v>
      </c>
      <c r="AL219" s="61">
        <v>0.4375</v>
      </c>
      <c r="AM219" s="61">
        <v>700</v>
      </c>
      <c r="AN219" s="61">
        <v>10.7</v>
      </c>
      <c r="AO219" s="61">
        <v>10.37</v>
      </c>
      <c r="AP219" s="61">
        <v>70.13</v>
      </c>
      <c r="AQ219" s="61">
        <v>68.23</v>
      </c>
      <c r="AR219" s="61">
        <v>0.28222000000000003</v>
      </c>
      <c r="AS219" s="61">
        <v>0.29316999999999999</v>
      </c>
      <c r="AT219" s="61">
        <v>0.28297</v>
      </c>
      <c r="AU219" s="61">
        <v>0.7329</v>
      </c>
      <c r="AV219" s="61">
        <v>0.88246999999999998</v>
      </c>
      <c r="AW219" s="61">
        <v>0.45727000000000001</v>
      </c>
      <c r="AX219" s="61">
        <v>0.28188000000000002</v>
      </c>
      <c r="AY219" s="61">
        <v>0.29320000000000002</v>
      </c>
      <c r="AZ219" s="61">
        <v>0.28249999999999997</v>
      </c>
      <c r="BA219" s="61">
        <v>0.73014999999999997</v>
      </c>
      <c r="BB219" s="61">
        <v>0.88529999999999998</v>
      </c>
      <c r="BC219" s="61">
        <v>0.45256999999999997</v>
      </c>
      <c r="BD219" s="61" t="s">
        <v>288</v>
      </c>
      <c r="BE219" s="61" t="s">
        <v>288</v>
      </c>
      <c r="BF219" s="61" t="s">
        <v>288</v>
      </c>
      <c r="BG219" s="61" t="s">
        <v>288</v>
      </c>
      <c r="BH219" s="61" t="s">
        <v>288</v>
      </c>
      <c r="BI219" s="61" t="s">
        <v>288</v>
      </c>
      <c r="BJ219" s="61">
        <v>0.2777</v>
      </c>
      <c r="BK219" s="61">
        <v>0.28793000000000002</v>
      </c>
      <c r="BL219" s="61">
        <v>0.27937000000000001</v>
      </c>
      <c r="BM219" s="61">
        <v>0.71758</v>
      </c>
      <c r="BN219" s="61">
        <v>0.85634999999999994</v>
      </c>
      <c r="BO219" s="61">
        <v>0.44583</v>
      </c>
      <c r="BP219" s="61">
        <v>0.27787000000000001</v>
      </c>
      <c r="BQ219" s="61">
        <v>0.28927000000000003</v>
      </c>
      <c r="BR219" s="61">
        <v>0.27962999999999999</v>
      </c>
      <c r="BS219" s="61">
        <v>0.71765000000000001</v>
      </c>
      <c r="BT219" s="61">
        <v>0.85277999999999998</v>
      </c>
      <c r="BU219" s="61">
        <v>0.44878000000000001</v>
      </c>
      <c r="BV219" s="61">
        <v>0.28120000000000001</v>
      </c>
      <c r="BW219" s="61">
        <v>0.2928</v>
      </c>
      <c r="BX219" s="61">
        <v>0.2823</v>
      </c>
      <c r="BY219" s="61">
        <v>0.72857000000000005</v>
      </c>
      <c r="BZ219" s="61">
        <v>0.88102999999999998</v>
      </c>
      <c r="CA219" s="61">
        <v>0.45255000000000001</v>
      </c>
      <c r="CB219" s="61">
        <v>0.03</v>
      </c>
      <c r="CC219" s="61">
        <v>0.05</v>
      </c>
      <c r="CD219" s="61">
        <v>0.1</v>
      </c>
      <c r="CE219" s="61">
        <v>0.14000000000000001</v>
      </c>
      <c r="CF219" s="61">
        <v>0.22</v>
      </c>
      <c r="CG219" s="61">
        <v>0.27</v>
      </c>
      <c r="CH219" s="61">
        <v>0.04</v>
      </c>
      <c r="CI219" s="61">
        <v>0.06</v>
      </c>
      <c r="CJ219" s="61">
        <v>0.12</v>
      </c>
      <c r="CK219" s="61">
        <v>0.33</v>
      </c>
      <c r="CL219" s="61">
        <v>0.21</v>
      </c>
      <c r="CM219" s="61">
        <v>0.16</v>
      </c>
      <c r="CN219" s="61" t="s">
        <v>289</v>
      </c>
      <c r="CO219" s="61" t="s">
        <v>289</v>
      </c>
      <c r="CP219" s="61" t="s">
        <v>289</v>
      </c>
      <c r="CQ219" s="61" t="s">
        <v>289</v>
      </c>
      <c r="CR219" s="61" t="s">
        <v>289</v>
      </c>
      <c r="CS219" s="61" t="s">
        <v>289</v>
      </c>
      <c r="CT219" s="61">
        <v>0.03</v>
      </c>
      <c r="CU219" s="61">
        <v>0.16</v>
      </c>
      <c r="CV219" s="61">
        <v>0.14000000000000001</v>
      </c>
      <c r="CW219" s="61">
        <v>0.78</v>
      </c>
      <c r="CX219" s="61">
        <v>0.28999999999999998</v>
      </c>
      <c r="CY219" s="61">
        <v>0.19</v>
      </c>
      <c r="CZ219" s="61">
        <v>0.02</v>
      </c>
      <c r="DA219" s="61">
        <v>0.04</v>
      </c>
      <c r="DB219" s="61">
        <v>0.03</v>
      </c>
      <c r="DC219" s="61">
        <v>0.3</v>
      </c>
      <c r="DD219" s="61">
        <v>0.25</v>
      </c>
      <c r="DE219" s="61">
        <v>0.47</v>
      </c>
      <c r="DF219" s="61">
        <v>0.04</v>
      </c>
      <c r="DG219" s="61">
        <v>0.04</v>
      </c>
      <c r="DH219" s="61">
        <v>0.04</v>
      </c>
      <c r="DI219" s="61">
        <v>0.25</v>
      </c>
      <c r="DJ219" s="61">
        <v>0.06</v>
      </c>
      <c r="DK219" s="61">
        <v>0.22</v>
      </c>
      <c r="DL219" s="61" t="s">
        <v>325</v>
      </c>
    </row>
    <row r="220" spans="1:116" s="61" customFormat="1">
      <c r="A220" s="61">
        <v>71191</v>
      </c>
      <c r="B220" s="61" t="s">
        <v>18</v>
      </c>
      <c r="C220" s="61">
        <v>3</v>
      </c>
      <c r="D220" s="61">
        <v>20090804</v>
      </c>
      <c r="E220" s="61" t="s">
        <v>106</v>
      </c>
      <c r="F220" s="61">
        <v>20090804</v>
      </c>
      <c r="G220" s="61" t="s">
        <v>341</v>
      </c>
      <c r="H220" s="61">
        <v>2</v>
      </c>
      <c r="I220" s="61">
        <v>87</v>
      </c>
      <c r="J220" s="61">
        <v>625</v>
      </c>
      <c r="K220" s="61" t="s">
        <v>283</v>
      </c>
      <c r="L220" s="61" t="s">
        <v>283</v>
      </c>
      <c r="M220" s="61" t="s">
        <v>283</v>
      </c>
      <c r="N220" s="61" t="s">
        <v>283</v>
      </c>
      <c r="O220" s="61">
        <v>542</v>
      </c>
      <c r="P220" s="61">
        <v>1.47</v>
      </c>
      <c r="Q220" s="61">
        <v>0.92</v>
      </c>
      <c r="R220" s="61">
        <v>2.39</v>
      </c>
      <c r="S220" s="61" t="s">
        <v>284</v>
      </c>
      <c r="T220" s="61">
        <v>1.958162</v>
      </c>
      <c r="U220" s="61">
        <v>1.956002</v>
      </c>
      <c r="V220" s="61" t="s">
        <v>285</v>
      </c>
      <c r="W220" s="61">
        <v>1.922078</v>
      </c>
      <c r="X220" s="61">
        <v>1.933611</v>
      </c>
      <c r="Y220" s="61">
        <v>1.956763</v>
      </c>
      <c r="Z220" s="61">
        <v>1</v>
      </c>
      <c r="AA220" s="61">
        <v>10.44106</v>
      </c>
      <c r="AB220" s="61">
        <v>10.431986999999999</v>
      </c>
      <c r="AC220" s="61" t="s">
        <v>285</v>
      </c>
      <c r="AD220" s="61">
        <v>10.203185</v>
      </c>
      <c r="AE220" s="61" t="s">
        <v>286</v>
      </c>
      <c r="AF220" s="61">
        <v>10.261989</v>
      </c>
      <c r="AG220" s="61">
        <v>10.438136</v>
      </c>
      <c r="AH220" s="61">
        <v>0.09</v>
      </c>
      <c r="AI220" s="61" t="s">
        <v>287</v>
      </c>
      <c r="AJ220" s="61">
        <v>-0.06</v>
      </c>
      <c r="AK220" s="61">
        <v>-0.1429</v>
      </c>
      <c r="AL220" s="61">
        <v>0.75</v>
      </c>
      <c r="AM220" s="61">
        <v>900</v>
      </c>
      <c r="AN220" s="61">
        <v>8.83</v>
      </c>
      <c r="AO220" s="61">
        <v>8.94</v>
      </c>
      <c r="AP220" s="61">
        <v>48.42</v>
      </c>
      <c r="AQ220" s="61">
        <v>49.03</v>
      </c>
      <c r="AR220" s="61">
        <v>0.28016999999999997</v>
      </c>
      <c r="AS220" s="61">
        <v>0.29220000000000002</v>
      </c>
      <c r="AT220" s="61">
        <v>0.28132000000000001</v>
      </c>
      <c r="AU220" s="61">
        <v>0.72748000000000002</v>
      </c>
      <c r="AV220" s="61">
        <v>0.87951999999999997</v>
      </c>
      <c r="AW220" s="61">
        <v>0.45034999999999997</v>
      </c>
      <c r="AX220" s="61">
        <v>0.27988000000000002</v>
      </c>
      <c r="AY220" s="61">
        <v>0.29171999999999998</v>
      </c>
      <c r="AZ220" s="61">
        <v>0.28089999999999998</v>
      </c>
      <c r="BA220" s="61">
        <v>0.72760000000000002</v>
      </c>
      <c r="BB220" s="61">
        <v>0.88334999999999997</v>
      </c>
      <c r="BC220" s="61">
        <v>0.45033000000000001</v>
      </c>
      <c r="BD220" s="61" t="s">
        <v>288</v>
      </c>
      <c r="BE220" s="61" t="s">
        <v>288</v>
      </c>
      <c r="BF220" s="61" t="s">
        <v>288</v>
      </c>
      <c r="BG220" s="61" t="s">
        <v>288</v>
      </c>
      <c r="BH220" s="61" t="s">
        <v>288</v>
      </c>
      <c r="BI220" s="61" t="s">
        <v>288</v>
      </c>
      <c r="BJ220" s="61">
        <v>0.27517000000000003</v>
      </c>
      <c r="BK220" s="61">
        <v>0.28492000000000001</v>
      </c>
      <c r="BL220" s="61">
        <v>0.27703</v>
      </c>
      <c r="BM220" s="61">
        <v>0.70416999999999996</v>
      </c>
      <c r="BN220" s="61">
        <v>0.83204999999999996</v>
      </c>
      <c r="BO220" s="61">
        <v>0.43947999999999998</v>
      </c>
      <c r="BP220" s="61">
        <v>0.2767</v>
      </c>
      <c r="BQ220" s="61">
        <v>0.28570000000000001</v>
      </c>
      <c r="BR220" s="61">
        <v>0.27772000000000002</v>
      </c>
      <c r="BS220" s="61">
        <v>0.72067000000000003</v>
      </c>
      <c r="BT220" s="61">
        <v>0.83498000000000006</v>
      </c>
      <c r="BU220" s="61">
        <v>0.44878000000000001</v>
      </c>
      <c r="BV220" s="61">
        <v>0.28033000000000002</v>
      </c>
      <c r="BW220" s="61">
        <v>0.29232999999999998</v>
      </c>
      <c r="BX220" s="61">
        <v>0.28092</v>
      </c>
      <c r="BY220" s="61">
        <v>0.72375</v>
      </c>
      <c r="BZ220" s="61">
        <v>0.88341999999999998</v>
      </c>
      <c r="CA220" s="61">
        <v>0.44833000000000001</v>
      </c>
      <c r="CB220" s="61">
        <v>0.02</v>
      </c>
      <c r="CC220" s="61">
        <v>0.1</v>
      </c>
      <c r="CD220" s="61">
        <v>0.13</v>
      </c>
      <c r="CE220" s="61">
        <v>0.43</v>
      </c>
      <c r="CF220" s="61">
        <v>0.13</v>
      </c>
      <c r="CG220" s="61">
        <v>0.09</v>
      </c>
      <c r="CH220" s="61">
        <v>0.19</v>
      </c>
      <c r="CI220" s="61">
        <v>0.08</v>
      </c>
      <c r="CJ220" s="61">
        <v>0.16</v>
      </c>
      <c r="CK220" s="61">
        <v>0.43</v>
      </c>
      <c r="CL220" s="61">
        <v>1.01</v>
      </c>
      <c r="CM220" s="61">
        <v>0.34</v>
      </c>
      <c r="CN220" s="61" t="s">
        <v>289</v>
      </c>
      <c r="CO220" s="61" t="s">
        <v>289</v>
      </c>
      <c r="CP220" s="61" t="s">
        <v>289</v>
      </c>
      <c r="CQ220" s="61" t="s">
        <v>289</v>
      </c>
      <c r="CR220" s="61" t="s">
        <v>289</v>
      </c>
      <c r="CS220" s="61" t="s">
        <v>289</v>
      </c>
      <c r="CT220" s="61">
        <v>0.1</v>
      </c>
      <c r="CU220" s="61">
        <v>0.12</v>
      </c>
      <c r="CV220" s="61">
        <v>0.06</v>
      </c>
      <c r="CW220" s="61">
        <v>0.42</v>
      </c>
      <c r="CX220" s="61">
        <v>0.36</v>
      </c>
      <c r="CY220" s="61">
        <v>0.18</v>
      </c>
      <c r="CZ220" s="61">
        <v>0.03</v>
      </c>
      <c r="DA220" s="61">
        <v>0.05</v>
      </c>
      <c r="DB220" s="61">
        <v>7.0000000000000007E-2</v>
      </c>
      <c r="DC220" s="61">
        <v>0.28999999999999998</v>
      </c>
      <c r="DD220" s="61">
        <v>0.67</v>
      </c>
      <c r="DE220" s="61">
        <v>0.41</v>
      </c>
      <c r="DF220" s="61">
        <v>0.04</v>
      </c>
      <c r="DG220" s="61">
        <v>0.09</v>
      </c>
      <c r="DH220" s="61">
        <v>0.04</v>
      </c>
      <c r="DI220" s="61">
        <v>0.12</v>
      </c>
      <c r="DJ220" s="61">
        <v>0.12</v>
      </c>
      <c r="DK220" s="61">
        <v>0.15</v>
      </c>
      <c r="DL220" s="61" t="s">
        <v>325</v>
      </c>
    </row>
    <row r="221" spans="1:116" s="61" customFormat="1">
      <c r="A221" s="61">
        <v>71183</v>
      </c>
      <c r="B221" s="61" t="s">
        <v>18</v>
      </c>
      <c r="C221" s="61">
        <v>3</v>
      </c>
      <c r="D221" s="61">
        <v>20090811</v>
      </c>
      <c r="E221" s="61" t="s">
        <v>114</v>
      </c>
      <c r="F221" s="61">
        <v>20090812</v>
      </c>
      <c r="G221" s="61" t="s">
        <v>341</v>
      </c>
      <c r="H221" s="61">
        <v>3</v>
      </c>
      <c r="I221" s="61">
        <v>88</v>
      </c>
      <c r="J221" s="61">
        <v>784</v>
      </c>
      <c r="K221" s="61" t="s">
        <v>283</v>
      </c>
      <c r="L221" s="61" t="s">
        <v>283</v>
      </c>
      <c r="M221" s="61" t="s">
        <v>283</v>
      </c>
      <c r="N221" s="61" t="s">
        <v>283</v>
      </c>
      <c r="O221" s="61">
        <v>540</v>
      </c>
      <c r="P221" s="61">
        <v>1.45</v>
      </c>
      <c r="Q221" s="61">
        <v>1.19</v>
      </c>
      <c r="R221" s="61">
        <v>2.64</v>
      </c>
      <c r="S221" s="61" t="s">
        <v>284</v>
      </c>
      <c r="T221" s="61">
        <v>1.949284</v>
      </c>
      <c r="U221" s="61">
        <v>1.949144</v>
      </c>
      <c r="V221" s="61" t="s">
        <v>285</v>
      </c>
      <c r="W221" s="61">
        <v>1.917027</v>
      </c>
      <c r="X221" s="61">
        <v>1.9234789999999999</v>
      </c>
      <c r="Y221" s="61">
        <v>1.950482</v>
      </c>
      <c r="Z221" s="61">
        <v>2</v>
      </c>
      <c r="AA221" s="61">
        <v>10.397328</v>
      </c>
      <c r="AB221" s="61">
        <v>10.401246</v>
      </c>
      <c r="AC221" s="61" t="s">
        <v>285</v>
      </c>
      <c r="AD221" s="61">
        <v>10.177619</v>
      </c>
      <c r="AE221" s="61" t="s">
        <v>296</v>
      </c>
      <c r="AF221" s="61">
        <v>10.226754</v>
      </c>
      <c r="AG221" s="61">
        <v>10.419665</v>
      </c>
      <c r="AH221" s="61">
        <v>-0.04</v>
      </c>
      <c r="AI221" s="61" t="s">
        <v>287</v>
      </c>
      <c r="AJ221" s="61">
        <v>-0.18</v>
      </c>
      <c r="AK221" s="61">
        <v>0.92859999999999998</v>
      </c>
      <c r="AL221" s="61">
        <v>0.9375</v>
      </c>
      <c r="AM221" s="61">
        <v>800</v>
      </c>
      <c r="AN221" s="61">
        <v>8.64</v>
      </c>
      <c r="AO221" s="61">
        <v>9.0500000000000007</v>
      </c>
      <c r="AP221" s="61">
        <v>49.12</v>
      </c>
      <c r="AQ221" s="61">
        <v>53.19</v>
      </c>
      <c r="AR221" s="61">
        <v>0.27938000000000002</v>
      </c>
      <c r="AS221" s="61">
        <v>0.29093000000000002</v>
      </c>
      <c r="AT221" s="61">
        <v>0.27943000000000001</v>
      </c>
      <c r="AU221" s="61">
        <v>0.72421999999999997</v>
      </c>
      <c r="AV221" s="61">
        <v>0.87987000000000004</v>
      </c>
      <c r="AW221" s="61">
        <v>0.44802999999999998</v>
      </c>
      <c r="AX221" s="61">
        <v>0.27937000000000001</v>
      </c>
      <c r="AY221" s="61">
        <v>0.29132999999999998</v>
      </c>
      <c r="AZ221" s="61">
        <v>0.27966999999999997</v>
      </c>
      <c r="BA221" s="61">
        <v>0.72124999999999995</v>
      </c>
      <c r="BB221" s="61">
        <v>0.88373000000000002</v>
      </c>
      <c r="BC221" s="61">
        <v>0.44596999999999998</v>
      </c>
      <c r="BD221" s="61" t="s">
        <v>288</v>
      </c>
      <c r="BE221" s="61" t="s">
        <v>288</v>
      </c>
      <c r="BF221" s="61" t="s">
        <v>288</v>
      </c>
      <c r="BG221" s="61" t="s">
        <v>288</v>
      </c>
      <c r="BH221" s="61" t="s">
        <v>288</v>
      </c>
      <c r="BI221" s="61" t="s">
        <v>288</v>
      </c>
      <c r="BJ221" s="61">
        <v>0.27472999999999997</v>
      </c>
      <c r="BK221" s="61">
        <v>0.28465000000000001</v>
      </c>
      <c r="BL221" s="61">
        <v>0.27611999999999998</v>
      </c>
      <c r="BM221" s="61">
        <v>0.70052000000000003</v>
      </c>
      <c r="BN221" s="61">
        <v>0.82703000000000004</v>
      </c>
      <c r="BO221" s="61">
        <v>0.43678</v>
      </c>
      <c r="BP221" s="61">
        <v>0.27562999999999999</v>
      </c>
      <c r="BQ221" s="61">
        <v>0.28622999999999998</v>
      </c>
      <c r="BR221" s="61">
        <v>0.27657999999999999</v>
      </c>
      <c r="BS221" s="61">
        <v>0.70206999999999997</v>
      </c>
      <c r="BT221" s="61">
        <v>0.83860000000000001</v>
      </c>
      <c r="BU221" s="61">
        <v>0.44262000000000001</v>
      </c>
      <c r="BV221" s="61">
        <v>0.27982000000000001</v>
      </c>
      <c r="BW221" s="61">
        <v>0.29265000000000002</v>
      </c>
      <c r="BX221" s="61">
        <v>0.27948000000000001</v>
      </c>
      <c r="BY221" s="61">
        <v>0.72467999999999999</v>
      </c>
      <c r="BZ221" s="61">
        <v>0.88560000000000005</v>
      </c>
      <c r="CA221" s="61">
        <v>0.44367000000000001</v>
      </c>
      <c r="CB221" s="61">
        <v>0.03</v>
      </c>
      <c r="CC221" s="61">
        <v>7.0000000000000007E-2</v>
      </c>
      <c r="CD221" s="61">
        <v>0.04</v>
      </c>
      <c r="CE221" s="61">
        <v>0.18</v>
      </c>
      <c r="CF221" s="61">
        <v>0.11</v>
      </c>
      <c r="CG221" s="61">
        <v>0.13</v>
      </c>
      <c r="CH221" s="61">
        <v>0.05</v>
      </c>
      <c r="CI221" s="61">
        <v>0.05</v>
      </c>
      <c r="CJ221" s="61">
        <v>0.04</v>
      </c>
      <c r="CK221" s="61">
        <v>0.3</v>
      </c>
      <c r="CL221" s="61">
        <v>0.22</v>
      </c>
      <c r="CM221" s="61">
        <v>0.2</v>
      </c>
      <c r="CN221" s="61" t="s">
        <v>289</v>
      </c>
      <c r="CO221" s="61" t="s">
        <v>289</v>
      </c>
      <c r="CP221" s="61" t="s">
        <v>289</v>
      </c>
      <c r="CQ221" s="61" t="s">
        <v>289</v>
      </c>
      <c r="CR221" s="61" t="s">
        <v>289</v>
      </c>
      <c r="CS221" s="61" t="s">
        <v>289</v>
      </c>
      <c r="CT221" s="61">
        <v>0.03</v>
      </c>
      <c r="CU221" s="61">
        <v>0.06</v>
      </c>
      <c r="CV221" s="61">
        <v>0.11</v>
      </c>
      <c r="CW221" s="61">
        <v>0.52</v>
      </c>
      <c r="CX221" s="61">
        <v>0.43</v>
      </c>
      <c r="CY221" s="61">
        <v>0.21</v>
      </c>
      <c r="CZ221" s="61">
        <v>0.03</v>
      </c>
      <c r="DA221" s="61">
        <v>0.05</v>
      </c>
      <c r="DB221" s="61">
        <v>0.04</v>
      </c>
      <c r="DC221" s="61">
        <v>0.3</v>
      </c>
      <c r="DD221" s="61">
        <v>0.24</v>
      </c>
      <c r="DE221" s="61">
        <v>0.18</v>
      </c>
      <c r="DF221" s="61">
        <v>0.04</v>
      </c>
      <c r="DG221" s="61">
        <v>0.05</v>
      </c>
      <c r="DH221" s="61">
        <v>0.03</v>
      </c>
      <c r="DI221" s="61">
        <v>0.11</v>
      </c>
      <c r="DJ221" s="61">
        <v>0.4</v>
      </c>
      <c r="DK221" s="61">
        <v>0.34</v>
      </c>
      <c r="DL221" s="61" t="s">
        <v>325</v>
      </c>
    </row>
    <row r="222" spans="1:116" s="61" customFormat="1">
      <c r="A222" s="61">
        <v>71185</v>
      </c>
      <c r="B222" s="61" t="s">
        <v>18</v>
      </c>
      <c r="C222" s="61">
        <v>3</v>
      </c>
      <c r="D222" s="61">
        <v>20091001</v>
      </c>
      <c r="E222" s="61" t="s">
        <v>132</v>
      </c>
      <c r="F222" s="61">
        <v>20091001</v>
      </c>
      <c r="G222" s="61" t="s">
        <v>341</v>
      </c>
      <c r="H222" s="61">
        <v>10</v>
      </c>
      <c r="I222" s="61">
        <v>95</v>
      </c>
      <c r="J222" s="61">
        <v>1880</v>
      </c>
      <c r="K222" s="61" t="s">
        <v>283</v>
      </c>
      <c r="L222" s="61" t="s">
        <v>283</v>
      </c>
      <c r="M222" s="61" t="s">
        <v>283</v>
      </c>
      <c r="N222" s="61" t="s">
        <v>283</v>
      </c>
      <c r="O222" s="61">
        <v>540</v>
      </c>
      <c r="P222" s="61">
        <v>1.39</v>
      </c>
      <c r="Q222" s="61">
        <v>1.01</v>
      </c>
      <c r="R222" s="61">
        <v>2.4</v>
      </c>
      <c r="S222" s="61" t="s">
        <v>284</v>
      </c>
      <c r="T222" s="61">
        <v>1.9436100000000001</v>
      </c>
      <c r="U222" s="61">
        <v>1.9417800000000001</v>
      </c>
      <c r="V222" s="61" t="s">
        <v>285</v>
      </c>
      <c r="W222" s="61">
        <v>1.915627</v>
      </c>
      <c r="X222" s="61">
        <v>1.9224190000000001</v>
      </c>
      <c r="Y222" s="61">
        <v>1.9411700000000001</v>
      </c>
      <c r="Z222" s="61">
        <v>0</v>
      </c>
      <c r="AA222" s="61">
        <v>10.397159</v>
      </c>
      <c r="AB222" s="61">
        <v>10.382745</v>
      </c>
      <c r="AC222" s="61" t="s">
        <v>285</v>
      </c>
      <c r="AD222" s="61">
        <v>10.187264000000001</v>
      </c>
      <c r="AE222" s="61" t="s">
        <v>296</v>
      </c>
      <c r="AF222" s="61">
        <v>10.236537999999999</v>
      </c>
      <c r="AG222" s="61">
        <v>10.379877</v>
      </c>
      <c r="AH222" s="61">
        <v>0.14000000000000001</v>
      </c>
      <c r="AI222" s="61" t="s">
        <v>287</v>
      </c>
      <c r="AJ222" s="61">
        <v>0.03</v>
      </c>
      <c r="AK222" s="61">
        <v>0.5</v>
      </c>
      <c r="AL222" s="61">
        <v>-0.1875</v>
      </c>
      <c r="AM222" s="61">
        <v>900</v>
      </c>
      <c r="AN222" s="61">
        <v>8.6300000000000008</v>
      </c>
      <c r="AO222" s="61">
        <v>0</v>
      </c>
      <c r="AP222" s="61">
        <v>48.96</v>
      </c>
      <c r="AQ222" s="61">
        <v>0</v>
      </c>
      <c r="AR222" s="61">
        <v>0.27943000000000001</v>
      </c>
      <c r="AS222" s="61">
        <v>0.29199999999999998</v>
      </c>
      <c r="AT222" s="61">
        <v>0.27744999999999997</v>
      </c>
      <c r="AU222" s="61">
        <v>0.72031999999999996</v>
      </c>
      <c r="AV222" s="61">
        <v>0.89527000000000001</v>
      </c>
      <c r="AW222" s="61">
        <v>0.44490000000000002</v>
      </c>
      <c r="AX222" s="61">
        <v>0.27938000000000002</v>
      </c>
      <c r="AY222" s="61">
        <v>0.29189999999999999</v>
      </c>
      <c r="AZ222" s="61">
        <v>0.27710000000000001</v>
      </c>
      <c r="BA222" s="61">
        <v>0.71721999999999997</v>
      </c>
      <c r="BB222" s="61">
        <v>0.88702999999999999</v>
      </c>
      <c r="BC222" s="61">
        <v>0.44379999999999997</v>
      </c>
      <c r="BD222" s="61" t="s">
        <v>288</v>
      </c>
      <c r="BE222" s="61" t="s">
        <v>288</v>
      </c>
      <c r="BF222" s="61" t="s">
        <v>288</v>
      </c>
      <c r="BG222" s="61" t="s">
        <v>288</v>
      </c>
      <c r="BH222" s="61" t="s">
        <v>288</v>
      </c>
      <c r="BI222" s="61" t="s">
        <v>288</v>
      </c>
      <c r="BJ222" s="61">
        <v>0.27567999999999998</v>
      </c>
      <c r="BK222" s="61">
        <v>0.28563</v>
      </c>
      <c r="BL222" s="61">
        <v>0.27422999999999997</v>
      </c>
      <c r="BM222" s="61">
        <v>0.70537000000000005</v>
      </c>
      <c r="BN222" s="61">
        <v>0.83335000000000004</v>
      </c>
      <c r="BO222" s="61">
        <v>0.43392999999999998</v>
      </c>
      <c r="BP222" s="61">
        <v>0.27634999999999998</v>
      </c>
      <c r="BQ222" s="61">
        <v>0.28649999999999998</v>
      </c>
      <c r="BR222" s="61">
        <v>0.27498</v>
      </c>
      <c r="BS222" s="61">
        <v>0.71230000000000004</v>
      </c>
      <c r="BT222" s="61">
        <v>0.85165000000000002</v>
      </c>
      <c r="BU222" s="61">
        <v>0.43924999999999997</v>
      </c>
      <c r="BV222" s="61">
        <v>0.27925</v>
      </c>
      <c r="BW222" s="61">
        <v>0.29197000000000001</v>
      </c>
      <c r="BX222" s="61">
        <v>0.27722000000000002</v>
      </c>
      <c r="BY222" s="61">
        <v>0.71619999999999995</v>
      </c>
      <c r="BZ222" s="61">
        <v>0.88670000000000004</v>
      </c>
      <c r="CA222" s="61">
        <v>0.44228000000000001</v>
      </c>
      <c r="CB222" s="61">
        <v>0.04</v>
      </c>
      <c r="CC222" s="61">
        <v>0.02</v>
      </c>
      <c r="CD222" s="61">
        <v>7.0000000000000007E-2</v>
      </c>
      <c r="CE222" s="61">
        <v>0.31</v>
      </c>
      <c r="CF222" s="61">
        <v>0.28000000000000003</v>
      </c>
      <c r="CG222" s="61">
        <v>0.25</v>
      </c>
      <c r="CH222" s="61">
        <v>0.06</v>
      </c>
      <c r="CI222" s="61">
        <v>0.05</v>
      </c>
      <c r="CJ222" s="61">
        <v>7.0000000000000007E-2</v>
      </c>
      <c r="CK222" s="61">
        <v>0.22</v>
      </c>
      <c r="CL222" s="61">
        <v>0.31</v>
      </c>
      <c r="CM222" s="61">
        <v>0.28000000000000003</v>
      </c>
      <c r="CN222" s="61" t="s">
        <v>289</v>
      </c>
      <c r="CO222" s="61" t="s">
        <v>289</v>
      </c>
      <c r="CP222" s="61" t="s">
        <v>289</v>
      </c>
      <c r="CQ222" s="61" t="s">
        <v>289</v>
      </c>
      <c r="CR222" s="61" t="s">
        <v>289</v>
      </c>
      <c r="CS222" s="61" t="s">
        <v>289</v>
      </c>
      <c r="CT222" s="61">
        <v>0.08</v>
      </c>
      <c r="CU222" s="61">
        <v>0.03</v>
      </c>
      <c r="CV222" s="61">
        <v>0.08</v>
      </c>
      <c r="CW222" s="61">
        <v>0.28000000000000003</v>
      </c>
      <c r="CX222" s="61">
        <v>0.38</v>
      </c>
      <c r="CY222" s="61">
        <v>0.26</v>
      </c>
      <c r="CZ222" s="61">
        <v>0.04</v>
      </c>
      <c r="DA222" s="61">
        <v>7.0000000000000007E-2</v>
      </c>
      <c r="DB222" s="61">
        <v>0.04</v>
      </c>
      <c r="DC222" s="61">
        <v>0.21</v>
      </c>
      <c r="DD222" s="61">
        <v>0.54</v>
      </c>
      <c r="DE222" s="61">
        <v>0.17</v>
      </c>
      <c r="DF222" s="61">
        <v>0.06</v>
      </c>
      <c r="DG222" s="61">
        <v>0.04</v>
      </c>
      <c r="DH222" s="61">
        <v>0.04</v>
      </c>
      <c r="DI222" s="61">
        <v>0.1</v>
      </c>
      <c r="DJ222" s="61">
        <v>0.22</v>
      </c>
      <c r="DK222" s="61">
        <v>0.13</v>
      </c>
      <c r="DL222" s="61" t="s">
        <v>325</v>
      </c>
    </row>
    <row r="223" spans="1:116" s="61" customFormat="1">
      <c r="A223" s="61">
        <v>70625</v>
      </c>
      <c r="B223" s="61" t="s">
        <v>18</v>
      </c>
      <c r="C223" s="61">
        <v>3</v>
      </c>
      <c r="D223" s="61">
        <v>20100122</v>
      </c>
      <c r="E223" s="61" t="s">
        <v>159</v>
      </c>
      <c r="F223" s="61">
        <v>20100122</v>
      </c>
      <c r="G223" s="61" t="s">
        <v>372</v>
      </c>
      <c r="H223" s="61">
        <v>1</v>
      </c>
      <c r="I223" s="61">
        <v>111</v>
      </c>
      <c r="J223" s="61">
        <v>310</v>
      </c>
      <c r="K223" s="61" t="s">
        <v>308</v>
      </c>
      <c r="L223" s="61" t="s">
        <v>283</v>
      </c>
      <c r="M223" s="61" t="s">
        <v>308</v>
      </c>
      <c r="N223" s="61" t="s">
        <v>283</v>
      </c>
      <c r="O223" s="61" t="s">
        <v>162</v>
      </c>
      <c r="P223" s="61">
        <v>1.39</v>
      </c>
      <c r="Q223" s="61">
        <v>0.57999999999999996</v>
      </c>
      <c r="R223" s="61">
        <v>1.97</v>
      </c>
      <c r="S223" s="61" t="s">
        <v>284</v>
      </c>
      <c r="T223" s="61">
        <v>2.0237940000000001</v>
      </c>
      <c r="U223" s="61">
        <v>2.0154190000000001</v>
      </c>
      <c r="V223" s="61" t="s">
        <v>285</v>
      </c>
      <c r="W223" s="61">
        <v>1.975698</v>
      </c>
      <c r="X223" s="61">
        <v>1.984097</v>
      </c>
      <c r="Y223" s="61">
        <v>2.0036269999999998</v>
      </c>
      <c r="Z223" s="61">
        <v>0</v>
      </c>
      <c r="AA223" s="61">
        <v>10.761134999999999</v>
      </c>
      <c r="AB223" s="61">
        <v>10.724147</v>
      </c>
      <c r="AC223" s="61" t="s">
        <v>285</v>
      </c>
      <c r="AD223" s="61">
        <v>10.484135999999999</v>
      </c>
      <c r="AE223" s="61" t="s">
        <v>286</v>
      </c>
      <c r="AF223" s="61">
        <v>10.537077999999999</v>
      </c>
      <c r="AG223" s="61">
        <v>10.697212</v>
      </c>
      <c r="AH223" s="61">
        <v>0.34</v>
      </c>
      <c r="AI223" s="61" t="s">
        <v>287</v>
      </c>
      <c r="AJ223" s="61">
        <v>0.25</v>
      </c>
      <c r="AK223" s="61">
        <v>-0.83330000000000004</v>
      </c>
      <c r="AL223" s="61">
        <v>-1.5713999999999999</v>
      </c>
      <c r="AM223" s="61">
        <v>400</v>
      </c>
      <c r="AN223" s="61">
        <v>8.85</v>
      </c>
      <c r="AO223" s="61">
        <v>8.7899999999999991</v>
      </c>
      <c r="AP223" s="61">
        <v>47.25</v>
      </c>
      <c r="AQ223" s="61">
        <v>48.55</v>
      </c>
      <c r="AR223" s="61">
        <v>0.28877999999999998</v>
      </c>
      <c r="AS223" s="61">
        <v>0.29871999999999999</v>
      </c>
      <c r="AT223" s="61">
        <v>0.29087000000000002</v>
      </c>
      <c r="AU223" s="61">
        <v>0.76139999999999997</v>
      </c>
      <c r="AV223" s="61">
        <v>0.90007999999999999</v>
      </c>
      <c r="AW223" s="61">
        <v>0.47455000000000003</v>
      </c>
      <c r="AX223" s="61">
        <v>0.28792000000000001</v>
      </c>
      <c r="AY223" s="61">
        <v>0.29807</v>
      </c>
      <c r="AZ223" s="61">
        <v>0.28949999999999998</v>
      </c>
      <c r="BA223" s="61">
        <v>0.75168000000000001</v>
      </c>
      <c r="BB223" s="61">
        <v>0.90203</v>
      </c>
      <c r="BC223" s="61">
        <v>0.47220000000000001</v>
      </c>
      <c r="BD223" s="61" t="s">
        <v>288</v>
      </c>
      <c r="BE223" s="61" t="s">
        <v>288</v>
      </c>
      <c r="BF223" s="61" t="s">
        <v>288</v>
      </c>
      <c r="BG223" s="61" t="s">
        <v>288</v>
      </c>
      <c r="BH223" s="61" t="s">
        <v>288</v>
      </c>
      <c r="BI223" s="61" t="s">
        <v>288</v>
      </c>
      <c r="BJ223" s="61">
        <v>0.28215000000000001</v>
      </c>
      <c r="BK223" s="61">
        <v>0.29147000000000001</v>
      </c>
      <c r="BL223" s="61">
        <v>0.28461999999999998</v>
      </c>
      <c r="BM223" s="61">
        <v>0.73338000000000003</v>
      </c>
      <c r="BN223" s="61">
        <v>0.85863</v>
      </c>
      <c r="BO223" s="61">
        <v>0.45933000000000002</v>
      </c>
      <c r="BP223" s="61">
        <v>0.28292</v>
      </c>
      <c r="BQ223" s="61">
        <v>0.29263</v>
      </c>
      <c r="BR223" s="61">
        <v>0.2848</v>
      </c>
      <c r="BS223" s="61">
        <v>0.75585000000000002</v>
      </c>
      <c r="BT223" s="61">
        <v>0.86070000000000002</v>
      </c>
      <c r="BU223" s="61">
        <v>0.46779999999999999</v>
      </c>
      <c r="BV223" s="61">
        <v>0.28638000000000002</v>
      </c>
      <c r="BW223" s="61">
        <v>0.29912</v>
      </c>
      <c r="BX223" s="61">
        <v>0.28727000000000003</v>
      </c>
      <c r="BY223" s="61">
        <v>0.74938000000000005</v>
      </c>
      <c r="BZ223" s="61">
        <v>0.90912999999999999</v>
      </c>
      <c r="CA223" s="61">
        <v>0.46761999999999998</v>
      </c>
      <c r="CB223" s="61">
        <v>0.04</v>
      </c>
      <c r="CC223" s="61">
        <v>0.06</v>
      </c>
      <c r="CD223" s="61">
        <v>0.08</v>
      </c>
      <c r="CE223" s="61">
        <v>0.46</v>
      </c>
      <c r="CF223" s="61">
        <v>0.13</v>
      </c>
      <c r="CG223" s="61">
        <v>0.21</v>
      </c>
      <c r="CH223" s="61">
        <v>0.05</v>
      </c>
      <c r="CI223" s="61">
        <v>0.05</v>
      </c>
      <c r="CJ223" s="61">
        <v>0.08</v>
      </c>
      <c r="CK223" s="61">
        <v>0.68</v>
      </c>
      <c r="CL223" s="61">
        <v>0.17</v>
      </c>
      <c r="CM223" s="61">
        <v>0.25</v>
      </c>
      <c r="CN223" s="61" t="s">
        <v>289</v>
      </c>
      <c r="CO223" s="61" t="s">
        <v>289</v>
      </c>
      <c r="CP223" s="61" t="s">
        <v>289</v>
      </c>
      <c r="CQ223" s="61" t="s">
        <v>289</v>
      </c>
      <c r="CR223" s="61" t="s">
        <v>289</v>
      </c>
      <c r="CS223" s="61" t="s">
        <v>289</v>
      </c>
      <c r="CT223" s="61">
        <v>0.05</v>
      </c>
      <c r="CU223" s="61">
        <v>0.04</v>
      </c>
      <c r="CV223" s="61">
        <v>0.08</v>
      </c>
      <c r="CW223" s="61">
        <v>0.21</v>
      </c>
      <c r="CX223" s="61">
        <v>0.34</v>
      </c>
      <c r="CY223" s="61">
        <v>0.2</v>
      </c>
      <c r="CZ223" s="61">
        <v>0.03</v>
      </c>
      <c r="DA223" s="61">
        <v>0.12</v>
      </c>
      <c r="DB223" s="61">
        <v>0.12</v>
      </c>
      <c r="DC223" s="61">
        <v>0.46</v>
      </c>
      <c r="DD223" s="61">
        <v>0.53</v>
      </c>
      <c r="DE223" s="61">
        <v>0.33</v>
      </c>
      <c r="DF223" s="61">
        <v>0.04</v>
      </c>
      <c r="DG223" s="61">
        <v>0.09</v>
      </c>
      <c r="DH223" s="61">
        <v>0.08</v>
      </c>
      <c r="DI223" s="61">
        <v>0.49</v>
      </c>
      <c r="DJ223" s="61">
        <v>0.6</v>
      </c>
      <c r="DK223" s="61">
        <v>0.37</v>
      </c>
      <c r="DL223" s="61" t="s">
        <v>325</v>
      </c>
    </row>
    <row r="224" spans="1:116" s="61" customFormat="1">
      <c r="A224" s="61">
        <v>73372</v>
      </c>
      <c r="B224" s="61" t="s">
        <v>18</v>
      </c>
      <c r="C224" s="61">
        <v>3</v>
      </c>
      <c r="D224" s="61">
        <v>20100129</v>
      </c>
      <c r="E224" s="61" t="s">
        <v>391</v>
      </c>
      <c r="F224" s="61">
        <v>20100129</v>
      </c>
      <c r="G224" s="61" t="s">
        <v>372</v>
      </c>
      <c r="H224" s="61">
        <v>2</v>
      </c>
      <c r="I224" s="61">
        <v>112</v>
      </c>
      <c r="J224" s="61">
        <v>466</v>
      </c>
      <c r="K224" s="61" t="s">
        <v>313</v>
      </c>
      <c r="L224" s="61" t="s">
        <v>305</v>
      </c>
      <c r="M224" s="61" t="s">
        <v>283</v>
      </c>
      <c r="N224" s="61" t="s">
        <v>283</v>
      </c>
      <c r="O224" s="61">
        <v>540</v>
      </c>
      <c r="P224" s="61">
        <v>0.92</v>
      </c>
      <c r="Q224" s="61">
        <v>0.82</v>
      </c>
      <c r="R224" s="61">
        <v>1.74</v>
      </c>
      <c r="S224" s="61" t="s">
        <v>284</v>
      </c>
      <c r="T224" s="61">
        <v>1.9986489999999999</v>
      </c>
      <c r="U224" s="61">
        <v>1.993444</v>
      </c>
      <c r="V224" s="61" t="s">
        <v>285</v>
      </c>
      <c r="W224" s="61">
        <v>1.968655</v>
      </c>
      <c r="X224" s="61">
        <v>1.9735210000000001</v>
      </c>
      <c r="Y224" s="61">
        <v>1.9969319999999999</v>
      </c>
      <c r="Z224" s="61">
        <v>0</v>
      </c>
      <c r="AA224" s="61">
        <v>10.670170000000001</v>
      </c>
      <c r="AB224" s="61">
        <v>10.639010000000001</v>
      </c>
      <c r="AC224" s="61" t="s">
        <v>285</v>
      </c>
      <c r="AD224" s="61">
        <v>10.462128</v>
      </c>
      <c r="AE224" s="61" t="s">
        <v>300</v>
      </c>
      <c r="AF224" s="61">
        <v>10.512459</v>
      </c>
      <c r="AG224" s="61">
        <v>10.683507000000001</v>
      </c>
      <c r="AH224" s="61">
        <v>0.28999999999999998</v>
      </c>
      <c r="AI224" s="61" t="s">
        <v>287</v>
      </c>
      <c r="AJ224" s="61">
        <v>-0.42</v>
      </c>
      <c r="AK224" s="61">
        <v>-3.3332999999999999</v>
      </c>
      <c r="AL224" s="61">
        <v>-1.5713999999999999</v>
      </c>
      <c r="AM224" s="61">
        <v>600</v>
      </c>
      <c r="AN224" s="61">
        <v>8.65</v>
      </c>
      <c r="AO224" s="61">
        <v>8.86</v>
      </c>
      <c r="AP224" s="61">
        <v>50.13</v>
      </c>
      <c r="AQ224" s="61">
        <v>51.72</v>
      </c>
      <c r="AR224" s="61">
        <v>0.28565000000000002</v>
      </c>
      <c r="AS224" s="61">
        <v>0.29766999999999999</v>
      </c>
      <c r="AT224" s="61">
        <v>0.28602</v>
      </c>
      <c r="AU224" s="61">
        <v>0.75768000000000002</v>
      </c>
      <c r="AV224" s="61">
        <v>0.91017999999999999</v>
      </c>
      <c r="AW224" s="61">
        <v>0.46789999999999998</v>
      </c>
      <c r="AX224" s="61">
        <v>0.28487000000000001</v>
      </c>
      <c r="AY224" s="61">
        <v>0.29703000000000002</v>
      </c>
      <c r="AZ224" s="61">
        <v>0.28565000000000002</v>
      </c>
      <c r="BA224" s="61">
        <v>0.75246999999999997</v>
      </c>
      <c r="BB224" s="61">
        <v>0.90425</v>
      </c>
      <c r="BC224" s="61">
        <v>0.46489999999999998</v>
      </c>
      <c r="BD224" s="61" t="s">
        <v>288</v>
      </c>
      <c r="BE224" s="61" t="s">
        <v>288</v>
      </c>
      <c r="BF224" s="61" t="s">
        <v>288</v>
      </c>
      <c r="BG224" s="61" t="s">
        <v>288</v>
      </c>
      <c r="BH224" s="61" t="s">
        <v>288</v>
      </c>
      <c r="BI224" s="61" t="s">
        <v>288</v>
      </c>
      <c r="BJ224" s="61">
        <v>0.28162999999999999</v>
      </c>
      <c r="BK224" s="61">
        <v>0.29137999999999997</v>
      </c>
      <c r="BL224" s="61">
        <v>0.2828</v>
      </c>
      <c r="BM224" s="61">
        <v>0.73509999999999998</v>
      </c>
      <c r="BN224" s="61">
        <v>0.86370000000000002</v>
      </c>
      <c r="BO224" s="61">
        <v>0.45572000000000001</v>
      </c>
      <c r="BP224" s="61">
        <v>0.28194999999999998</v>
      </c>
      <c r="BQ224" s="61">
        <v>0.29308000000000001</v>
      </c>
      <c r="BR224" s="61">
        <v>0.28266999999999998</v>
      </c>
      <c r="BS224" s="61">
        <v>0.74809999999999999</v>
      </c>
      <c r="BT224" s="61">
        <v>0.87641999999999998</v>
      </c>
      <c r="BU224" s="61">
        <v>0.46288000000000001</v>
      </c>
      <c r="BV224" s="61">
        <v>0.28577000000000002</v>
      </c>
      <c r="BW224" s="61">
        <v>0.29927999999999999</v>
      </c>
      <c r="BX224" s="61">
        <v>0.28547</v>
      </c>
      <c r="BY224" s="61">
        <v>0.75402000000000002</v>
      </c>
      <c r="BZ224" s="61">
        <v>0.91927999999999999</v>
      </c>
      <c r="CA224" s="61">
        <v>0.46438000000000001</v>
      </c>
      <c r="CB224" s="61">
        <v>0.09</v>
      </c>
      <c r="CC224" s="61">
        <v>0.05</v>
      </c>
      <c r="CD224" s="61">
        <v>0.09</v>
      </c>
      <c r="CE224" s="61">
        <v>0.45</v>
      </c>
      <c r="CF224" s="61">
        <v>0.32</v>
      </c>
      <c r="CG224" s="61">
        <v>0.2</v>
      </c>
      <c r="CH224" s="61">
        <v>0.08</v>
      </c>
      <c r="CI224" s="61">
        <v>0.05</v>
      </c>
      <c r="CJ224" s="61">
        <v>0.04</v>
      </c>
      <c r="CK224" s="61">
        <v>0.26</v>
      </c>
      <c r="CL224" s="61">
        <v>0.46</v>
      </c>
      <c r="CM224" s="61">
        <v>0.23</v>
      </c>
      <c r="CN224" s="61" t="s">
        <v>289</v>
      </c>
      <c r="CO224" s="61" t="s">
        <v>289</v>
      </c>
      <c r="CP224" s="61" t="s">
        <v>289</v>
      </c>
      <c r="CQ224" s="61" t="s">
        <v>289</v>
      </c>
      <c r="CR224" s="61" t="s">
        <v>289</v>
      </c>
      <c r="CS224" s="61" t="s">
        <v>289</v>
      </c>
      <c r="CT224" s="61">
        <v>0.03</v>
      </c>
      <c r="CU224" s="61">
        <v>0.04</v>
      </c>
      <c r="CV224" s="61">
        <v>7.0000000000000007E-2</v>
      </c>
      <c r="CW224" s="61">
        <v>0.27</v>
      </c>
      <c r="CX224" s="61">
        <v>0.31</v>
      </c>
      <c r="CY224" s="61">
        <v>0.12</v>
      </c>
      <c r="CZ224" s="61">
        <v>0.04</v>
      </c>
      <c r="DA224" s="61">
        <v>0.05</v>
      </c>
      <c r="DB224" s="61">
        <v>0.05</v>
      </c>
      <c r="DC224" s="61">
        <v>1.21</v>
      </c>
      <c r="DD224" s="61">
        <v>0.41</v>
      </c>
      <c r="DE224" s="61">
        <v>0.28000000000000003</v>
      </c>
      <c r="DF224" s="61">
        <v>0.05</v>
      </c>
      <c r="DG224" s="61">
        <v>0.1</v>
      </c>
      <c r="DH224" s="61">
        <v>7.0000000000000007E-2</v>
      </c>
      <c r="DI224" s="61">
        <v>0.27</v>
      </c>
      <c r="DJ224" s="61">
        <v>0.13</v>
      </c>
      <c r="DK224" s="61">
        <v>0.24</v>
      </c>
      <c r="DL224" s="61" t="s">
        <v>320</v>
      </c>
    </row>
    <row r="225" spans="1:116" s="61" customFormat="1">
      <c r="A225" s="61">
        <v>74096</v>
      </c>
      <c r="B225" s="61" t="s">
        <v>18</v>
      </c>
      <c r="C225" s="61">
        <v>3</v>
      </c>
      <c r="D225" s="61">
        <v>20100205</v>
      </c>
      <c r="E225" s="61" t="s">
        <v>392</v>
      </c>
      <c r="F225" s="61">
        <v>20100205</v>
      </c>
      <c r="G225" s="61" t="s">
        <v>372</v>
      </c>
      <c r="H225" s="61" t="s">
        <v>365</v>
      </c>
      <c r="I225" s="61">
        <v>113</v>
      </c>
      <c r="J225" s="61">
        <v>624</v>
      </c>
      <c r="K225" s="61" t="s">
        <v>313</v>
      </c>
      <c r="L225" s="61" t="s">
        <v>283</v>
      </c>
      <c r="M225" s="61" t="s">
        <v>283</v>
      </c>
      <c r="N225" s="61" t="s">
        <v>283</v>
      </c>
      <c r="O225" s="61">
        <v>541</v>
      </c>
      <c r="P225" s="61">
        <v>0.73</v>
      </c>
      <c r="Q225" s="61">
        <v>0.68</v>
      </c>
      <c r="R225" s="61">
        <v>1.41</v>
      </c>
      <c r="S225" s="61" t="s">
        <v>284</v>
      </c>
      <c r="T225" s="61">
        <v>1.9946569999999999</v>
      </c>
      <c r="U225" s="61">
        <v>1.9906379999999999</v>
      </c>
      <c r="V225" s="61" t="s">
        <v>285</v>
      </c>
      <c r="W225" s="61">
        <v>1.9707220000000001</v>
      </c>
      <c r="X225" s="61">
        <v>1.972005</v>
      </c>
      <c r="Y225" s="61">
        <v>1.9908030000000001</v>
      </c>
      <c r="Z225" s="61">
        <v>0</v>
      </c>
      <c r="AA225" s="61">
        <v>10.663888999999999</v>
      </c>
      <c r="AB225" s="61">
        <v>10.642344</v>
      </c>
      <c r="AC225" s="61" t="s">
        <v>285</v>
      </c>
      <c r="AD225" s="61">
        <v>10.502079</v>
      </c>
      <c r="AE225" s="61" t="s">
        <v>292</v>
      </c>
      <c r="AF225" s="61">
        <v>10.526621</v>
      </c>
      <c r="AG225" s="61">
        <v>10.652322</v>
      </c>
      <c r="AH225" s="61">
        <v>0.2</v>
      </c>
      <c r="AI225" s="61" t="s">
        <v>287</v>
      </c>
      <c r="AJ225" s="61">
        <v>-0.09</v>
      </c>
      <c r="AK225" s="61">
        <v>-1.1667000000000001</v>
      </c>
      <c r="AL225" s="61">
        <v>-0.21429999999999999</v>
      </c>
      <c r="AM225" s="61">
        <v>300</v>
      </c>
      <c r="AN225" s="61">
        <v>10.74</v>
      </c>
      <c r="AO225" s="61">
        <v>10.130000000000001</v>
      </c>
      <c r="AP225" s="61">
        <v>70.290000000000006</v>
      </c>
      <c r="AQ225" s="61">
        <v>65.97</v>
      </c>
      <c r="AR225" s="61">
        <v>0.28498000000000001</v>
      </c>
      <c r="AS225" s="61">
        <v>0.29808000000000001</v>
      </c>
      <c r="AT225" s="61">
        <v>0.28525</v>
      </c>
      <c r="AU225" s="61">
        <v>0.76</v>
      </c>
      <c r="AV225" s="61">
        <v>0.91412000000000004</v>
      </c>
      <c r="AW225" s="61">
        <v>0.46677000000000002</v>
      </c>
      <c r="AX225" s="61">
        <v>0.28492000000000001</v>
      </c>
      <c r="AY225" s="61">
        <v>0.29785</v>
      </c>
      <c r="AZ225" s="61">
        <v>0.28448000000000001</v>
      </c>
      <c r="BA225" s="61">
        <v>0.74950000000000006</v>
      </c>
      <c r="BB225" s="61">
        <v>0.91149999999999998</v>
      </c>
      <c r="BC225" s="61">
        <v>0.46510000000000001</v>
      </c>
      <c r="BD225" s="61" t="s">
        <v>288</v>
      </c>
      <c r="BE225" s="61" t="s">
        <v>288</v>
      </c>
      <c r="BF225" s="61" t="s">
        <v>288</v>
      </c>
      <c r="BG225" s="61" t="s">
        <v>288</v>
      </c>
      <c r="BH225" s="61" t="s">
        <v>288</v>
      </c>
      <c r="BI225" s="61" t="s">
        <v>288</v>
      </c>
      <c r="BJ225" s="61">
        <v>0.28208</v>
      </c>
      <c r="BK225" s="61">
        <v>0.29287999999999997</v>
      </c>
      <c r="BL225" s="61">
        <v>0.28251999999999999</v>
      </c>
      <c r="BM225" s="61">
        <v>0.73955000000000004</v>
      </c>
      <c r="BN225" s="61">
        <v>0.88766999999999996</v>
      </c>
      <c r="BO225" s="61">
        <v>0.45577000000000001</v>
      </c>
      <c r="BP225" s="61">
        <v>0.28203</v>
      </c>
      <c r="BQ225" s="61">
        <v>0.29437999999999998</v>
      </c>
      <c r="BR225" s="61">
        <v>0.28232000000000002</v>
      </c>
      <c r="BS225" s="61">
        <v>0.74175000000000002</v>
      </c>
      <c r="BT225" s="61">
        <v>0.89051999999999998</v>
      </c>
      <c r="BU225" s="61">
        <v>0.46028000000000002</v>
      </c>
      <c r="BV225" s="61">
        <v>0.28477000000000002</v>
      </c>
      <c r="BW225" s="61">
        <v>0.29858000000000001</v>
      </c>
      <c r="BX225" s="61">
        <v>0.28455000000000003</v>
      </c>
      <c r="BY225" s="61">
        <v>0.75455000000000005</v>
      </c>
      <c r="BZ225" s="61">
        <v>0.91408</v>
      </c>
      <c r="CA225" s="61">
        <v>0.46334999999999998</v>
      </c>
      <c r="CB225" s="61">
        <v>0.03</v>
      </c>
      <c r="CC225" s="61">
        <v>7.0000000000000007E-2</v>
      </c>
      <c r="CD225" s="61">
        <v>0.06</v>
      </c>
      <c r="CE225" s="61">
        <v>0.31</v>
      </c>
      <c r="CF225" s="61">
        <v>0.28999999999999998</v>
      </c>
      <c r="CG225" s="61">
        <v>0.42</v>
      </c>
      <c r="CH225" s="61">
        <v>0.06</v>
      </c>
      <c r="CI225" s="61">
        <v>7.0000000000000007E-2</v>
      </c>
      <c r="CJ225" s="61">
        <v>0.06</v>
      </c>
      <c r="CK225" s="61">
        <v>0.28999999999999998</v>
      </c>
      <c r="CL225" s="61">
        <v>0.47</v>
      </c>
      <c r="CM225" s="61">
        <v>0.35</v>
      </c>
      <c r="CN225" s="61" t="s">
        <v>289</v>
      </c>
      <c r="CO225" s="61" t="s">
        <v>289</v>
      </c>
      <c r="CP225" s="61" t="s">
        <v>289</v>
      </c>
      <c r="CQ225" s="61" t="s">
        <v>289</v>
      </c>
      <c r="CR225" s="61" t="s">
        <v>289</v>
      </c>
      <c r="CS225" s="61" t="s">
        <v>289</v>
      </c>
      <c r="CT225" s="61">
        <v>0.05</v>
      </c>
      <c r="CU225" s="61">
        <v>0.04</v>
      </c>
      <c r="CV225" s="61">
        <v>0.06</v>
      </c>
      <c r="CW225" s="61">
        <v>0.31</v>
      </c>
      <c r="CX225" s="61">
        <v>0.34</v>
      </c>
      <c r="CY225" s="61">
        <v>0.13</v>
      </c>
      <c r="CZ225" s="61">
        <v>0.02</v>
      </c>
      <c r="DA225" s="61">
        <v>7.0000000000000007E-2</v>
      </c>
      <c r="DB225" s="61">
        <v>0.05</v>
      </c>
      <c r="DC225" s="61">
        <v>0.21</v>
      </c>
      <c r="DD225" s="61">
        <v>0.19</v>
      </c>
      <c r="DE225" s="61">
        <v>0.32</v>
      </c>
      <c r="DF225" s="61">
        <v>0.05</v>
      </c>
      <c r="DG225" s="61">
        <v>0.06</v>
      </c>
      <c r="DH225" s="61">
        <v>7.0000000000000007E-2</v>
      </c>
      <c r="DI225" s="61">
        <v>0.28999999999999998</v>
      </c>
      <c r="DJ225" s="61">
        <v>0.54</v>
      </c>
      <c r="DK225" s="61">
        <v>0.24</v>
      </c>
      <c r="DL225" s="61" t="s">
        <v>325</v>
      </c>
    </row>
    <row r="226" spans="1:116" s="61" customFormat="1">
      <c r="A226" s="61">
        <v>74302</v>
      </c>
      <c r="B226" s="61" t="s">
        <v>18</v>
      </c>
      <c r="C226" s="61">
        <v>3</v>
      </c>
      <c r="D226" s="61">
        <v>20100219</v>
      </c>
      <c r="E226" s="61" t="s">
        <v>393</v>
      </c>
      <c r="F226" s="61">
        <v>20100302</v>
      </c>
      <c r="G226" s="61" t="s">
        <v>372</v>
      </c>
      <c r="H226" s="61">
        <v>3</v>
      </c>
      <c r="I226" s="61">
        <v>114</v>
      </c>
      <c r="J226" s="61">
        <v>787</v>
      </c>
      <c r="K226" s="61" t="s">
        <v>283</v>
      </c>
      <c r="L226" s="61" t="s">
        <v>283</v>
      </c>
      <c r="M226" s="61" t="s">
        <v>283</v>
      </c>
      <c r="N226" s="61" t="s">
        <v>283</v>
      </c>
      <c r="O226" s="61">
        <v>540</v>
      </c>
      <c r="P226" s="61">
        <v>1.2</v>
      </c>
      <c r="Q226" s="61">
        <v>1.17</v>
      </c>
      <c r="R226" s="61">
        <v>2.37</v>
      </c>
      <c r="S226" s="61" t="s">
        <v>284</v>
      </c>
      <c r="T226" s="61">
        <v>1.9948650000000001</v>
      </c>
      <c r="U226" s="61">
        <v>1.9889790000000001</v>
      </c>
      <c r="V226" s="61" t="s">
        <v>285</v>
      </c>
      <c r="W226" s="61">
        <v>1.960467</v>
      </c>
      <c r="X226" s="61">
        <v>1.9585889999999999</v>
      </c>
      <c r="Y226" s="61">
        <v>1.985276</v>
      </c>
      <c r="Z226" s="61">
        <v>2</v>
      </c>
      <c r="AA226" s="61">
        <v>10.680459000000001</v>
      </c>
      <c r="AB226" s="61">
        <v>10.642766</v>
      </c>
      <c r="AC226" s="61" t="s">
        <v>285</v>
      </c>
      <c r="AD226" s="61">
        <v>10.445781999999999</v>
      </c>
      <c r="AE226" s="61" t="s">
        <v>296</v>
      </c>
      <c r="AF226" s="61">
        <v>10.443637000000001</v>
      </c>
      <c r="AG226" s="61">
        <v>10.631377000000001</v>
      </c>
      <c r="AH226" s="61">
        <v>0.35</v>
      </c>
      <c r="AI226" s="61" t="s">
        <v>287</v>
      </c>
      <c r="AJ226" s="61">
        <v>0.11</v>
      </c>
      <c r="AK226" s="61">
        <v>-1</v>
      </c>
      <c r="AL226" s="61">
        <v>0.92859999999999998</v>
      </c>
      <c r="AM226" s="61">
        <v>400</v>
      </c>
      <c r="AN226" s="61">
        <v>8.64</v>
      </c>
      <c r="AO226" s="61">
        <v>8.8699999999999992</v>
      </c>
      <c r="AP226" s="61">
        <v>50.09</v>
      </c>
      <c r="AQ226" s="61">
        <v>51.83</v>
      </c>
      <c r="AR226" s="61">
        <v>0.28506999999999999</v>
      </c>
      <c r="AS226" s="61">
        <v>0.29792000000000002</v>
      </c>
      <c r="AT226" s="61">
        <v>0.28437000000000001</v>
      </c>
      <c r="AU226" s="61">
        <v>0.77127000000000001</v>
      </c>
      <c r="AV226" s="61">
        <v>0.93140000000000001</v>
      </c>
      <c r="AW226" s="61">
        <v>0.46934999999999999</v>
      </c>
      <c r="AX226" s="61">
        <v>0.28471999999999997</v>
      </c>
      <c r="AY226" s="61">
        <v>0.2974</v>
      </c>
      <c r="AZ226" s="61">
        <v>0.28377000000000002</v>
      </c>
      <c r="BA226" s="61">
        <v>0.75880000000000003</v>
      </c>
      <c r="BB226" s="61">
        <v>0.92298000000000002</v>
      </c>
      <c r="BC226" s="61">
        <v>0.46389999999999998</v>
      </c>
      <c r="BD226" s="61" t="s">
        <v>288</v>
      </c>
      <c r="BE226" s="61" t="s">
        <v>288</v>
      </c>
      <c r="BF226" s="61" t="s">
        <v>288</v>
      </c>
      <c r="BG226" s="61" t="s">
        <v>288</v>
      </c>
      <c r="BH226" s="61" t="s">
        <v>288</v>
      </c>
      <c r="BI226" s="61" t="s">
        <v>288</v>
      </c>
      <c r="BJ226" s="61">
        <v>0.28038000000000002</v>
      </c>
      <c r="BK226" s="61">
        <v>0.29063</v>
      </c>
      <c r="BL226" s="61">
        <v>0.28065000000000001</v>
      </c>
      <c r="BM226" s="61">
        <v>0.74322999999999995</v>
      </c>
      <c r="BN226" s="61">
        <v>0.88358000000000003</v>
      </c>
      <c r="BO226" s="61">
        <v>0.45773000000000003</v>
      </c>
      <c r="BP226" s="61">
        <v>0.28042</v>
      </c>
      <c r="BQ226" s="61">
        <v>0.29158000000000001</v>
      </c>
      <c r="BR226" s="61">
        <v>0.27975</v>
      </c>
      <c r="BS226" s="61">
        <v>0.74161999999999995</v>
      </c>
      <c r="BT226" s="61">
        <v>0.87573000000000001</v>
      </c>
      <c r="BU226" s="61">
        <v>0.45862000000000003</v>
      </c>
      <c r="BV226" s="61">
        <v>0.28399999999999997</v>
      </c>
      <c r="BW226" s="61">
        <v>0.29813000000000001</v>
      </c>
      <c r="BX226" s="61">
        <v>0.28355000000000002</v>
      </c>
      <c r="BY226" s="61">
        <v>0.75455000000000005</v>
      </c>
      <c r="BZ226" s="61">
        <v>0.91744999999999999</v>
      </c>
      <c r="CA226" s="61">
        <v>0.46215000000000001</v>
      </c>
      <c r="CB226" s="61">
        <v>0.11</v>
      </c>
      <c r="CC226" s="61">
        <v>0.09</v>
      </c>
      <c r="CD226" s="61">
        <v>0.11</v>
      </c>
      <c r="CE226" s="61">
        <v>0.49</v>
      </c>
      <c r="CF226" s="61">
        <v>0.27</v>
      </c>
      <c r="CG226" s="61">
        <v>0.25</v>
      </c>
      <c r="CH226" s="61">
        <v>0.05</v>
      </c>
      <c r="CI226" s="61">
        <v>0.08</v>
      </c>
      <c r="CJ226" s="61">
        <v>0.09</v>
      </c>
      <c r="CK226" s="61">
        <v>0.22</v>
      </c>
      <c r="CL226" s="61">
        <v>0.43</v>
      </c>
      <c r="CM226" s="61">
        <v>0.43</v>
      </c>
      <c r="CN226" s="61" t="s">
        <v>289</v>
      </c>
      <c r="CO226" s="61" t="s">
        <v>289</v>
      </c>
      <c r="CP226" s="61" t="s">
        <v>289</v>
      </c>
      <c r="CQ226" s="61" t="s">
        <v>289</v>
      </c>
      <c r="CR226" s="61" t="s">
        <v>289</v>
      </c>
      <c r="CS226" s="61" t="s">
        <v>289</v>
      </c>
      <c r="CT226" s="61">
        <v>0.08</v>
      </c>
      <c r="CU226" s="61">
        <v>0.05</v>
      </c>
      <c r="CV226" s="61">
        <v>0.1</v>
      </c>
      <c r="CW226" s="61">
        <v>0.72</v>
      </c>
      <c r="CX226" s="61">
        <v>0.31</v>
      </c>
      <c r="CY226" s="61">
        <v>0.52</v>
      </c>
      <c r="CZ226" s="61">
        <v>0.04</v>
      </c>
      <c r="DA226" s="61">
        <v>7.0000000000000007E-2</v>
      </c>
      <c r="DB226" s="61">
        <v>0.18</v>
      </c>
      <c r="DC226" s="61">
        <v>0.4</v>
      </c>
      <c r="DD226" s="61">
        <v>0.31</v>
      </c>
      <c r="DE226" s="61">
        <v>0.27</v>
      </c>
      <c r="DF226" s="61">
        <v>0.06</v>
      </c>
      <c r="DG226" s="61">
        <v>7.0000000000000007E-2</v>
      </c>
      <c r="DH226" s="61">
        <v>0.05</v>
      </c>
      <c r="DI226" s="61">
        <v>0.26</v>
      </c>
      <c r="DJ226" s="61">
        <v>0.42</v>
      </c>
      <c r="DK226" s="61">
        <v>0.33</v>
      </c>
      <c r="DL226" s="61" t="s">
        <v>325</v>
      </c>
    </row>
    <row r="227" spans="1:116" s="61" customFormat="1">
      <c r="A227" s="61">
        <v>71192</v>
      </c>
      <c r="B227" s="61" t="s">
        <v>18</v>
      </c>
      <c r="C227" s="61">
        <v>4</v>
      </c>
      <c r="D227" s="61">
        <v>20090903</v>
      </c>
      <c r="E227" s="61" t="s">
        <v>120</v>
      </c>
      <c r="F227" s="61">
        <v>20090909</v>
      </c>
      <c r="G227" s="61" t="s">
        <v>349</v>
      </c>
      <c r="H227" s="61">
        <v>1</v>
      </c>
      <c r="I227" s="61">
        <v>1</v>
      </c>
      <c r="J227" s="61">
        <v>523</v>
      </c>
      <c r="K227" s="61" t="s">
        <v>283</v>
      </c>
      <c r="L227" s="61" t="s">
        <v>283</v>
      </c>
      <c r="M227" s="61" t="s">
        <v>308</v>
      </c>
      <c r="N227" s="61" t="s">
        <v>283</v>
      </c>
      <c r="O227" s="61">
        <v>542</v>
      </c>
      <c r="P227" s="61">
        <v>1.44</v>
      </c>
      <c r="Q227" s="61">
        <v>0.85</v>
      </c>
      <c r="R227" s="61">
        <v>2.29</v>
      </c>
      <c r="S227" s="61" t="s">
        <v>284</v>
      </c>
      <c r="T227" s="61">
        <v>1.9716009999999999</v>
      </c>
      <c r="U227" s="61">
        <v>1.9674990000000001</v>
      </c>
      <c r="V227" s="61" t="s">
        <v>285</v>
      </c>
      <c r="W227" s="61">
        <v>1.9341090000000001</v>
      </c>
      <c r="X227" s="61">
        <v>1.950861</v>
      </c>
      <c r="Y227" s="61">
        <v>1.9741740000000001</v>
      </c>
      <c r="Z227" s="61">
        <v>0</v>
      </c>
      <c r="AA227" s="61">
        <v>10.503615999999999</v>
      </c>
      <c r="AB227" s="61">
        <v>10.478721999999999</v>
      </c>
      <c r="AC227" s="61" t="s">
        <v>285</v>
      </c>
      <c r="AD227" s="61">
        <v>10.26075</v>
      </c>
      <c r="AE227" s="61" t="s">
        <v>286</v>
      </c>
      <c r="AF227" s="61">
        <v>10.352501999999999</v>
      </c>
      <c r="AG227" s="61">
        <v>10.526688999999999</v>
      </c>
      <c r="AH227" s="61">
        <v>0.24</v>
      </c>
      <c r="AI227" s="61" t="s">
        <v>287</v>
      </c>
      <c r="AJ227" s="61">
        <v>-0.46</v>
      </c>
      <c r="AK227" s="61">
        <v>-0.35709999999999997</v>
      </c>
      <c r="AL227" s="61">
        <v>0.3125</v>
      </c>
      <c r="AM227" s="61">
        <v>800</v>
      </c>
      <c r="AN227" s="61">
        <v>8.82</v>
      </c>
      <c r="AO227" s="61">
        <v>9.06</v>
      </c>
      <c r="AP227" s="61">
        <v>48.08</v>
      </c>
      <c r="AQ227" s="61">
        <v>50.51</v>
      </c>
      <c r="AR227" s="61">
        <v>0.28177999999999997</v>
      </c>
      <c r="AS227" s="61">
        <v>0.29382000000000003</v>
      </c>
      <c r="AT227" s="61">
        <v>0.28425</v>
      </c>
      <c r="AU227" s="61">
        <v>0.72499999999999998</v>
      </c>
      <c r="AV227" s="61">
        <v>0.8831</v>
      </c>
      <c r="AW227" s="61">
        <v>0.45178000000000001</v>
      </c>
      <c r="AX227" s="61">
        <v>0.28125</v>
      </c>
      <c r="AY227" s="61">
        <v>0.29342000000000001</v>
      </c>
      <c r="AZ227" s="61">
        <v>0.28372000000000003</v>
      </c>
      <c r="BA227" s="61">
        <v>0.72209999999999996</v>
      </c>
      <c r="BB227" s="61">
        <v>0.87529999999999997</v>
      </c>
      <c r="BC227" s="61">
        <v>0.45007000000000003</v>
      </c>
      <c r="BD227" s="61" t="s">
        <v>288</v>
      </c>
      <c r="BE227" s="61" t="s">
        <v>288</v>
      </c>
      <c r="BF227" s="61" t="s">
        <v>288</v>
      </c>
      <c r="BG227" s="61" t="s">
        <v>288</v>
      </c>
      <c r="BH227" s="61" t="s">
        <v>288</v>
      </c>
      <c r="BI227" s="61" t="s">
        <v>288</v>
      </c>
      <c r="BJ227" s="61">
        <v>0.27611999999999998</v>
      </c>
      <c r="BK227" s="61">
        <v>0.28617999999999999</v>
      </c>
      <c r="BL227" s="61">
        <v>0.27977999999999997</v>
      </c>
      <c r="BM227" s="61">
        <v>0.70945000000000003</v>
      </c>
      <c r="BN227" s="61">
        <v>0.83550000000000002</v>
      </c>
      <c r="BO227" s="61">
        <v>0.44238</v>
      </c>
      <c r="BP227" s="61">
        <v>0.27782000000000001</v>
      </c>
      <c r="BQ227" s="61">
        <v>0.28817999999999999</v>
      </c>
      <c r="BR227" s="61">
        <v>0.28189999999999998</v>
      </c>
      <c r="BS227" s="61">
        <v>0.72628000000000004</v>
      </c>
      <c r="BT227" s="61">
        <v>0.84211999999999998</v>
      </c>
      <c r="BU227" s="61">
        <v>0.45369999999999999</v>
      </c>
      <c r="BV227" s="61">
        <v>0.28277999999999998</v>
      </c>
      <c r="BW227" s="61">
        <v>0.29487999999999998</v>
      </c>
      <c r="BX227" s="61">
        <v>0.28362999999999999</v>
      </c>
      <c r="BY227" s="61">
        <v>0.72936999999999996</v>
      </c>
      <c r="BZ227" s="61">
        <v>0.88712999999999997</v>
      </c>
      <c r="CA227" s="61">
        <v>0.45136999999999999</v>
      </c>
      <c r="CB227" s="61">
        <v>0.03</v>
      </c>
      <c r="CC227" s="61">
        <v>0.04</v>
      </c>
      <c r="CD227" s="61">
        <v>0.04</v>
      </c>
      <c r="CE227" s="61">
        <v>0.38</v>
      </c>
      <c r="CF227" s="61">
        <v>0.23</v>
      </c>
      <c r="CG227" s="61">
        <v>0.16</v>
      </c>
      <c r="CH227" s="61">
        <v>7.0000000000000007E-2</v>
      </c>
      <c r="CI227" s="61">
        <v>0.05</v>
      </c>
      <c r="CJ227" s="61">
        <v>0.03</v>
      </c>
      <c r="CK227" s="61">
        <v>0.42</v>
      </c>
      <c r="CL227" s="61">
        <v>0.2</v>
      </c>
      <c r="CM227" s="61">
        <v>0.22</v>
      </c>
      <c r="CN227" s="61" t="s">
        <v>289</v>
      </c>
      <c r="CO227" s="61" t="s">
        <v>289</v>
      </c>
      <c r="CP227" s="61" t="s">
        <v>289</v>
      </c>
      <c r="CQ227" s="61" t="s">
        <v>289</v>
      </c>
      <c r="CR227" s="61" t="s">
        <v>289</v>
      </c>
      <c r="CS227" s="61" t="s">
        <v>289</v>
      </c>
      <c r="CT227" s="61">
        <v>0.04</v>
      </c>
      <c r="CU227" s="61">
        <v>0.06</v>
      </c>
      <c r="CV227" s="61">
        <v>0.05</v>
      </c>
      <c r="CW227" s="61">
        <v>0.15</v>
      </c>
      <c r="CX227" s="61">
        <v>0.31</v>
      </c>
      <c r="CY227" s="61">
        <v>0.14000000000000001</v>
      </c>
      <c r="CZ227" s="61">
        <v>0.03</v>
      </c>
      <c r="DA227" s="61">
        <v>7.0000000000000007E-2</v>
      </c>
      <c r="DB227" s="61">
        <v>0.05</v>
      </c>
      <c r="DC227" s="61">
        <v>0.11</v>
      </c>
      <c r="DD227" s="61">
        <v>0.21</v>
      </c>
      <c r="DE227" s="61">
        <v>0.09</v>
      </c>
      <c r="DF227" s="61">
        <v>0.03</v>
      </c>
      <c r="DG227" s="61">
        <v>0.05</v>
      </c>
      <c r="DH227" s="61">
        <v>0.05</v>
      </c>
      <c r="DI227" s="61">
        <v>0.24</v>
      </c>
      <c r="DJ227" s="61">
        <v>0.18</v>
      </c>
      <c r="DK227" s="61">
        <v>0.15</v>
      </c>
      <c r="DL227" s="61" t="s">
        <v>325</v>
      </c>
    </row>
    <row r="228" spans="1:116" s="61" customFormat="1">
      <c r="A228" s="61">
        <v>71184</v>
      </c>
      <c r="B228" s="61" t="s">
        <v>18</v>
      </c>
      <c r="C228" s="61">
        <v>4</v>
      </c>
      <c r="D228" s="61">
        <v>20090911</v>
      </c>
      <c r="E228" s="61" t="s">
        <v>126</v>
      </c>
      <c r="F228" s="61">
        <v>20090911</v>
      </c>
      <c r="G228" s="61" t="s">
        <v>349</v>
      </c>
      <c r="H228" s="61">
        <v>2</v>
      </c>
      <c r="I228" s="61">
        <v>2</v>
      </c>
      <c r="J228" s="61">
        <v>684</v>
      </c>
      <c r="K228" s="61" t="s">
        <v>348</v>
      </c>
      <c r="L228" s="61" t="s">
        <v>283</v>
      </c>
      <c r="M228" s="61" t="s">
        <v>283</v>
      </c>
      <c r="N228" s="61" t="s">
        <v>283</v>
      </c>
      <c r="O228" s="61">
        <v>540</v>
      </c>
      <c r="P228" s="61">
        <v>1.39</v>
      </c>
      <c r="Q228" s="61">
        <v>1.05</v>
      </c>
      <c r="R228" s="61">
        <v>2.44</v>
      </c>
      <c r="S228" s="61" t="s">
        <v>284</v>
      </c>
      <c r="T228" s="61">
        <v>1.966691</v>
      </c>
      <c r="U228" s="61">
        <v>1.9629799999999999</v>
      </c>
      <c r="V228" s="61" t="s">
        <v>285</v>
      </c>
      <c r="W228" s="61">
        <v>1.9318630000000001</v>
      </c>
      <c r="X228" s="61">
        <v>1.9431080000000001</v>
      </c>
      <c r="Y228" s="61">
        <v>1.9687840000000001</v>
      </c>
      <c r="Z228" s="61">
        <v>1</v>
      </c>
      <c r="AA228" s="61">
        <v>10.486267</v>
      </c>
      <c r="AB228" s="61">
        <v>10.464307</v>
      </c>
      <c r="AC228" s="61" t="s">
        <v>285</v>
      </c>
      <c r="AD228" s="61">
        <v>10.257782000000001</v>
      </c>
      <c r="AE228" s="61" t="s">
        <v>296</v>
      </c>
      <c r="AF228" s="61">
        <v>10.319049</v>
      </c>
      <c r="AG228" s="61">
        <v>10.499219999999999</v>
      </c>
      <c r="AH228" s="61">
        <v>0.21</v>
      </c>
      <c r="AI228" s="61" t="s">
        <v>287</v>
      </c>
      <c r="AJ228" s="61">
        <v>-0.33</v>
      </c>
      <c r="AK228" s="61">
        <v>0.5</v>
      </c>
      <c r="AL228" s="61">
        <v>6.25E-2</v>
      </c>
      <c r="AM228" s="61">
        <v>800</v>
      </c>
      <c r="AN228" s="61">
        <v>8.64</v>
      </c>
      <c r="AO228" s="61">
        <v>9.16</v>
      </c>
      <c r="AP228" s="61">
        <v>49.08</v>
      </c>
      <c r="AQ228" s="61">
        <v>54.08</v>
      </c>
      <c r="AR228" s="61">
        <v>0.28129999999999999</v>
      </c>
      <c r="AS228" s="61">
        <v>0.29382000000000003</v>
      </c>
      <c r="AT228" s="61">
        <v>0.28316999999999998</v>
      </c>
      <c r="AU228" s="61">
        <v>0.72619999999999996</v>
      </c>
      <c r="AV228" s="61">
        <v>0.88329999999999997</v>
      </c>
      <c r="AW228" s="61">
        <v>0.44890000000000002</v>
      </c>
      <c r="AX228" s="61">
        <v>0.28077999999999997</v>
      </c>
      <c r="AY228" s="61">
        <v>0.29320000000000002</v>
      </c>
      <c r="AZ228" s="61">
        <v>0.28265000000000001</v>
      </c>
      <c r="BA228" s="61">
        <v>0.72424999999999995</v>
      </c>
      <c r="BB228" s="61">
        <v>0.87956999999999996</v>
      </c>
      <c r="BC228" s="61">
        <v>0.44822000000000001</v>
      </c>
      <c r="BD228" s="61" t="s">
        <v>288</v>
      </c>
      <c r="BE228" s="61" t="s">
        <v>288</v>
      </c>
      <c r="BF228" s="61" t="s">
        <v>288</v>
      </c>
      <c r="BG228" s="61" t="s">
        <v>288</v>
      </c>
      <c r="BH228" s="61" t="s">
        <v>288</v>
      </c>
      <c r="BI228" s="61" t="s">
        <v>288</v>
      </c>
      <c r="BJ228" s="61">
        <v>0.27596999999999999</v>
      </c>
      <c r="BK228" s="61">
        <v>0.28671999999999997</v>
      </c>
      <c r="BL228" s="61">
        <v>0.27939999999999998</v>
      </c>
      <c r="BM228" s="61">
        <v>0.70787999999999995</v>
      </c>
      <c r="BN228" s="61">
        <v>0.8377</v>
      </c>
      <c r="BO228" s="61">
        <v>0.43923000000000001</v>
      </c>
      <c r="BP228" s="61">
        <v>0.27788000000000002</v>
      </c>
      <c r="BQ228" s="61">
        <v>0.28844999999999998</v>
      </c>
      <c r="BR228" s="61">
        <v>0.28022999999999998</v>
      </c>
      <c r="BS228" s="61">
        <v>0.71296999999999999</v>
      </c>
      <c r="BT228" s="61">
        <v>0.83997999999999995</v>
      </c>
      <c r="BU228" s="61">
        <v>0.44542999999999999</v>
      </c>
      <c r="BV228" s="61">
        <v>0.28217999999999999</v>
      </c>
      <c r="BW228" s="61">
        <v>0.29461999999999999</v>
      </c>
      <c r="BX228" s="61">
        <v>0.28308</v>
      </c>
      <c r="BY228" s="61">
        <v>0.72152000000000005</v>
      </c>
      <c r="BZ228" s="61">
        <v>0.88356999999999997</v>
      </c>
      <c r="CA228" s="61">
        <v>0.44783000000000001</v>
      </c>
      <c r="CB228" s="61">
        <v>0.04</v>
      </c>
      <c r="CC228" s="61">
        <v>0.06</v>
      </c>
      <c r="CD228" s="61">
        <v>0.06</v>
      </c>
      <c r="CE228" s="61">
        <v>0.17</v>
      </c>
      <c r="CF228" s="61">
        <v>0.13</v>
      </c>
      <c r="CG228" s="61">
        <v>0.15</v>
      </c>
      <c r="CH228" s="61">
        <v>0.03</v>
      </c>
      <c r="CI228" s="61">
        <v>0.05</v>
      </c>
      <c r="CJ228" s="61">
        <v>0.04</v>
      </c>
      <c r="CK228" s="61">
        <v>0.08</v>
      </c>
      <c r="CL228" s="61">
        <v>0.27</v>
      </c>
      <c r="CM228" s="61">
        <v>0.11</v>
      </c>
      <c r="CN228" s="61" t="s">
        <v>289</v>
      </c>
      <c r="CO228" s="61" t="s">
        <v>289</v>
      </c>
      <c r="CP228" s="61" t="s">
        <v>289</v>
      </c>
      <c r="CQ228" s="61" t="s">
        <v>289</v>
      </c>
      <c r="CR228" s="61" t="s">
        <v>289</v>
      </c>
      <c r="CS228" s="61" t="s">
        <v>289</v>
      </c>
      <c r="CT228" s="61">
        <v>0.04</v>
      </c>
      <c r="CU228" s="61">
        <v>0.11</v>
      </c>
      <c r="CV228" s="61">
        <v>0.09</v>
      </c>
      <c r="CW228" s="61">
        <v>0.16</v>
      </c>
      <c r="CX228" s="61">
        <v>0.28999999999999998</v>
      </c>
      <c r="CY228" s="61">
        <v>0.31</v>
      </c>
      <c r="CZ228" s="61">
        <v>0.04</v>
      </c>
      <c r="DA228" s="61">
        <v>0.03</v>
      </c>
      <c r="DB228" s="61">
        <v>0.03</v>
      </c>
      <c r="DC228" s="61">
        <v>0.15</v>
      </c>
      <c r="DD228" s="61">
        <v>0.31</v>
      </c>
      <c r="DE228" s="61">
        <v>0.28999999999999998</v>
      </c>
      <c r="DF228" s="61">
        <v>0.03</v>
      </c>
      <c r="DG228" s="61">
        <v>0.05</v>
      </c>
      <c r="DH228" s="61">
        <v>0.03</v>
      </c>
      <c r="DI228" s="61">
        <v>0.1</v>
      </c>
      <c r="DJ228" s="61">
        <v>0.26</v>
      </c>
      <c r="DK228" s="61">
        <v>0.16</v>
      </c>
      <c r="DL228" s="61" t="s">
        <v>325</v>
      </c>
    </row>
    <row r="229" spans="1:116" s="61" customFormat="1">
      <c r="A229" s="61">
        <v>71189</v>
      </c>
      <c r="B229" s="61" t="s">
        <v>18</v>
      </c>
      <c r="C229" s="61">
        <v>4</v>
      </c>
      <c r="D229" s="61">
        <v>20090918</v>
      </c>
      <c r="E229" s="61" t="s">
        <v>129</v>
      </c>
      <c r="F229" s="61">
        <v>20090918</v>
      </c>
      <c r="G229" s="61" t="s">
        <v>349</v>
      </c>
      <c r="H229" s="61">
        <v>3</v>
      </c>
      <c r="I229" s="61">
        <v>3</v>
      </c>
      <c r="J229" s="61">
        <v>843</v>
      </c>
      <c r="K229" s="61" t="s">
        <v>326</v>
      </c>
      <c r="L229" s="61" t="s">
        <v>283</v>
      </c>
      <c r="M229" s="61" t="s">
        <v>326</v>
      </c>
      <c r="N229" s="61" t="s">
        <v>283</v>
      </c>
      <c r="O229" s="61">
        <v>541</v>
      </c>
      <c r="P229" s="61">
        <v>1.03</v>
      </c>
      <c r="Q229" s="61">
        <v>0.54</v>
      </c>
      <c r="R229" s="61">
        <v>1.57</v>
      </c>
      <c r="S229" s="61" t="s">
        <v>284</v>
      </c>
      <c r="T229" s="61">
        <v>1.9596979999999999</v>
      </c>
      <c r="U229" s="61">
        <v>1.9558420000000001</v>
      </c>
      <c r="V229" s="61" t="s">
        <v>285</v>
      </c>
      <c r="W229" s="61">
        <v>1.9327160000000001</v>
      </c>
      <c r="X229" s="61">
        <v>1.944361</v>
      </c>
      <c r="Y229" s="61">
        <v>1.958475</v>
      </c>
      <c r="Z229" s="61">
        <v>0</v>
      </c>
      <c r="AA229" s="61">
        <v>10.457159000000001</v>
      </c>
      <c r="AB229" s="61">
        <v>10.429963000000001</v>
      </c>
      <c r="AC229" s="61" t="s">
        <v>285</v>
      </c>
      <c r="AD229" s="61">
        <v>10.2791</v>
      </c>
      <c r="AE229" s="61" t="s">
        <v>292</v>
      </c>
      <c r="AF229" s="61">
        <v>10.351255999999999</v>
      </c>
      <c r="AG229" s="61">
        <v>10.451264999999999</v>
      </c>
      <c r="AH229" s="61">
        <v>0.26</v>
      </c>
      <c r="AI229" s="61" t="s">
        <v>287</v>
      </c>
      <c r="AJ229" s="61">
        <v>-0.2</v>
      </c>
      <c r="AK229" s="61">
        <v>1.1429</v>
      </c>
      <c r="AL229" s="61">
        <v>-1.0625</v>
      </c>
      <c r="AM229" s="61">
        <v>600</v>
      </c>
      <c r="AN229" s="61">
        <v>10.71</v>
      </c>
      <c r="AO229" s="61">
        <v>10.35</v>
      </c>
      <c r="AP229" s="61">
        <v>70.150000000000006</v>
      </c>
      <c r="AQ229" s="61">
        <v>67.67</v>
      </c>
      <c r="AR229" s="61">
        <v>0.28089999999999998</v>
      </c>
      <c r="AS229" s="61">
        <v>0.29342000000000001</v>
      </c>
      <c r="AT229" s="61">
        <v>0.28142</v>
      </c>
      <c r="AU229" s="61">
        <v>0.72148000000000001</v>
      </c>
      <c r="AV229" s="61">
        <v>0.88365000000000005</v>
      </c>
      <c r="AW229" s="61">
        <v>0.44705</v>
      </c>
      <c r="AX229" s="61">
        <v>0.28016999999999997</v>
      </c>
      <c r="AY229" s="61">
        <v>0.29244999999999999</v>
      </c>
      <c r="AZ229" s="61">
        <v>0.28129999999999999</v>
      </c>
      <c r="BA229" s="61">
        <v>0.72013000000000005</v>
      </c>
      <c r="BB229" s="61">
        <v>0.87944999999999995</v>
      </c>
      <c r="BC229" s="61">
        <v>0.44467000000000001</v>
      </c>
      <c r="BD229" s="61" t="s">
        <v>288</v>
      </c>
      <c r="BE229" s="61" t="s">
        <v>288</v>
      </c>
      <c r="BF229" s="61" t="s">
        <v>288</v>
      </c>
      <c r="BG229" s="61" t="s">
        <v>288</v>
      </c>
      <c r="BH229" s="61" t="s">
        <v>288</v>
      </c>
      <c r="BI229" s="61" t="s">
        <v>288</v>
      </c>
      <c r="BJ229" s="61">
        <v>0.27646999999999999</v>
      </c>
      <c r="BK229" s="61">
        <v>0.28775000000000001</v>
      </c>
      <c r="BL229" s="61">
        <v>0.27867999999999998</v>
      </c>
      <c r="BM229" s="61">
        <v>0.70962000000000003</v>
      </c>
      <c r="BN229" s="61">
        <v>0.84718000000000004</v>
      </c>
      <c r="BO229" s="61">
        <v>0.44077</v>
      </c>
      <c r="BP229" s="61">
        <v>0.27822999999999998</v>
      </c>
      <c r="BQ229" s="61">
        <v>0.29021999999999998</v>
      </c>
      <c r="BR229" s="61">
        <v>0.28011999999999998</v>
      </c>
      <c r="BS229" s="61">
        <v>0.71040000000000003</v>
      </c>
      <c r="BT229" s="61">
        <v>0.85638000000000003</v>
      </c>
      <c r="BU229" s="61">
        <v>0.44523000000000001</v>
      </c>
      <c r="BV229" s="61">
        <v>0.28088000000000002</v>
      </c>
      <c r="BW229" s="61">
        <v>0.29408000000000001</v>
      </c>
      <c r="BX229" s="61">
        <v>0.28127000000000002</v>
      </c>
      <c r="BY229" s="61">
        <v>0.71702999999999995</v>
      </c>
      <c r="BZ229" s="61">
        <v>0.87502999999999997</v>
      </c>
      <c r="CA229" s="61">
        <v>0.44557000000000002</v>
      </c>
      <c r="CB229" s="61">
        <v>0.03</v>
      </c>
      <c r="CC229" s="61">
        <v>0.04</v>
      </c>
      <c r="CD229" s="61">
        <v>0.06</v>
      </c>
      <c r="CE229" s="61">
        <v>0.09</v>
      </c>
      <c r="CF229" s="61">
        <v>0.11</v>
      </c>
      <c r="CG229" s="61">
        <v>0.12</v>
      </c>
      <c r="CH229" s="61">
        <v>0.03</v>
      </c>
      <c r="CI229" s="61">
        <v>0.04</v>
      </c>
      <c r="CJ229" s="61">
        <v>0.08</v>
      </c>
      <c r="CK229" s="61">
        <v>0.28000000000000003</v>
      </c>
      <c r="CL229" s="61">
        <v>0.21</v>
      </c>
      <c r="CM229" s="61">
        <v>0.16</v>
      </c>
      <c r="CN229" s="61" t="s">
        <v>289</v>
      </c>
      <c r="CO229" s="61" t="s">
        <v>289</v>
      </c>
      <c r="CP229" s="61" t="s">
        <v>289</v>
      </c>
      <c r="CQ229" s="61" t="s">
        <v>289</v>
      </c>
      <c r="CR229" s="61" t="s">
        <v>289</v>
      </c>
      <c r="CS229" s="61" t="s">
        <v>289</v>
      </c>
      <c r="CT229" s="61">
        <v>0.04</v>
      </c>
      <c r="CU229" s="61">
        <v>0.03</v>
      </c>
      <c r="CV229" s="61">
        <v>0.04</v>
      </c>
      <c r="CW229" s="61">
        <v>0.22</v>
      </c>
      <c r="CX229" s="61">
        <v>0.22</v>
      </c>
      <c r="CY229" s="61">
        <v>0.12</v>
      </c>
      <c r="CZ229" s="61">
        <v>0.02</v>
      </c>
      <c r="DA229" s="61">
        <v>7.0000000000000007E-2</v>
      </c>
      <c r="DB229" s="61">
        <v>0.05</v>
      </c>
      <c r="DC229" s="61">
        <v>0.19</v>
      </c>
      <c r="DD229" s="61">
        <v>0.25</v>
      </c>
      <c r="DE229" s="61">
        <v>0.19</v>
      </c>
      <c r="DF229" s="61">
        <v>0.05</v>
      </c>
      <c r="DG229" s="61">
        <v>0.04</v>
      </c>
      <c r="DH229" s="61">
        <v>0.04</v>
      </c>
      <c r="DI229" s="61">
        <v>0.11</v>
      </c>
      <c r="DJ229" s="61">
        <v>0.17</v>
      </c>
      <c r="DK229" s="61">
        <v>0.17</v>
      </c>
      <c r="DL229" s="61" t="s">
        <v>325</v>
      </c>
    </row>
    <row r="230" spans="1:116" s="61" customFormat="1">
      <c r="A230" s="61">
        <v>71194</v>
      </c>
      <c r="B230" s="61" t="s">
        <v>18</v>
      </c>
      <c r="C230" s="61">
        <v>4</v>
      </c>
      <c r="D230" s="61">
        <v>20091103</v>
      </c>
      <c r="E230" s="61" t="s">
        <v>140</v>
      </c>
      <c r="F230" s="61">
        <v>20091103</v>
      </c>
      <c r="G230" s="61" t="s">
        <v>349</v>
      </c>
      <c r="H230" s="61">
        <v>9</v>
      </c>
      <c r="I230" s="61">
        <v>9</v>
      </c>
      <c r="J230" s="61">
        <v>1580</v>
      </c>
      <c r="K230" s="61" t="s">
        <v>283</v>
      </c>
      <c r="L230" s="61" t="s">
        <v>283</v>
      </c>
      <c r="M230" s="61" t="s">
        <v>283</v>
      </c>
      <c r="N230" s="61" t="s">
        <v>283</v>
      </c>
      <c r="O230" s="61">
        <v>542</v>
      </c>
      <c r="P230" s="61">
        <v>1.47</v>
      </c>
      <c r="Q230" s="61">
        <v>0.84</v>
      </c>
      <c r="R230" s="61">
        <v>2.31</v>
      </c>
      <c r="S230" s="61" t="s">
        <v>284</v>
      </c>
      <c r="T230" s="61">
        <v>1.9604820000000001</v>
      </c>
      <c r="U230" s="61">
        <v>1.9583280000000001</v>
      </c>
      <c r="V230" s="61" t="s">
        <v>285</v>
      </c>
      <c r="W230" s="61">
        <v>1.929411</v>
      </c>
      <c r="X230" s="61">
        <v>1.941036</v>
      </c>
      <c r="Y230" s="61">
        <v>1.9573160000000001</v>
      </c>
      <c r="Z230" s="61">
        <v>3</v>
      </c>
      <c r="AA230" s="61">
        <v>10.464316</v>
      </c>
      <c r="AB230" s="61">
        <v>10.447834</v>
      </c>
      <c r="AC230" s="61" t="s">
        <v>285</v>
      </c>
      <c r="AD230" s="61">
        <v>10.227853</v>
      </c>
      <c r="AE230" s="61" t="s">
        <v>286</v>
      </c>
      <c r="AF230" s="61">
        <v>10.299557</v>
      </c>
      <c r="AG230" s="61">
        <v>10.443352000000001</v>
      </c>
      <c r="AH230" s="61">
        <v>0.16</v>
      </c>
      <c r="AI230" s="61" t="s">
        <v>287</v>
      </c>
      <c r="AJ230" s="61">
        <v>0.04</v>
      </c>
      <c r="AK230" s="61">
        <v>-0.1429</v>
      </c>
      <c r="AL230" s="61">
        <v>0.25</v>
      </c>
      <c r="AM230" s="61">
        <v>800</v>
      </c>
      <c r="AN230" s="61">
        <v>8.84</v>
      </c>
      <c r="AO230" s="61">
        <v>9.0500000000000007</v>
      </c>
      <c r="AP230" s="61">
        <v>47.52</v>
      </c>
      <c r="AQ230" s="61">
        <v>50.21</v>
      </c>
      <c r="AR230" s="61">
        <v>0.28079999999999999</v>
      </c>
      <c r="AS230" s="61">
        <v>0.29382999999999998</v>
      </c>
      <c r="AT230" s="61">
        <v>0.28210000000000002</v>
      </c>
      <c r="AU230" s="61">
        <v>0.72277999999999998</v>
      </c>
      <c r="AV230" s="61">
        <v>0.88748000000000005</v>
      </c>
      <c r="AW230" s="61">
        <v>0.44319999999999998</v>
      </c>
      <c r="AX230" s="61">
        <v>0.28037000000000001</v>
      </c>
      <c r="AY230" s="61">
        <v>0.29318</v>
      </c>
      <c r="AZ230" s="61">
        <v>0.28217999999999999</v>
      </c>
      <c r="BA230" s="61">
        <v>0.71843000000000001</v>
      </c>
      <c r="BB230" s="61">
        <v>0.88576999999999995</v>
      </c>
      <c r="BC230" s="61">
        <v>0.44262000000000001</v>
      </c>
      <c r="BD230" s="61" t="s">
        <v>288</v>
      </c>
      <c r="BE230" s="61" t="s">
        <v>288</v>
      </c>
      <c r="BF230" s="61" t="s">
        <v>288</v>
      </c>
      <c r="BG230" s="61" t="s">
        <v>288</v>
      </c>
      <c r="BH230" s="61" t="s">
        <v>288</v>
      </c>
      <c r="BI230" s="61" t="s">
        <v>288</v>
      </c>
      <c r="BJ230" s="61">
        <v>0.27655000000000002</v>
      </c>
      <c r="BK230" s="61">
        <v>0.28527999999999998</v>
      </c>
      <c r="BL230" s="61">
        <v>0.27837000000000001</v>
      </c>
      <c r="BM230" s="61">
        <v>0.70648</v>
      </c>
      <c r="BN230" s="61">
        <v>0.83057999999999998</v>
      </c>
      <c r="BO230" s="61">
        <v>0.43526999999999999</v>
      </c>
      <c r="BP230" s="61">
        <v>0.27792</v>
      </c>
      <c r="BQ230" s="61">
        <v>0.28715000000000002</v>
      </c>
      <c r="BR230" s="61">
        <v>0.27966999999999997</v>
      </c>
      <c r="BS230" s="61">
        <v>0.71667000000000003</v>
      </c>
      <c r="BT230" s="61">
        <v>0.84121999999999997</v>
      </c>
      <c r="BU230" s="61">
        <v>0.44224999999999998</v>
      </c>
      <c r="BV230" s="61">
        <v>0.28067999999999999</v>
      </c>
      <c r="BW230" s="61">
        <v>0.29289999999999999</v>
      </c>
      <c r="BX230" s="61">
        <v>0.28117999999999999</v>
      </c>
      <c r="BY230" s="61">
        <v>0.72050000000000003</v>
      </c>
      <c r="BZ230" s="61">
        <v>0.88554999999999995</v>
      </c>
      <c r="CA230" s="61">
        <v>0.44405</v>
      </c>
      <c r="CB230" s="61">
        <v>0.03</v>
      </c>
      <c r="CC230" s="61">
        <v>0.03</v>
      </c>
      <c r="CD230" s="61">
        <v>0.05</v>
      </c>
      <c r="CE230" s="61">
        <v>0.32</v>
      </c>
      <c r="CF230" s="61">
        <v>0.34</v>
      </c>
      <c r="CG230" s="61">
        <v>0.17</v>
      </c>
      <c r="CH230" s="61">
        <v>0.02</v>
      </c>
      <c r="CI230" s="61">
        <v>0.04</v>
      </c>
      <c r="CJ230" s="61">
        <v>0.03</v>
      </c>
      <c r="CK230" s="61">
        <v>0.16</v>
      </c>
      <c r="CL230" s="61">
        <v>0.26</v>
      </c>
      <c r="CM230" s="61">
        <v>0.16</v>
      </c>
      <c r="CN230" s="61" t="s">
        <v>289</v>
      </c>
      <c r="CO230" s="61" t="s">
        <v>289</v>
      </c>
      <c r="CP230" s="61" t="s">
        <v>289</v>
      </c>
      <c r="CQ230" s="61" t="s">
        <v>289</v>
      </c>
      <c r="CR230" s="61" t="s">
        <v>289</v>
      </c>
      <c r="CS230" s="61" t="s">
        <v>289</v>
      </c>
      <c r="CT230" s="61">
        <v>0.04</v>
      </c>
      <c r="CU230" s="61">
        <v>0.11</v>
      </c>
      <c r="CV230" s="61">
        <v>0.05</v>
      </c>
      <c r="CW230" s="61">
        <v>0.12</v>
      </c>
      <c r="CX230" s="61">
        <v>0.55000000000000004</v>
      </c>
      <c r="CY230" s="61">
        <v>0.11</v>
      </c>
      <c r="CZ230" s="61">
        <v>0.05</v>
      </c>
      <c r="DA230" s="61">
        <v>0.04</v>
      </c>
      <c r="DB230" s="61">
        <v>0.03</v>
      </c>
      <c r="DC230" s="61">
        <v>0.16</v>
      </c>
      <c r="DD230" s="61">
        <v>0.35</v>
      </c>
      <c r="DE230" s="61">
        <v>0.1</v>
      </c>
      <c r="DF230" s="61">
        <v>0.01</v>
      </c>
      <c r="DG230" s="61">
        <v>0.06</v>
      </c>
      <c r="DH230" s="61">
        <v>0.01</v>
      </c>
      <c r="DI230" s="61">
        <v>0.17</v>
      </c>
      <c r="DJ230" s="61">
        <v>0.28000000000000003</v>
      </c>
      <c r="DK230" s="61">
        <v>0.14000000000000001</v>
      </c>
      <c r="DL230" s="61" t="s">
        <v>325</v>
      </c>
    </row>
    <row r="231" spans="1:116" s="61" customFormat="1">
      <c r="A231" s="61">
        <v>73376</v>
      </c>
      <c r="B231" s="61" t="s">
        <v>18</v>
      </c>
      <c r="C231" s="61">
        <v>4</v>
      </c>
      <c r="D231" s="61">
        <v>20100212</v>
      </c>
      <c r="E231" s="61" t="s">
        <v>394</v>
      </c>
      <c r="F231" s="61">
        <v>20100212</v>
      </c>
      <c r="G231" s="61" t="s">
        <v>349</v>
      </c>
      <c r="H231" s="61">
        <v>22</v>
      </c>
      <c r="I231" s="61">
        <v>22</v>
      </c>
      <c r="J231" s="61">
        <v>3280</v>
      </c>
      <c r="K231" s="61" t="s">
        <v>283</v>
      </c>
      <c r="L231" s="61" t="s">
        <v>283</v>
      </c>
      <c r="M231" s="61" t="s">
        <v>283</v>
      </c>
      <c r="N231" s="61" t="s">
        <v>283</v>
      </c>
      <c r="O231" s="61">
        <v>542</v>
      </c>
      <c r="P231" s="61">
        <v>1.3</v>
      </c>
      <c r="Q231" s="61">
        <v>0.7</v>
      </c>
      <c r="R231" s="61">
        <v>2</v>
      </c>
      <c r="S231" s="61" t="s">
        <v>284</v>
      </c>
      <c r="T231" s="61">
        <v>1.95156</v>
      </c>
      <c r="U231" s="61">
        <v>1.946704</v>
      </c>
      <c r="V231" s="61" t="s">
        <v>285</v>
      </c>
      <c r="W231" s="61">
        <v>1.92736</v>
      </c>
      <c r="X231" s="61">
        <v>1.9457519999999999</v>
      </c>
      <c r="Y231" s="61">
        <v>1.956404</v>
      </c>
      <c r="Z231" s="61">
        <v>3</v>
      </c>
      <c r="AA231" s="61">
        <v>10.417667</v>
      </c>
      <c r="AB231" s="61">
        <v>10.389878</v>
      </c>
      <c r="AC231" s="61" t="s">
        <v>285</v>
      </c>
      <c r="AD231" s="61">
        <v>10.221966999999999</v>
      </c>
      <c r="AE231" s="61" t="s">
        <v>330</v>
      </c>
      <c r="AF231" s="61">
        <v>10.317406</v>
      </c>
      <c r="AG231" s="61">
        <v>10.438202</v>
      </c>
      <c r="AH231" s="61">
        <v>0.27</v>
      </c>
      <c r="AI231" s="61" t="s">
        <v>287</v>
      </c>
      <c r="AJ231" s="61">
        <v>-0.47</v>
      </c>
      <c r="AK231" s="61">
        <v>-1.5832999999999999</v>
      </c>
      <c r="AL231" s="61">
        <v>-0.71430000000000005</v>
      </c>
      <c r="AM231" s="61">
        <v>1200</v>
      </c>
      <c r="AN231" s="61">
        <v>8.81</v>
      </c>
      <c r="AO231" s="61">
        <v>9.34</v>
      </c>
      <c r="AP231" s="61">
        <v>48.52</v>
      </c>
      <c r="AQ231" s="61">
        <v>52.63</v>
      </c>
      <c r="AR231" s="61">
        <v>0.27916999999999997</v>
      </c>
      <c r="AS231" s="61">
        <v>0.29202</v>
      </c>
      <c r="AT231" s="61">
        <v>0.28125</v>
      </c>
      <c r="AU231" s="61">
        <v>0.72192000000000001</v>
      </c>
      <c r="AV231" s="61">
        <v>0.89107000000000003</v>
      </c>
      <c r="AW231" s="61">
        <v>0.44058000000000003</v>
      </c>
      <c r="AX231" s="61">
        <v>0.27860000000000001</v>
      </c>
      <c r="AY231" s="61">
        <v>0.29115000000000002</v>
      </c>
      <c r="AZ231" s="61">
        <v>0.28058</v>
      </c>
      <c r="BA231" s="61">
        <v>0.71738000000000002</v>
      </c>
      <c r="BB231" s="61">
        <v>0.88975000000000004</v>
      </c>
      <c r="BC231" s="61">
        <v>0.43909999999999999</v>
      </c>
      <c r="BD231" s="61" t="s">
        <v>288</v>
      </c>
      <c r="BE231" s="61" t="s">
        <v>288</v>
      </c>
      <c r="BF231" s="61" t="s">
        <v>288</v>
      </c>
      <c r="BG231" s="61" t="s">
        <v>288</v>
      </c>
      <c r="BH231" s="61" t="s">
        <v>288</v>
      </c>
      <c r="BI231" s="61" t="s">
        <v>288</v>
      </c>
      <c r="BJ231" s="61">
        <v>0.27575</v>
      </c>
      <c r="BK231" s="61">
        <v>0.28467999999999999</v>
      </c>
      <c r="BL231" s="61">
        <v>0.27838000000000002</v>
      </c>
      <c r="BM231" s="61">
        <v>0.71211999999999998</v>
      </c>
      <c r="BN231" s="61">
        <v>0.83784999999999998</v>
      </c>
      <c r="BO231" s="61">
        <v>0.43526999999999999</v>
      </c>
      <c r="BP231" s="61">
        <v>0.27805000000000002</v>
      </c>
      <c r="BQ231" s="61">
        <v>0.28693000000000002</v>
      </c>
      <c r="BR231" s="61">
        <v>0.28092</v>
      </c>
      <c r="BS231" s="61">
        <v>0.72236999999999996</v>
      </c>
      <c r="BT231" s="61">
        <v>0.84382000000000001</v>
      </c>
      <c r="BU231" s="61">
        <v>0.44395000000000001</v>
      </c>
      <c r="BV231" s="61">
        <v>0.27984999999999999</v>
      </c>
      <c r="BW231" s="61">
        <v>0.29232999999999998</v>
      </c>
      <c r="BX231" s="61">
        <v>0.28177999999999997</v>
      </c>
      <c r="BY231" s="61">
        <v>0.72631999999999997</v>
      </c>
      <c r="BZ231" s="61">
        <v>0.88917999999999997</v>
      </c>
      <c r="CA231" s="61">
        <v>0.44295000000000001</v>
      </c>
      <c r="CB231" s="61">
        <v>0.04</v>
      </c>
      <c r="CC231" s="61">
        <v>0.05</v>
      </c>
      <c r="CD231" s="61">
        <v>0.06</v>
      </c>
      <c r="CE231" s="61">
        <v>0.17</v>
      </c>
      <c r="CF231" s="61">
        <v>0.52</v>
      </c>
      <c r="CG231" s="61">
        <v>0.15</v>
      </c>
      <c r="CH231" s="61">
        <v>0.06</v>
      </c>
      <c r="CI231" s="61">
        <v>0.05</v>
      </c>
      <c r="CJ231" s="61">
        <v>0.04</v>
      </c>
      <c r="CK231" s="61">
        <v>0.18</v>
      </c>
      <c r="CL231" s="61">
        <v>0.38</v>
      </c>
      <c r="CM231" s="61">
        <v>0.13</v>
      </c>
      <c r="CN231" s="61" t="s">
        <v>289</v>
      </c>
      <c r="CO231" s="61" t="s">
        <v>289</v>
      </c>
      <c r="CP231" s="61" t="s">
        <v>289</v>
      </c>
      <c r="CQ231" s="61" t="s">
        <v>289</v>
      </c>
      <c r="CR231" s="61" t="s">
        <v>289</v>
      </c>
      <c r="CS231" s="61" t="s">
        <v>289</v>
      </c>
      <c r="CT231" s="61">
        <v>0.04</v>
      </c>
      <c r="CU231" s="61">
        <v>0.03</v>
      </c>
      <c r="CV231" s="61">
        <v>0.01</v>
      </c>
      <c r="CW231" s="61">
        <v>0.39</v>
      </c>
      <c r="CX231" s="61">
        <v>0.46</v>
      </c>
      <c r="CY231" s="61">
        <v>0.12</v>
      </c>
      <c r="CZ231" s="61">
        <v>0.05</v>
      </c>
      <c r="DA231" s="61">
        <v>0.04</v>
      </c>
      <c r="DB231" s="61">
        <v>0.04</v>
      </c>
      <c r="DC231" s="61">
        <v>0.26</v>
      </c>
      <c r="DD231" s="61">
        <v>0.28000000000000003</v>
      </c>
      <c r="DE231" s="61">
        <v>0.17</v>
      </c>
      <c r="DF231" s="61">
        <v>0.05</v>
      </c>
      <c r="DG231" s="61">
        <v>0.05</v>
      </c>
      <c r="DH231" s="61">
        <v>0.06</v>
      </c>
      <c r="DI231" s="61">
        <v>0.3</v>
      </c>
      <c r="DJ231" s="61">
        <v>0.33</v>
      </c>
      <c r="DK231" s="61">
        <v>0.17</v>
      </c>
      <c r="DL231" s="61" t="s">
        <v>325</v>
      </c>
    </row>
    <row r="232" spans="1:116" s="61" customFormat="1">
      <c r="A232" s="61">
        <v>70624</v>
      </c>
      <c r="B232" s="61" t="s">
        <v>18</v>
      </c>
      <c r="C232" s="61">
        <v>5</v>
      </c>
      <c r="D232" s="61">
        <v>20090520</v>
      </c>
      <c r="E232" s="61" t="s">
        <v>93</v>
      </c>
      <c r="F232" s="61">
        <v>20090701</v>
      </c>
      <c r="G232" s="61" t="s">
        <v>318</v>
      </c>
      <c r="H232" s="61">
        <v>1</v>
      </c>
      <c r="I232" s="61">
        <v>56</v>
      </c>
      <c r="J232" s="61">
        <v>319</v>
      </c>
      <c r="K232" s="61" t="s">
        <v>319</v>
      </c>
      <c r="L232" s="61" t="s">
        <v>283</v>
      </c>
      <c r="M232" s="61" t="s">
        <v>308</v>
      </c>
      <c r="N232" s="61" t="s">
        <v>283</v>
      </c>
      <c r="O232" s="61" t="s">
        <v>164</v>
      </c>
      <c r="P232" s="61">
        <v>1.06</v>
      </c>
      <c r="Q232" s="61">
        <v>0.67</v>
      </c>
      <c r="R232" s="61">
        <v>1.73</v>
      </c>
      <c r="S232" s="61" t="s">
        <v>284</v>
      </c>
      <c r="T232" s="61">
        <v>2.0044629999999999</v>
      </c>
      <c r="U232" s="61">
        <v>1.992993</v>
      </c>
      <c r="V232" s="61">
        <v>1.9913080000000001</v>
      </c>
      <c r="W232" s="61">
        <v>1.9588319999999999</v>
      </c>
      <c r="X232" s="61">
        <v>1.9601679999999999</v>
      </c>
      <c r="Y232" s="61">
        <v>1.9811829999999999</v>
      </c>
      <c r="Z232" s="61">
        <v>5</v>
      </c>
      <c r="AA232" s="61">
        <v>10.633203</v>
      </c>
      <c r="AB232" s="61">
        <v>10.586344</v>
      </c>
      <c r="AC232" s="61">
        <v>10.579938</v>
      </c>
      <c r="AD232" s="61">
        <v>10.378278</v>
      </c>
      <c r="AE232" s="61" t="s">
        <v>296</v>
      </c>
      <c r="AF232" s="61">
        <v>10.398709999999999</v>
      </c>
      <c r="AG232" s="61">
        <v>10.565600999999999</v>
      </c>
      <c r="AH232" s="61">
        <v>0.44</v>
      </c>
      <c r="AI232" s="61">
        <v>0.06</v>
      </c>
      <c r="AJ232" s="61">
        <v>0.14000000000000001</v>
      </c>
      <c r="AK232" s="61">
        <v>-1.8571</v>
      </c>
      <c r="AL232" s="61">
        <v>-2.3125</v>
      </c>
      <c r="AM232" s="61">
        <v>700</v>
      </c>
      <c r="AN232" s="61">
        <v>8.6300000000000008</v>
      </c>
      <c r="AO232" s="61">
        <v>7.76</v>
      </c>
      <c r="AP232" s="61">
        <v>49.38</v>
      </c>
      <c r="AQ232" s="61">
        <v>41.9</v>
      </c>
      <c r="AR232" s="61">
        <v>0.28699999999999998</v>
      </c>
      <c r="AS232" s="61">
        <v>0.29598000000000002</v>
      </c>
      <c r="AT232" s="61">
        <v>0.28894999999999998</v>
      </c>
      <c r="AU232" s="61">
        <v>0.73607999999999996</v>
      </c>
      <c r="AV232" s="61">
        <v>0.873</v>
      </c>
      <c r="AW232" s="61">
        <v>0.45795000000000002</v>
      </c>
      <c r="AX232" s="61">
        <v>0.28532999999999997</v>
      </c>
      <c r="AY232" s="61">
        <v>0.29543000000000003</v>
      </c>
      <c r="AZ232" s="61">
        <v>0.28734999999999999</v>
      </c>
      <c r="BA232" s="61">
        <v>0.73021999999999998</v>
      </c>
      <c r="BB232" s="61">
        <v>0.87365000000000004</v>
      </c>
      <c r="BC232" s="61">
        <v>0.45419999999999999</v>
      </c>
      <c r="BD232" s="61">
        <v>0.28510000000000002</v>
      </c>
      <c r="BE232" s="61">
        <v>0.29537000000000002</v>
      </c>
      <c r="BF232" s="61">
        <v>0.28717999999999999</v>
      </c>
      <c r="BG232" s="61">
        <v>0.72736999999999996</v>
      </c>
      <c r="BH232" s="61">
        <v>0.87497000000000003</v>
      </c>
      <c r="BI232" s="61">
        <v>0.45372000000000001</v>
      </c>
      <c r="BJ232" s="61">
        <v>0.28027999999999997</v>
      </c>
      <c r="BK232" s="61">
        <v>0.28939999999999999</v>
      </c>
      <c r="BL232" s="61">
        <v>0.28293000000000001</v>
      </c>
      <c r="BM232" s="61">
        <v>0.71535000000000004</v>
      </c>
      <c r="BN232" s="61">
        <v>0.83535000000000004</v>
      </c>
      <c r="BO232" s="61">
        <v>0.44664999999999999</v>
      </c>
      <c r="BP232" s="61">
        <v>0.28056999999999999</v>
      </c>
      <c r="BQ232" s="61">
        <v>0.28998000000000002</v>
      </c>
      <c r="BR232" s="61">
        <v>0.28206999999999999</v>
      </c>
      <c r="BS232" s="61">
        <v>0.72258</v>
      </c>
      <c r="BT232" s="61">
        <v>0.84152000000000005</v>
      </c>
      <c r="BU232" s="61">
        <v>0.45227000000000001</v>
      </c>
      <c r="BV232" s="61">
        <v>0.28427000000000002</v>
      </c>
      <c r="BW232" s="61">
        <v>0.29608000000000001</v>
      </c>
      <c r="BX232" s="61">
        <v>0.28388000000000002</v>
      </c>
      <c r="BY232" s="61">
        <v>0.73828000000000005</v>
      </c>
      <c r="BZ232" s="61">
        <v>0.88907999999999998</v>
      </c>
      <c r="CA232" s="61">
        <v>0.45091999999999999</v>
      </c>
      <c r="CB232" s="61">
        <v>0.09</v>
      </c>
      <c r="CC232" s="61">
        <v>0.03</v>
      </c>
      <c r="CD232" s="61">
        <v>0.09</v>
      </c>
      <c r="CE232" s="61">
        <v>0.4</v>
      </c>
      <c r="CF232" s="61">
        <v>0.26</v>
      </c>
      <c r="CG232" s="61">
        <v>0.34</v>
      </c>
      <c r="CH232" s="61">
        <v>0.05</v>
      </c>
      <c r="CI232" s="61">
        <v>0.05</v>
      </c>
      <c r="CJ232" s="61">
        <v>7.0000000000000007E-2</v>
      </c>
      <c r="CK232" s="61">
        <v>0.3</v>
      </c>
      <c r="CL232" s="61">
        <v>0.17</v>
      </c>
      <c r="CM232" s="61">
        <v>0.18</v>
      </c>
      <c r="CN232" s="61">
        <v>0.06</v>
      </c>
      <c r="CO232" s="61">
        <v>0.05</v>
      </c>
      <c r="CP232" s="61">
        <v>0.04</v>
      </c>
      <c r="CQ232" s="61">
        <v>0.26</v>
      </c>
      <c r="CR232" s="61">
        <v>0.33</v>
      </c>
      <c r="CS232" s="61">
        <v>0.21</v>
      </c>
      <c r="CT232" s="61">
        <v>0.04</v>
      </c>
      <c r="CU232" s="61">
        <v>0.04</v>
      </c>
      <c r="CV232" s="61">
        <v>0.05</v>
      </c>
      <c r="CW232" s="61">
        <v>0.22</v>
      </c>
      <c r="CX232" s="61">
        <v>0.17</v>
      </c>
      <c r="CY232" s="61">
        <v>0.12</v>
      </c>
      <c r="CZ232" s="61">
        <v>0.09</v>
      </c>
      <c r="DA232" s="61">
        <v>0.1</v>
      </c>
      <c r="DB232" s="61">
        <v>0.08</v>
      </c>
      <c r="DC232" s="61">
        <v>0.42</v>
      </c>
      <c r="DD232" s="61">
        <v>0.39</v>
      </c>
      <c r="DE232" s="61">
        <v>0.32</v>
      </c>
      <c r="DF232" s="61">
        <v>0.03</v>
      </c>
      <c r="DG232" s="61">
        <v>0.08</v>
      </c>
      <c r="DH232" s="61">
        <v>0.04</v>
      </c>
      <c r="DI232" s="61">
        <v>0.27</v>
      </c>
      <c r="DJ232" s="61">
        <v>0.55000000000000004</v>
      </c>
      <c r="DK232" s="61">
        <v>0.11</v>
      </c>
      <c r="DL232" s="61" t="s">
        <v>320</v>
      </c>
    </row>
    <row r="233" spans="1:116" s="61" customFormat="1">
      <c r="A233" s="61">
        <v>71195</v>
      </c>
      <c r="B233" s="61" t="s">
        <v>18</v>
      </c>
      <c r="C233" s="61">
        <v>5</v>
      </c>
      <c r="D233" s="61">
        <v>20091112</v>
      </c>
      <c r="E233" s="61" t="s">
        <v>144</v>
      </c>
      <c r="F233" s="61">
        <v>20091113</v>
      </c>
      <c r="G233" s="61" t="s">
        <v>358</v>
      </c>
      <c r="H233" s="61">
        <v>1</v>
      </c>
      <c r="I233" s="61">
        <v>73</v>
      </c>
      <c r="J233" s="61">
        <v>317</v>
      </c>
      <c r="K233" s="61" t="s">
        <v>308</v>
      </c>
      <c r="L233" s="61" t="s">
        <v>283</v>
      </c>
      <c r="M233" s="61" t="s">
        <v>283</v>
      </c>
      <c r="N233" s="61" t="s">
        <v>283</v>
      </c>
      <c r="O233" s="61">
        <v>542</v>
      </c>
      <c r="P233" s="61">
        <v>1.39</v>
      </c>
      <c r="Q233" s="61">
        <v>0.59</v>
      </c>
      <c r="R233" s="61">
        <v>1.98</v>
      </c>
      <c r="S233" s="61" t="s">
        <v>284</v>
      </c>
      <c r="T233" s="61">
        <v>2.0045329999999999</v>
      </c>
      <c r="U233" s="61">
        <v>1.9916259999999999</v>
      </c>
      <c r="V233" s="61">
        <v>1.987204</v>
      </c>
      <c r="W233" s="61">
        <v>1.9479820000000001</v>
      </c>
      <c r="X233" s="61">
        <v>1.956099</v>
      </c>
      <c r="Y233" s="61">
        <v>1.9751860000000001</v>
      </c>
      <c r="Z233" s="61">
        <v>1</v>
      </c>
      <c r="AA233" s="61">
        <v>10.633912</v>
      </c>
      <c r="AB233" s="61">
        <v>10.575570000000001</v>
      </c>
      <c r="AC233" s="61">
        <v>10.559628</v>
      </c>
      <c r="AD233" s="61">
        <v>10.310758</v>
      </c>
      <c r="AE233" s="61" t="s">
        <v>286</v>
      </c>
      <c r="AF233" s="61">
        <v>10.357405999999999</v>
      </c>
      <c r="AG233" s="61">
        <v>10.513524</v>
      </c>
      <c r="AH233" s="61">
        <v>0.55000000000000004</v>
      </c>
      <c r="AI233" s="61">
        <v>0.15</v>
      </c>
      <c r="AJ233" s="61">
        <v>0.44</v>
      </c>
      <c r="AK233" s="61">
        <v>-0.71430000000000005</v>
      </c>
      <c r="AL233" s="61">
        <v>-1.3125</v>
      </c>
      <c r="AM233" s="61">
        <v>800</v>
      </c>
      <c r="AN233" s="61">
        <v>8.83</v>
      </c>
      <c r="AO233" s="61">
        <v>8.91</v>
      </c>
      <c r="AP233" s="61">
        <v>47.58</v>
      </c>
      <c r="AQ233" s="61">
        <v>49.19</v>
      </c>
      <c r="AR233" s="61">
        <v>0.28720000000000001</v>
      </c>
      <c r="AS233" s="61">
        <v>0.29709999999999998</v>
      </c>
      <c r="AT233" s="61">
        <v>0.28935</v>
      </c>
      <c r="AU233" s="61">
        <v>0.72687000000000002</v>
      </c>
      <c r="AV233" s="61">
        <v>0.86492000000000002</v>
      </c>
      <c r="AW233" s="61">
        <v>0.45487</v>
      </c>
      <c r="AX233" s="61">
        <v>0.28571999999999997</v>
      </c>
      <c r="AY233" s="61">
        <v>0.29692000000000002</v>
      </c>
      <c r="AZ233" s="61">
        <v>0.28767999999999999</v>
      </c>
      <c r="BA233" s="61">
        <v>0.71055000000000001</v>
      </c>
      <c r="BB233" s="61">
        <v>0.85762000000000005</v>
      </c>
      <c r="BC233" s="61">
        <v>0.44862999999999997</v>
      </c>
      <c r="BD233" s="61">
        <v>0.28525</v>
      </c>
      <c r="BE233" s="61">
        <v>0.29685</v>
      </c>
      <c r="BF233" s="61">
        <v>0.28693000000000002</v>
      </c>
      <c r="BG233" s="61">
        <v>0.70496999999999999</v>
      </c>
      <c r="BH233" s="61">
        <v>0.85987999999999998</v>
      </c>
      <c r="BI233" s="61">
        <v>0.44767000000000001</v>
      </c>
      <c r="BJ233" s="61">
        <v>0.27982000000000001</v>
      </c>
      <c r="BK233" s="61">
        <v>0.28966999999999998</v>
      </c>
      <c r="BL233" s="61">
        <v>0.28194999999999998</v>
      </c>
      <c r="BM233" s="61">
        <v>0.68801999999999996</v>
      </c>
      <c r="BN233" s="61">
        <v>0.80996999999999997</v>
      </c>
      <c r="BO233" s="61">
        <v>0.43368000000000001</v>
      </c>
      <c r="BP233" s="61">
        <v>0.28025</v>
      </c>
      <c r="BQ233" s="61">
        <v>0.28985</v>
      </c>
      <c r="BR233" s="61">
        <v>0.28233000000000003</v>
      </c>
      <c r="BS233" s="61">
        <v>0.70987999999999996</v>
      </c>
      <c r="BT233" s="61">
        <v>0.81593000000000004</v>
      </c>
      <c r="BU233" s="61">
        <v>0.44502000000000003</v>
      </c>
      <c r="BV233" s="61">
        <v>0.2838</v>
      </c>
      <c r="BW233" s="61">
        <v>0.29626999999999998</v>
      </c>
      <c r="BX233" s="61">
        <v>0.28458</v>
      </c>
      <c r="BY233" s="61">
        <v>0.70862999999999998</v>
      </c>
      <c r="BZ233" s="61">
        <v>0.86217999999999995</v>
      </c>
      <c r="CA233" s="61">
        <v>0.44164999999999999</v>
      </c>
      <c r="CB233" s="61">
        <v>0.09</v>
      </c>
      <c r="CC233" s="61">
        <v>0.03</v>
      </c>
      <c r="CD233" s="61">
        <v>0.05</v>
      </c>
      <c r="CE233" s="61">
        <v>0.31</v>
      </c>
      <c r="CF233" s="61">
        <v>0.48</v>
      </c>
      <c r="CG233" s="61">
        <v>0.14000000000000001</v>
      </c>
      <c r="CH233" s="61">
        <v>0.03</v>
      </c>
      <c r="CI233" s="61">
        <v>7.0000000000000007E-2</v>
      </c>
      <c r="CJ233" s="61">
        <v>0.03</v>
      </c>
      <c r="CK233" s="61">
        <v>0.18</v>
      </c>
      <c r="CL233" s="61">
        <v>0.2</v>
      </c>
      <c r="CM233" s="61">
        <v>0.26</v>
      </c>
      <c r="CN233" s="61">
        <v>0.03</v>
      </c>
      <c r="CO233" s="61">
        <v>0.06</v>
      </c>
      <c r="CP233" s="61">
        <v>0.05</v>
      </c>
      <c r="CQ233" s="61">
        <v>0.4</v>
      </c>
      <c r="CR233" s="61">
        <v>0.13</v>
      </c>
      <c r="CS233" s="61">
        <v>0.27</v>
      </c>
      <c r="CT233" s="61">
        <v>0.04</v>
      </c>
      <c r="CU233" s="61">
        <v>0.05</v>
      </c>
      <c r="CV233" s="61">
        <v>0.08</v>
      </c>
      <c r="CW233" s="61">
        <v>0.34</v>
      </c>
      <c r="CX233" s="61">
        <v>0.21</v>
      </c>
      <c r="CY233" s="61">
        <v>0.23</v>
      </c>
      <c r="CZ233" s="61">
        <v>0.02</v>
      </c>
      <c r="DA233" s="61">
        <v>0.05</v>
      </c>
      <c r="DB233" s="61">
        <v>7.0000000000000007E-2</v>
      </c>
      <c r="DC233" s="61">
        <v>0.33</v>
      </c>
      <c r="DD233" s="61">
        <v>0.31</v>
      </c>
      <c r="DE233" s="61">
        <v>0.25</v>
      </c>
      <c r="DF233" s="61">
        <v>0.04</v>
      </c>
      <c r="DG233" s="61">
        <v>7.0000000000000007E-2</v>
      </c>
      <c r="DH233" s="61">
        <v>0.04</v>
      </c>
      <c r="DI233" s="61">
        <v>0.41</v>
      </c>
      <c r="DJ233" s="61">
        <v>0.67</v>
      </c>
      <c r="DK233" s="61">
        <v>0.8</v>
      </c>
      <c r="DL233" s="61" t="s">
        <v>325</v>
      </c>
    </row>
    <row r="234" spans="1:116" s="61" customFormat="1">
      <c r="A234" s="61">
        <v>73068</v>
      </c>
      <c r="B234" s="61" t="s">
        <v>18</v>
      </c>
      <c r="C234" s="61">
        <v>5</v>
      </c>
      <c r="D234" s="61">
        <v>20091120</v>
      </c>
      <c r="E234" s="61" t="s">
        <v>0</v>
      </c>
      <c r="F234" s="61">
        <v>20091123</v>
      </c>
      <c r="G234" s="61" t="s">
        <v>358</v>
      </c>
      <c r="H234" s="61">
        <v>2</v>
      </c>
      <c r="I234" s="61">
        <v>74</v>
      </c>
      <c r="J234" s="61">
        <v>476</v>
      </c>
      <c r="K234" s="61" t="s">
        <v>313</v>
      </c>
      <c r="L234" s="61" t="s">
        <v>283</v>
      </c>
      <c r="M234" s="61" t="s">
        <v>283</v>
      </c>
      <c r="N234" s="61" t="s">
        <v>283</v>
      </c>
      <c r="O234" s="61">
        <v>541</v>
      </c>
      <c r="P234" s="61">
        <v>0.72</v>
      </c>
      <c r="Q234" s="61">
        <v>0.48</v>
      </c>
      <c r="R234" s="61">
        <v>1.2</v>
      </c>
      <c r="S234" s="61" t="s">
        <v>284</v>
      </c>
      <c r="T234" s="61">
        <v>1.9726520000000001</v>
      </c>
      <c r="U234" s="61">
        <v>1.9668369999999999</v>
      </c>
      <c r="V234" s="61" t="s">
        <v>285</v>
      </c>
      <c r="W234" s="61">
        <v>1.9454260000000001</v>
      </c>
      <c r="X234" s="61">
        <v>1.949606</v>
      </c>
      <c r="Y234" s="61">
        <v>1.965454</v>
      </c>
      <c r="Z234" s="61">
        <v>2</v>
      </c>
      <c r="AA234" s="61">
        <v>10.498067000000001</v>
      </c>
      <c r="AB234" s="61">
        <v>10.467165</v>
      </c>
      <c r="AC234" s="61" t="s">
        <v>285</v>
      </c>
      <c r="AD234" s="61">
        <v>10.317297</v>
      </c>
      <c r="AE234" s="61" t="s">
        <v>292</v>
      </c>
      <c r="AF234" s="61">
        <v>10.358064000000001</v>
      </c>
      <c r="AG234" s="61">
        <v>10.474189000000001</v>
      </c>
      <c r="AH234" s="61">
        <v>0.28999999999999998</v>
      </c>
      <c r="AI234" s="61" t="s">
        <v>287</v>
      </c>
      <c r="AJ234" s="61">
        <v>-7.0000000000000007E-2</v>
      </c>
      <c r="AK234" s="61">
        <v>-1.0713999999999999</v>
      </c>
      <c r="AL234" s="61">
        <v>-1.4375</v>
      </c>
      <c r="AM234" s="61">
        <v>700</v>
      </c>
      <c r="AN234" s="61">
        <v>10.75</v>
      </c>
      <c r="AO234" s="61">
        <v>10.24</v>
      </c>
      <c r="AP234" s="61">
        <v>70.2</v>
      </c>
      <c r="AQ234" s="61">
        <v>67.19</v>
      </c>
      <c r="AR234" s="61">
        <v>0.28348000000000001</v>
      </c>
      <c r="AS234" s="61">
        <v>0.29576999999999998</v>
      </c>
      <c r="AT234" s="61">
        <v>0.28427000000000002</v>
      </c>
      <c r="AU234" s="61">
        <v>0.70669999999999999</v>
      </c>
      <c r="AV234" s="61">
        <v>0.86082000000000003</v>
      </c>
      <c r="AW234" s="61">
        <v>0.44063000000000002</v>
      </c>
      <c r="AX234" s="61">
        <v>0.28270000000000001</v>
      </c>
      <c r="AY234" s="61">
        <v>0.29498000000000002</v>
      </c>
      <c r="AZ234" s="61">
        <v>0.28353</v>
      </c>
      <c r="BA234" s="61">
        <v>0.70267000000000002</v>
      </c>
      <c r="BB234" s="61">
        <v>0.85887000000000002</v>
      </c>
      <c r="BC234" s="61">
        <v>0.43845000000000001</v>
      </c>
      <c r="BD234" s="61" t="s">
        <v>288</v>
      </c>
      <c r="BE234" s="61" t="s">
        <v>288</v>
      </c>
      <c r="BF234" s="61" t="s">
        <v>288</v>
      </c>
      <c r="BG234" s="61" t="s">
        <v>288</v>
      </c>
      <c r="BH234" s="61" t="s">
        <v>288</v>
      </c>
      <c r="BI234" s="61" t="s">
        <v>288</v>
      </c>
      <c r="BJ234" s="61">
        <v>0.27966999999999997</v>
      </c>
      <c r="BK234" s="61">
        <v>0.29022999999999999</v>
      </c>
      <c r="BL234" s="61">
        <v>0.28105000000000002</v>
      </c>
      <c r="BM234" s="61">
        <v>0.68996999999999997</v>
      </c>
      <c r="BN234" s="61">
        <v>0.82347999999999999</v>
      </c>
      <c r="BO234" s="61">
        <v>0.43242000000000003</v>
      </c>
      <c r="BP234" s="61">
        <v>0.27975</v>
      </c>
      <c r="BQ234" s="61">
        <v>0.29137000000000002</v>
      </c>
      <c r="BR234" s="61">
        <v>0.28116999999999998</v>
      </c>
      <c r="BS234" s="61">
        <v>0.70394999999999996</v>
      </c>
      <c r="BT234" s="61">
        <v>0.83492999999999995</v>
      </c>
      <c r="BU234" s="61">
        <v>0.43778</v>
      </c>
      <c r="BV234" s="61">
        <v>0.28239999999999998</v>
      </c>
      <c r="BW234" s="61">
        <v>0.29597000000000001</v>
      </c>
      <c r="BX234" s="61">
        <v>0.28297</v>
      </c>
      <c r="BY234" s="61">
        <v>0.70667999999999997</v>
      </c>
      <c r="BZ234" s="61">
        <v>0.85897999999999997</v>
      </c>
      <c r="CA234" s="61">
        <v>0.43917</v>
      </c>
      <c r="CB234" s="61">
        <v>0.15</v>
      </c>
      <c r="CC234" s="61">
        <v>0.05</v>
      </c>
      <c r="CD234" s="61">
        <v>0.05</v>
      </c>
      <c r="CE234" s="61">
        <v>0.42</v>
      </c>
      <c r="CF234" s="61">
        <v>0.19</v>
      </c>
      <c r="CG234" s="61">
        <v>0.1</v>
      </c>
      <c r="CH234" s="61">
        <v>0.04</v>
      </c>
      <c r="CI234" s="61">
        <v>0.04</v>
      </c>
      <c r="CJ234" s="61">
        <v>0.04</v>
      </c>
      <c r="CK234" s="61">
        <v>0.27</v>
      </c>
      <c r="CL234" s="61">
        <v>0.24</v>
      </c>
      <c r="CM234" s="61">
        <v>0.31</v>
      </c>
      <c r="CN234" s="61" t="s">
        <v>289</v>
      </c>
      <c r="CO234" s="61" t="s">
        <v>289</v>
      </c>
      <c r="CP234" s="61" t="s">
        <v>289</v>
      </c>
      <c r="CQ234" s="61" t="s">
        <v>289</v>
      </c>
      <c r="CR234" s="61" t="s">
        <v>289</v>
      </c>
      <c r="CS234" s="61" t="s">
        <v>289</v>
      </c>
      <c r="CT234" s="61">
        <v>0.04</v>
      </c>
      <c r="CU234" s="61">
        <v>0.04</v>
      </c>
      <c r="CV234" s="61">
        <v>0.06</v>
      </c>
      <c r="CW234" s="61">
        <v>0.34</v>
      </c>
      <c r="CX234" s="61">
        <v>0.22</v>
      </c>
      <c r="CY234" s="61">
        <v>0.33</v>
      </c>
      <c r="CZ234" s="61">
        <v>0.04</v>
      </c>
      <c r="DA234" s="61">
        <v>0.08</v>
      </c>
      <c r="DB234" s="61">
        <v>0.08</v>
      </c>
      <c r="DC234" s="61">
        <v>0.27</v>
      </c>
      <c r="DD234" s="61">
        <v>0.44</v>
      </c>
      <c r="DE234" s="61">
        <v>0.15</v>
      </c>
      <c r="DF234" s="61">
        <v>0.06</v>
      </c>
      <c r="DG234" s="61">
        <v>0.06</v>
      </c>
      <c r="DH234" s="61">
        <v>0.04</v>
      </c>
      <c r="DI234" s="61">
        <v>0.4</v>
      </c>
      <c r="DJ234" s="61">
        <v>0.43</v>
      </c>
      <c r="DK234" s="61">
        <v>0.54</v>
      </c>
      <c r="DL234" s="61" t="s">
        <v>325</v>
      </c>
    </row>
    <row r="235" spans="1:116" s="61" customFormat="1">
      <c r="A235" s="61">
        <v>73071</v>
      </c>
      <c r="B235" s="61" t="s">
        <v>18</v>
      </c>
      <c r="C235" s="61">
        <v>5</v>
      </c>
      <c r="D235" s="61">
        <v>20091127</v>
      </c>
      <c r="E235" s="61" t="s">
        <v>149</v>
      </c>
      <c r="F235" s="61">
        <v>20091130</v>
      </c>
      <c r="G235" s="61" t="s">
        <v>358</v>
      </c>
      <c r="H235" s="61">
        <v>3</v>
      </c>
      <c r="I235" s="61">
        <v>75</v>
      </c>
      <c r="J235" s="61">
        <v>633</v>
      </c>
      <c r="K235" s="61" t="s">
        <v>326</v>
      </c>
      <c r="L235" s="61" t="s">
        <v>283</v>
      </c>
      <c r="M235" s="61" t="s">
        <v>283</v>
      </c>
      <c r="N235" s="61" t="s">
        <v>283</v>
      </c>
      <c r="O235" s="61">
        <v>540</v>
      </c>
      <c r="P235" s="61">
        <v>1.35</v>
      </c>
      <c r="Q235" s="61">
        <v>0.78</v>
      </c>
      <c r="R235" s="61">
        <v>2.13</v>
      </c>
      <c r="S235" s="61" t="s">
        <v>284</v>
      </c>
      <c r="T235" s="61">
        <v>1.9599120000000001</v>
      </c>
      <c r="U235" s="61">
        <v>1.959422</v>
      </c>
      <c r="V235" s="61" t="s">
        <v>285</v>
      </c>
      <c r="W235" s="61">
        <v>1.926461</v>
      </c>
      <c r="X235" s="61">
        <v>1.9339999999999999</v>
      </c>
      <c r="Y235" s="61">
        <v>1.953495</v>
      </c>
      <c r="Z235" s="61">
        <v>1</v>
      </c>
      <c r="AA235" s="61">
        <v>10.443241</v>
      </c>
      <c r="AB235" s="61">
        <v>10.442596999999999</v>
      </c>
      <c r="AC235" s="61" t="s">
        <v>285</v>
      </c>
      <c r="AD235" s="61">
        <v>10.219758000000001</v>
      </c>
      <c r="AE235" s="61" t="s">
        <v>296</v>
      </c>
      <c r="AF235" s="61">
        <v>10.273389</v>
      </c>
      <c r="AG235" s="61">
        <v>10.425891</v>
      </c>
      <c r="AH235" s="61">
        <v>0.01</v>
      </c>
      <c r="AI235" s="61" t="s">
        <v>287</v>
      </c>
      <c r="AJ235" s="61">
        <v>0.16</v>
      </c>
      <c r="AK235" s="61">
        <v>0.21429999999999999</v>
      </c>
      <c r="AL235" s="61">
        <v>-1.625</v>
      </c>
      <c r="AM235" s="61">
        <v>800</v>
      </c>
      <c r="AN235" s="61">
        <v>8.6300000000000008</v>
      </c>
      <c r="AO235" s="61">
        <v>9.0500000000000007</v>
      </c>
      <c r="AP235" s="61">
        <v>50.18</v>
      </c>
      <c r="AQ235" s="61">
        <v>53.59</v>
      </c>
      <c r="AR235" s="61">
        <v>0.28172999999999998</v>
      </c>
      <c r="AS235" s="61">
        <v>0.29497000000000001</v>
      </c>
      <c r="AT235" s="61">
        <v>0.28216999999999998</v>
      </c>
      <c r="AU235" s="61">
        <v>0.70289999999999997</v>
      </c>
      <c r="AV235" s="61">
        <v>0.85811999999999999</v>
      </c>
      <c r="AW235" s="61">
        <v>0.43737999999999999</v>
      </c>
      <c r="AX235" s="61">
        <v>0.28170000000000001</v>
      </c>
      <c r="AY235" s="61">
        <v>0.29493000000000003</v>
      </c>
      <c r="AZ235" s="61">
        <v>0.28210000000000002</v>
      </c>
      <c r="BA235" s="61">
        <v>0.70238</v>
      </c>
      <c r="BB235" s="61">
        <v>0.86082000000000003</v>
      </c>
      <c r="BC235" s="61">
        <v>0.43676999999999999</v>
      </c>
      <c r="BD235" s="61" t="s">
        <v>288</v>
      </c>
      <c r="BE235" s="61" t="s">
        <v>288</v>
      </c>
      <c r="BF235" s="61" t="s">
        <v>288</v>
      </c>
      <c r="BG235" s="61" t="s">
        <v>288</v>
      </c>
      <c r="BH235" s="61" t="s">
        <v>288</v>
      </c>
      <c r="BI235" s="61" t="s">
        <v>288</v>
      </c>
      <c r="BJ235" s="61">
        <v>0.27715000000000001</v>
      </c>
      <c r="BK235" s="61">
        <v>0.28770000000000001</v>
      </c>
      <c r="BL235" s="61">
        <v>0.27787000000000001</v>
      </c>
      <c r="BM235" s="61">
        <v>0.68427000000000004</v>
      </c>
      <c r="BN235" s="61">
        <v>0.81420000000000003</v>
      </c>
      <c r="BO235" s="61">
        <v>0.42908000000000002</v>
      </c>
      <c r="BP235" s="61">
        <v>0.27767999999999998</v>
      </c>
      <c r="BQ235" s="61">
        <v>0.28932999999999998</v>
      </c>
      <c r="BR235" s="61">
        <v>0.27884999999999999</v>
      </c>
      <c r="BS235" s="61">
        <v>0.69227000000000005</v>
      </c>
      <c r="BT235" s="61">
        <v>0.82313000000000003</v>
      </c>
      <c r="BU235" s="61">
        <v>0.43557000000000001</v>
      </c>
      <c r="BV235" s="61">
        <v>0.28100000000000003</v>
      </c>
      <c r="BW235" s="61">
        <v>0.29520000000000002</v>
      </c>
      <c r="BX235" s="61">
        <v>0.28092</v>
      </c>
      <c r="BY235" s="61">
        <v>0.69947999999999999</v>
      </c>
      <c r="BZ235" s="61">
        <v>0.86343000000000003</v>
      </c>
      <c r="CA235" s="61">
        <v>0.43536999999999998</v>
      </c>
      <c r="CB235" s="61">
        <v>0.03</v>
      </c>
      <c r="CC235" s="61">
        <v>0.04</v>
      </c>
      <c r="CD235" s="61">
        <v>0.05</v>
      </c>
      <c r="CE235" s="61">
        <v>0.23</v>
      </c>
      <c r="CF235" s="61">
        <v>0.31</v>
      </c>
      <c r="CG235" s="61">
        <v>0.34</v>
      </c>
      <c r="CH235" s="61">
        <v>0.02</v>
      </c>
      <c r="CI235" s="61">
        <v>0.04</v>
      </c>
      <c r="CJ235" s="61">
        <v>0.04</v>
      </c>
      <c r="CK235" s="61">
        <v>0.14000000000000001</v>
      </c>
      <c r="CL235" s="61">
        <v>0.18</v>
      </c>
      <c r="CM235" s="61">
        <v>0.16</v>
      </c>
      <c r="CN235" s="61" t="s">
        <v>289</v>
      </c>
      <c r="CO235" s="61" t="s">
        <v>289</v>
      </c>
      <c r="CP235" s="61" t="s">
        <v>289</v>
      </c>
      <c r="CQ235" s="61" t="s">
        <v>289</v>
      </c>
      <c r="CR235" s="61" t="s">
        <v>289</v>
      </c>
      <c r="CS235" s="61" t="s">
        <v>289</v>
      </c>
      <c r="CT235" s="61">
        <v>0.04</v>
      </c>
      <c r="CU235" s="61">
        <v>0.04</v>
      </c>
      <c r="CV235" s="61">
        <v>7.0000000000000007E-2</v>
      </c>
      <c r="CW235" s="61">
        <v>0.28000000000000003</v>
      </c>
      <c r="CX235" s="61">
        <v>0.2</v>
      </c>
      <c r="CY235" s="61">
        <v>0.16</v>
      </c>
      <c r="CZ235" s="61">
        <v>0.05</v>
      </c>
      <c r="DA235" s="61">
        <v>0.05</v>
      </c>
      <c r="DB235" s="61">
        <v>0.05</v>
      </c>
      <c r="DC235" s="61">
        <v>0.05</v>
      </c>
      <c r="DD235" s="61">
        <v>0.34</v>
      </c>
      <c r="DE235" s="61">
        <v>0.36</v>
      </c>
      <c r="DF235" s="61">
        <v>0.02</v>
      </c>
      <c r="DG235" s="61">
        <v>7.0000000000000007E-2</v>
      </c>
      <c r="DH235" s="61">
        <v>0.06</v>
      </c>
      <c r="DI235" s="61">
        <v>0.37</v>
      </c>
      <c r="DJ235" s="61">
        <v>0.33</v>
      </c>
      <c r="DK235" s="61">
        <v>0.24</v>
      </c>
      <c r="DL235" s="61" t="s">
        <v>325</v>
      </c>
    </row>
    <row r="236" spans="1:116" s="61" customFormat="1">
      <c r="A236" s="61">
        <v>74306</v>
      </c>
      <c r="B236" s="61" t="s">
        <v>18</v>
      </c>
      <c r="C236" s="61">
        <v>5</v>
      </c>
      <c r="D236" s="61">
        <v>20100327</v>
      </c>
      <c r="E236" s="61" t="s">
        <v>395</v>
      </c>
      <c r="F236" s="61">
        <v>20100329</v>
      </c>
      <c r="G236" s="61" t="s">
        <v>358</v>
      </c>
      <c r="H236" s="61">
        <v>15</v>
      </c>
      <c r="I236" s="61">
        <v>87</v>
      </c>
      <c r="J236" s="61">
        <v>2399</v>
      </c>
      <c r="K236" s="61" t="s">
        <v>283</v>
      </c>
      <c r="L236" s="61" t="s">
        <v>283</v>
      </c>
      <c r="M236" s="61" t="s">
        <v>283</v>
      </c>
      <c r="N236" s="61" t="s">
        <v>283</v>
      </c>
      <c r="O236" s="61">
        <v>542</v>
      </c>
      <c r="P236" s="61">
        <v>1.63</v>
      </c>
      <c r="Q236" s="61">
        <v>0.86</v>
      </c>
      <c r="R236" s="61">
        <v>2.4900000000000002</v>
      </c>
      <c r="S236" s="61" t="s">
        <v>284</v>
      </c>
      <c r="T236" s="61">
        <v>1.9458629999999999</v>
      </c>
      <c r="U236" s="61">
        <v>1.9476439999999999</v>
      </c>
      <c r="V236" s="61" t="s">
        <v>285</v>
      </c>
      <c r="W236" s="61">
        <v>1.917967</v>
      </c>
      <c r="X236" s="61">
        <v>1.9319500000000001</v>
      </c>
      <c r="Y236" s="61">
        <v>1.9464060000000001</v>
      </c>
      <c r="Z236" s="61">
        <v>0</v>
      </c>
      <c r="AA236" s="61">
        <v>10.426169</v>
      </c>
      <c r="AB236" s="61">
        <v>10.433642000000001</v>
      </c>
      <c r="AC236" s="61" t="s">
        <v>285</v>
      </c>
      <c r="AD236" s="61">
        <v>10.207212999999999</v>
      </c>
      <c r="AE236" s="61" t="s">
        <v>330</v>
      </c>
      <c r="AF236" s="61">
        <v>10.269816</v>
      </c>
      <c r="AG236" s="61">
        <v>10.427706000000001</v>
      </c>
      <c r="AH236" s="61">
        <v>-7.0000000000000007E-2</v>
      </c>
      <c r="AI236" s="61" t="s">
        <v>287</v>
      </c>
      <c r="AJ236" s="61">
        <v>0.06</v>
      </c>
      <c r="AK236" s="61">
        <v>1.1667000000000001</v>
      </c>
      <c r="AL236" s="61">
        <v>0.42859999999999998</v>
      </c>
      <c r="AM236" s="61">
        <v>800</v>
      </c>
      <c r="AN236" s="61">
        <v>8.83</v>
      </c>
      <c r="AO236" s="61">
        <v>8.9600000000000009</v>
      </c>
      <c r="AP236" s="61">
        <v>48.36</v>
      </c>
      <c r="AQ236" s="61">
        <v>49.48</v>
      </c>
      <c r="AR236" s="61">
        <v>0.28001999999999999</v>
      </c>
      <c r="AS236" s="61">
        <v>0.29577999999999999</v>
      </c>
      <c r="AT236" s="61">
        <v>0.27867999999999998</v>
      </c>
      <c r="AU236" s="61">
        <v>0.70772000000000002</v>
      </c>
      <c r="AV236" s="61">
        <v>0.88787000000000005</v>
      </c>
      <c r="AW236" s="61">
        <v>0.43487999999999999</v>
      </c>
      <c r="AX236" s="61">
        <v>0.28025</v>
      </c>
      <c r="AY236" s="61">
        <v>0.29599999999999999</v>
      </c>
      <c r="AZ236" s="61">
        <v>0.27910000000000001</v>
      </c>
      <c r="BA236" s="61">
        <v>0.70830000000000004</v>
      </c>
      <c r="BB236" s="61">
        <v>0.88759999999999994</v>
      </c>
      <c r="BC236" s="61">
        <v>0.43408000000000002</v>
      </c>
      <c r="BD236" s="61" t="s">
        <v>288</v>
      </c>
      <c r="BE236" s="61" t="s">
        <v>288</v>
      </c>
      <c r="BF236" s="61" t="s">
        <v>288</v>
      </c>
      <c r="BG236" s="61" t="s">
        <v>288</v>
      </c>
      <c r="BH236" s="61" t="s">
        <v>288</v>
      </c>
      <c r="BI236" s="61" t="s">
        <v>288</v>
      </c>
      <c r="BJ236" s="61">
        <v>0.27617000000000003</v>
      </c>
      <c r="BK236" s="61">
        <v>0.28811999999999999</v>
      </c>
      <c r="BL236" s="61">
        <v>0.27555000000000002</v>
      </c>
      <c r="BM236" s="61">
        <v>0.69386999999999999</v>
      </c>
      <c r="BN236" s="61">
        <v>0.82852999999999999</v>
      </c>
      <c r="BO236" s="61">
        <v>0.42582999999999999</v>
      </c>
      <c r="BP236" s="61">
        <v>0.27766999999999997</v>
      </c>
      <c r="BQ236" s="61">
        <v>0.2888</v>
      </c>
      <c r="BR236" s="61">
        <v>0.27765000000000001</v>
      </c>
      <c r="BS236" s="61">
        <v>0.70462000000000002</v>
      </c>
      <c r="BT236" s="61">
        <v>0.83069999999999999</v>
      </c>
      <c r="BU236" s="61">
        <v>0.434</v>
      </c>
      <c r="BV236" s="61">
        <v>0.27983000000000002</v>
      </c>
      <c r="BW236" s="61">
        <v>0.29625000000000001</v>
      </c>
      <c r="BX236" s="61">
        <v>0.27925</v>
      </c>
      <c r="BY236" s="61">
        <v>0.70755000000000001</v>
      </c>
      <c r="BZ236" s="61">
        <v>0.88258000000000003</v>
      </c>
      <c r="CA236" s="61">
        <v>0.43332999999999999</v>
      </c>
      <c r="CB236" s="61">
        <v>0.05</v>
      </c>
      <c r="CC236" s="61">
        <v>0.03</v>
      </c>
      <c r="CD236" s="61">
        <v>7.0000000000000007E-2</v>
      </c>
      <c r="CE236" s="61">
        <v>0.13</v>
      </c>
      <c r="CF236" s="61">
        <v>7.0000000000000007E-2</v>
      </c>
      <c r="CG236" s="61">
        <v>0.05</v>
      </c>
      <c r="CH236" s="61">
        <v>0.03</v>
      </c>
      <c r="CI236" s="61">
        <v>0.04</v>
      </c>
      <c r="CJ236" s="61">
        <v>0.04</v>
      </c>
      <c r="CK236" s="61">
        <v>0.06</v>
      </c>
      <c r="CL236" s="61">
        <v>0.27</v>
      </c>
      <c r="CM236" s="61">
        <v>0.19</v>
      </c>
      <c r="CN236" s="61" t="s">
        <v>289</v>
      </c>
      <c r="CO236" s="61" t="s">
        <v>289</v>
      </c>
      <c r="CP236" s="61" t="s">
        <v>289</v>
      </c>
      <c r="CQ236" s="61" t="s">
        <v>289</v>
      </c>
      <c r="CR236" s="61" t="s">
        <v>289</v>
      </c>
      <c r="CS236" s="61" t="s">
        <v>289</v>
      </c>
      <c r="CT236" s="61">
        <v>0.05</v>
      </c>
      <c r="CU236" s="61">
        <v>0.03</v>
      </c>
      <c r="CV236" s="61">
        <v>7.0000000000000007E-2</v>
      </c>
      <c r="CW236" s="61">
        <v>0.26</v>
      </c>
      <c r="CX236" s="61">
        <v>0.19</v>
      </c>
      <c r="CY236" s="61">
        <v>0.23</v>
      </c>
      <c r="CZ236" s="61">
        <v>0.04</v>
      </c>
      <c r="DA236" s="61">
        <v>0.09</v>
      </c>
      <c r="DB236" s="61">
        <v>0.06</v>
      </c>
      <c r="DC236" s="61">
        <v>0.3</v>
      </c>
      <c r="DD236" s="61">
        <v>0.3</v>
      </c>
      <c r="DE236" s="61">
        <v>0.18</v>
      </c>
      <c r="DF236" s="61">
        <v>0.04</v>
      </c>
      <c r="DG236" s="61">
        <v>0.04</v>
      </c>
      <c r="DH236" s="61">
        <v>0.04</v>
      </c>
      <c r="DI236" s="61">
        <v>0.11</v>
      </c>
      <c r="DJ236" s="61">
        <v>0.19</v>
      </c>
      <c r="DK236" s="61">
        <v>0.23</v>
      </c>
      <c r="DL236" s="61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I161"/>
  <sheetViews>
    <sheetView topLeftCell="A7" workbookViewId="0">
      <selection activeCell="K12" sqref="K12"/>
    </sheetView>
  </sheetViews>
  <sheetFormatPr defaultRowHeight="12.75"/>
  <cols>
    <col min="1" max="1" width="9.140625" style="4"/>
    <col min="2" max="2" width="9.140625" style="1"/>
    <col min="3" max="4" width="9.140625" style="4"/>
    <col min="5" max="7" width="9.140625" style="5"/>
    <col min="8" max="9" width="9.140625" style="3"/>
  </cols>
  <sheetData>
    <row r="1" spans="1:9">
      <c r="A1" s="4" t="s">
        <v>14</v>
      </c>
      <c r="B1" s="1" t="s">
        <v>170</v>
      </c>
      <c r="C1" s="4" t="s">
        <v>12</v>
      </c>
      <c r="D1" s="4" t="s">
        <v>13</v>
      </c>
      <c r="E1" s="3" t="s">
        <v>172</v>
      </c>
      <c r="F1" s="3" t="s">
        <v>175</v>
      </c>
      <c r="G1" s="5" t="s">
        <v>15</v>
      </c>
      <c r="H1" s="5" t="s">
        <v>167</v>
      </c>
      <c r="I1" s="5" t="s">
        <v>168</v>
      </c>
    </row>
    <row r="2" spans="1:9">
      <c r="A2" s="3" t="s">
        <v>16</v>
      </c>
      <c r="B2" s="2">
        <v>1</v>
      </c>
      <c r="C2" s="3">
        <v>20090118</v>
      </c>
      <c r="D2" s="3" t="s">
        <v>59</v>
      </c>
      <c r="E2" s="3" t="s">
        <v>279</v>
      </c>
      <c r="F2" s="3">
        <v>330</v>
      </c>
      <c r="G2" s="3" t="s">
        <v>162</v>
      </c>
      <c r="H2" s="3">
        <v>0.21429999999999999</v>
      </c>
      <c r="I2" s="3">
        <v>2.8125</v>
      </c>
    </row>
    <row r="3" spans="1:9">
      <c r="A3" s="3" t="s">
        <v>16</v>
      </c>
      <c r="B3" s="2">
        <v>1</v>
      </c>
      <c r="C3" s="3">
        <v>20090224</v>
      </c>
      <c r="D3" s="3" t="s">
        <v>21</v>
      </c>
      <c r="E3" s="3" t="s">
        <v>279</v>
      </c>
      <c r="F3" s="3">
        <v>1100</v>
      </c>
      <c r="G3" s="3" t="s">
        <v>166</v>
      </c>
      <c r="H3" s="3">
        <v>2.5714000000000001</v>
      </c>
      <c r="I3" s="3">
        <v>3.1875</v>
      </c>
    </row>
    <row r="4" spans="1:9">
      <c r="A4" s="3" t="s">
        <v>16</v>
      </c>
      <c r="B4" s="2">
        <v>1</v>
      </c>
      <c r="C4" s="3">
        <v>20090303</v>
      </c>
      <c r="D4" s="3" t="s">
        <v>67</v>
      </c>
      <c r="E4" s="3" t="s">
        <v>279</v>
      </c>
      <c r="F4" s="3">
        <v>1254</v>
      </c>
      <c r="G4" s="3" t="s">
        <v>162</v>
      </c>
      <c r="H4" s="3">
        <v>2.7856999999999998</v>
      </c>
      <c r="I4" s="3">
        <v>1.375</v>
      </c>
    </row>
    <row r="5" spans="1:9">
      <c r="A5" s="3" t="s">
        <v>16</v>
      </c>
      <c r="B5" s="2">
        <v>1</v>
      </c>
      <c r="C5" s="3">
        <v>20090310</v>
      </c>
      <c r="D5" s="3" t="s">
        <v>70</v>
      </c>
      <c r="E5" s="3" t="s">
        <v>279</v>
      </c>
      <c r="F5" s="3">
        <v>1407</v>
      </c>
      <c r="G5" s="3" t="s">
        <v>165</v>
      </c>
      <c r="H5" s="3">
        <v>0.1429</v>
      </c>
      <c r="I5" s="3">
        <v>2.5625</v>
      </c>
    </row>
    <row r="6" spans="1:9">
      <c r="A6" s="3" t="s">
        <v>16</v>
      </c>
      <c r="B6" s="2">
        <v>1</v>
      </c>
      <c r="C6" s="3">
        <v>20090318</v>
      </c>
      <c r="D6" s="3" t="s">
        <v>74</v>
      </c>
      <c r="E6" s="3" t="s">
        <v>279</v>
      </c>
      <c r="F6" s="3">
        <v>1563</v>
      </c>
      <c r="G6" s="3" t="s">
        <v>163</v>
      </c>
      <c r="H6" s="3">
        <v>2.8571</v>
      </c>
      <c r="I6" s="3">
        <v>1.625</v>
      </c>
    </row>
    <row r="7" spans="1:9">
      <c r="A7" s="3" t="s">
        <v>16</v>
      </c>
      <c r="B7" s="2">
        <v>1</v>
      </c>
      <c r="C7" s="3">
        <v>20090325</v>
      </c>
      <c r="D7" s="3" t="s">
        <v>79</v>
      </c>
      <c r="E7" s="3" t="s">
        <v>279</v>
      </c>
      <c r="F7" s="3">
        <v>1716</v>
      </c>
      <c r="G7" s="3" t="s">
        <v>164</v>
      </c>
      <c r="H7" s="3">
        <v>1.2142999999999999</v>
      </c>
      <c r="I7" s="3">
        <v>0.3125</v>
      </c>
    </row>
    <row r="8" spans="1:9">
      <c r="A8" s="3" t="s">
        <v>16</v>
      </c>
      <c r="B8" s="2">
        <v>1</v>
      </c>
      <c r="C8" s="3">
        <v>20090401</v>
      </c>
      <c r="D8" s="3" t="s">
        <v>85</v>
      </c>
      <c r="E8" s="3" t="s">
        <v>279</v>
      </c>
      <c r="F8" s="3">
        <v>1869</v>
      </c>
      <c r="G8" s="3" t="s">
        <v>162</v>
      </c>
      <c r="H8" s="3">
        <v>2.1429</v>
      </c>
      <c r="I8" s="3">
        <v>2.9375</v>
      </c>
    </row>
    <row r="9" spans="1:9">
      <c r="A9" s="3" t="s">
        <v>16</v>
      </c>
      <c r="B9" s="2">
        <v>1</v>
      </c>
      <c r="C9" s="3">
        <v>20090525</v>
      </c>
      <c r="D9" s="3" t="s">
        <v>94</v>
      </c>
      <c r="E9" s="3" t="s">
        <v>279</v>
      </c>
      <c r="F9" s="3">
        <v>2790</v>
      </c>
      <c r="G9" s="3">
        <v>542</v>
      </c>
      <c r="H9" s="3">
        <v>1.0713999999999999</v>
      </c>
      <c r="I9" s="3">
        <v>0.5</v>
      </c>
    </row>
    <row r="10" spans="1:9">
      <c r="A10" s="3" t="s">
        <v>16</v>
      </c>
      <c r="B10" s="2">
        <v>1</v>
      </c>
      <c r="C10" s="3">
        <v>20090602</v>
      </c>
      <c r="D10" s="3" t="s">
        <v>98</v>
      </c>
      <c r="E10" s="3" t="s">
        <v>279</v>
      </c>
      <c r="F10" s="3">
        <v>2945</v>
      </c>
      <c r="G10" s="3">
        <v>542</v>
      </c>
      <c r="H10" s="3">
        <v>0.57140000000000002</v>
      </c>
      <c r="I10" s="3">
        <v>1.25</v>
      </c>
    </row>
    <row r="11" spans="1:9">
      <c r="A11" s="3" t="s">
        <v>16</v>
      </c>
      <c r="B11" s="2">
        <v>1</v>
      </c>
      <c r="C11" s="3">
        <v>20090825</v>
      </c>
      <c r="D11" s="3" t="s">
        <v>117</v>
      </c>
      <c r="E11" s="3" t="s">
        <v>279</v>
      </c>
      <c r="F11" s="3">
        <v>3709</v>
      </c>
      <c r="G11" s="3">
        <v>540</v>
      </c>
      <c r="H11" s="3">
        <v>-0.21429999999999999</v>
      </c>
      <c r="I11" s="3">
        <v>-6.25E-2</v>
      </c>
    </row>
    <row r="12" spans="1:9">
      <c r="A12" s="3" t="s">
        <v>16</v>
      </c>
      <c r="B12" s="2">
        <v>1</v>
      </c>
      <c r="C12" s="3">
        <v>20091110</v>
      </c>
      <c r="D12" s="3" t="s">
        <v>138</v>
      </c>
      <c r="E12" s="3" t="s">
        <v>357</v>
      </c>
      <c r="F12" s="3">
        <v>308</v>
      </c>
      <c r="G12" s="3">
        <v>541</v>
      </c>
      <c r="H12" s="3">
        <v>0.42859999999999998</v>
      </c>
      <c r="I12" s="3">
        <v>-1.5</v>
      </c>
    </row>
    <row r="13" spans="1:9">
      <c r="A13" s="3" t="s">
        <v>16</v>
      </c>
      <c r="B13" s="2">
        <v>1</v>
      </c>
      <c r="C13" s="3">
        <v>20091117</v>
      </c>
      <c r="D13" s="3" t="s">
        <v>11</v>
      </c>
      <c r="E13" s="3" t="s">
        <v>357</v>
      </c>
      <c r="F13" s="3">
        <v>463</v>
      </c>
      <c r="G13" s="3">
        <v>542</v>
      </c>
      <c r="H13" s="3">
        <v>0.35709999999999997</v>
      </c>
      <c r="I13" s="3">
        <v>-0.3125</v>
      </c>
    </row>
    <row r="14" spans="1:9">
      <c r="A14" s="3" t="s">
        <v>16</v>
      </c>
      <c r="B14" s="2">
        <v>1</v>
      </c>
      <c r="C14" s="3">
        <v>20091124</v>
      </c>
      <c r="D14" s="3" t="s">
        <v>147</v>
      </c>
      <c r="E14" s="3" t="s">
        <v>357</v>
      </c>
      <c r="F14" s="3">
        <v>616</v>
      </c>
      <c r="G14" s="3">
        <v>540</v>
      </c>
      <c r="H14" s="3">
        <v>-0.1429</v>
      </c>
      <c r="I14" s="3">
        <v>-0.375</v>
      </c>
    </row>
    <row r="15" spans="1:9">
      <c r="A15" s="3" t="s">
        <v>16</v>
      </c>
      <c r="B15" s="2">
        <v>1</v>
      </c>
      <c r="C15" s="3">
        <v>20100224</v>
      </c>
      <c r="D15" s="3" t="s">
        <v>374</v>
      </c>
      <c r="E15" s="3" t="s">
        <v>357</v>
      </c>
      <c r="F15" s="3">
        <v>2471</v>
      </c>
      <c r="G15" s="3">
        <v>542</v>
      </c>
      <c r="H15" s="3">
        <v>0</v>
      </c>
      <c r="I15" s="3">
        <v>0.28570000000000001</v>
      </c>
    </row>
    <row r="16" spans="1:9">
      <c r="A16" s="3" t="s">
        <v>16</v>
      </c>
      <c r="B16" s="2">
        <v>2</v>
      </c>
      <c r="C16" s="3">
        <v>20090119</v>
      </c>
      <c r="D16" s="3" t="s">
        <v>60</v>
      </c>
      <c r="E16" s="3" t="s">
        <v>291</v>
      </c>
      <c r="F16" s="3">
        <v>1315</v>
      </c>
      <c r="G16" s="3" t="s">
        <v>163</v>
      </c>
      <c r="H16" s="3">
        <v>1.4286000000000001</v>
      </c>
      <c r="I16" s="3">
        <v>1.5625</v>
      </c>
    </row>
    <row r="17" spans="1:9">
      <c r="A17" s="3" t="s">
        <v>16</v>
      </c>
      <c r="B17" s="2">
        <v>2</v>
      </c>
      <c r="C17" s="3">
        <v>20090224</v>
      </c>
      <c r="D17" s="3" t="s">
        <v>64</v>
      </c>
      <c r="E17" s="3" t="s">
        <v>291</v>
      </c>
      <c r="F17" s="3">
        <v>2102</v>
      </c>
      <c r="G17" s="3" t="s">
        <v>166</v>
      </c>
      <c r="H17" s="3">
        <v>2.5</v>
      </c>
      <c r="I17" s="3">
        <v>1.625</v>
      </c>
    </row>
    <row r="18" spans="1:9">
      <c r="A18" s="3" t="s">
        <v>16</v>
      </c>
      <c r="B18" s="2">
        <v>2</v>
      </c>
      <c r="C18" s="3">
        <v>20090303</v>
      </c>
      <c r="D18" s="3" t="s">
        <v>68</v>
      </c>
      <c r="E18" s="3" t="s">
        <v>291</v>
      </c>
      <c r="F18" s="3">
        <v>2256</v>
      </c>
      <c r="G18" s="3" t="s">
        <v>162</v>
      </c>
      <c r="H18" s="3">
        <v>2.3571</v>
      </c>
      <c r="I18" s="3">
        <v>0.75</v>
      </c>
    </row>
    <row r="19" spans="1:9">
      <c r="A19" s="3" t="s">
        <v>16</v>
      </c>
      <c r="B19" s="2">
        <v>2</v>
      </c>
      <c r="C19" s="3">
        <v>20090318</v>
      </c>
      <c r="D19" s="3" t="s">
        <v>75</v>
      </c>
      <c r="E19" s="3" t="s">
        <v>291</v>
      </c>
      <c r="F19" s="3">
        <v>2567</v>
      </c>
      <c r="G19" s="3" t="s">
        <v>163</v>
      </c>
      <c r="H19" s="3">
        <v>1.7142999999999999</v>
      </c>
      <c r="I19" s="3">
        <v>1.1875</v>
      </c>
    </row>
    <row r="20" spans="1:9">
      <c r="A20" s="3" t="s">
        <v>16</v>
      </c>
      <c r="B20" s="2">
        <v>2</v>
      </c>
      <c r="C20" s="3">
        <v>20090325</v>
      </c>
      <c r="D20" s="3" t="s">
        <v>80</v>
      </c>
      <c r="E20" s="3" t="s">
        <v>291</v>
      </c>
      <c r="F20" s="3">
        <v>2722</v>
      </c>
      <c r="G20" s="3" t="s">
        <v>163</v>
      </c>
      <c r="H20" s="3">
        <v>2.5714000000000001</v>
      </c>
      <c r="I20" s="3">
        <v>0.5625</v>
      </c>
    </row>
    <row r="21" spans="1:9">
      <c r="A21" s="3" t="s">
        <v>16</v>
      </c>
      <c r="B21" s="2">
        <v>2</v>
      </c>
      <c r="C21" s="3">
        <v>20090401</v>
      </c>
      <c r="D21" s="3" t="s">
        <v>86</v>
      </c>
      <c r="E21" s="3" t="s">
        <v>291</v>
      </c>
      <c r="F21" s="3">
        <v>2875</v>
      </c>
      <c r="G21" s="3" t="s">
        <v>162</v>
      </c>
      <c r="H21" s="3">
        <v>1.9286000000000001</v>
      </c>
      <c r="I21" s="3">
        <v>1.1875</v>
      </c>
    </row>
    <row r="22" spans="1:9">
      <c r="A22" s="3" t="s">
        <v>16</v>
      </c>
      <c r="B22" s="2">
        <v>2</v>
      </c>
      <c r="C22" s="3">
        <v>20090408</v>
      </c>
      <c r="D22" s="3" t="s">
        <v>90</v>
      </c>
      <c r="E22" s="3" t="s">
        <v>291</v>
      </c>
      <c r="F22" s="3">
        <v>3029</v>
      </c>
      <c r="G22" s="3" t="s">
        <v>164</v>
      </c>
      <c r="H22" s="3">
        <v>2.2856999999999998</v>
      </c>
      <c r="I22" s="3">
        <v>-0.3125</v>
      </c>
    </row>
    <row r="23" spans="1:9">
      <c r="A23" s="3" t="s">
        <v>16</v>
      </c>
      <c r="B23" s="2">
        <v>2</v>
      </c>
      <c r="C23" s="3">
        <v>20090525</v>
      </c>
      <c r="D23" s="3" t="s">
        <v>95</v>
      </c>
      <c r="E23" s="3" t="s">
        <v>291</v>
      </c>
      <c r="F23" s="3">
        <v>3808</v>
      </c>
      <c r="G23" s="3">
        <v>540</v>
      </c>
      <c r="H23" s="3">
        <v>1</v>
      </c>
      <c r="I23" s="3">
        <v>-1.5</v>
      </c>
    </row>
    <row r="24" spans="1:9">
      <c r="A24" s="3" t="s">
        <v>16</v>
      </c>
      <c r="B24" s="2">
        <v>2</v>
      </c>
      <c r="C24" s="3">
        <v>20090910</v>
      </c>
      <c r="D24" s="3" t="s">
        <v>125</v>
      </c>
      <c r="E24" s="3" t="s">
        <v>351</v>
      </c>
      <c r="F24" s="3">
        <v>309</v>
      </c>
      <c r="G24" s="3">
        <v>540</v>
      </c>
      <c r="H24" s="3">
        <v>-1.3571</v>
      </c>
      <c r="I24" s="3">
        <v>0</v>
      </c>
    </row>
    <row r="25" spans="1:9">
      <c r="A25" s="3" t="s">
        <v>16</v>
      </c>
      <c r="B25" s="2">
        <v>2</v>
      </c>
      <c r="C25" s="3">
        <v>20090922</v>
      </c>
      <c r="D25" s="3" t="s">
        <v>130</v>
      </c>
      <c r="E25" s="3" t="s">
        <v>351</v>
      </c>
      <c r="F25" s="3">
        <v>464</v>
      </c>
      <c r="G25" s="3">
        <v>541</v>
      </c>
      <c r="H25" s="3">
        <v>-7.1400000000000005E-2</v>
      </c>
      <c r="I25" s="3">
        <v>0.625</v>
      </c>
    </row>
    <row r="26" spans="1:9">
      <c r="A26" s="3" t="s">
        <v>16</v>
      </c>
      <c r="B26" s="2">
        <v>2</v>
      </c>
      <c r="C26" s="3">
        <v>20091001</v>
      </c>
      <c r="D26" s="3" t="s">
        <v>131</v>
      </c>
      <c r="E26" s="3" t="s">
        <v>351</v>
      </c>
      <c r="F26" s="3">
        <v>643</v>
      </c>
      <c r="G26" s="3">
        <v>542</v>
      </c>
      <c r="H26" s="3">
        <v>-7.1400000000000005E-2</v>
      </c>
      <c r="I26" s="3">
        <v>0.625</v>
      </c>
    </row>
    <row r="27" spans="1:9">
      <c r="A27" s="3" t="s">
        <v>16</v>
      </c>
      <c r="B27" s="2">
        <v>2</v>
      </c>
      <c r="C27" s="3">
        <v>20091111</v>
      </c>
      <c r="D27" s="3" t="s">
        <v>143</v>
      </c>
      <c r="E27" s="3" t="s">
        <v>351</v>
      </c>
      <c r="F27" s="3">
        <v>1415</v>
      </c>
      <c r="G27" s="3">
        <v>540</v>
      </c>
      <c r="H27" s="3">
        <v>0.64290000000000003</v>
      </c>
      <c r="I27" s="3">
        <v>0.4375</v>
      </c>
    </row>
    <row r="28" spans="1:9">
      <c r="A28" s="3" t="s">
        <v>16</v>
      </c>
      <c r="B28" s="2">
        <v>2</v>
      </c>
      <c r="C28" s="3">
        <v>20100202</v>
      </c>
      <c r="D28" s="3" t="s">
        <v>375</v>
      </c>
      <c r="E28" s="3" t="s">
        <v>351</v>
      </c>
      <c r="F28" s="3">
        <v>3129</v>
      </c>
      <c r="G28" s="3">
        <v>540</v>
      </c>
      <c r="H28" s="3">
        <v>-0.75</v>
      </c>
      <c r="I28" s="3">
        <v>-0.57140000000000002</v>
      </c>
    </row>
    <row r="29" spans="1:9">
      <c r="A29" s="3" t="s">
        <v>16</v>
      </c>
      <c r="B29" s="2">
        <v>3</v>
      </c>
      <c r="C29" s="3">
        <v>20090526</v>
      </c>
      <c r="D29" s="3" t="s">
        <v>96</v>
      </c>
      <c r="E29" s="3" t="s">
        <v>327</v>
      </c>
      <c r="F29" s="3">
        <v>1237</v>
      </c>
      <c r="G29" s="3">
        <v>541</v>
      </c>
      <c r="H29" s="3">
        <v>1</v>
      </c>
      <c r="I29" s="3">
        <v>0.25</v>
      </c>
    </row>
    <row r="30" spans="1:9">
      <c r="A30" s="3" t="s">
        <v>16</v>
      </c>
      <c r="B30" s="2">
        <v>3</v>
      </c>
      <c r="C30" s="3">
        <v>20090602</v>
      </c>
      <c r="D30" s="3" t="s">
        <v>97</v>
      </c>
      <c r="E30" s="3" t="s">
        <v>327</v>
      </c>
      <c r="F30" s="3">
        <v>1392</v>
      </c>
      <c r="G30" s="3">
        <v>540</v>
      </c>
      <c r="H30" s="3">
        <v>-0.92859999999999998</v>
      </c>
      <c r="I30" s="3">
        <v>-0.875</v>
      </c>
    </row>
    <row r="31" spans="1:9">
      <c r="A31" s="3" t="s">
        <v>16</v>
      </c>
      <c r="B31" s="2">
        <v>3</v>
      </c>
      <c r="C31" s="3">
        <v>20090609</v>
      </c>
      <c r="D31" s="3" t="s">
        <v>101</v>
      </c>
      <c r="E31" s="3" t="s">
        <v>327</v>
      </c>
      <c r="F31" s="3">
        <v>1548</v>
      </c>
      <c r="G31" s="3">
        <v>542</v>
      </c>
      <c r="H31" s="3">
        <v>-0.57140000000000002</v>
      </c>
      <c r="I31" s="3">
        <v>-1.25</v>
      </c>
    </row>
    <row r="32" spans="1:9">
      <c r="A32" s="3" t="s">
        <v>16</v>
      </c>
      <c r="B32" s="2">
        <v>3</v>
      </c>
      <c r="C32" s="3">
        <v>20090909</v>
      </c>
      <c r="D32" s="3" t="s">
        <v>123</v>
      </c>
      <c r="E32" s="3" t="s">
        <v>327</v>
      </c>
      <c r="F32" s="3">
        <v>2792</v>
      </c>
      <c r="G32" s="3">
        <v>540</v>
      </c>
      <c r="H32" s="3">
        <v>0</v>
      </c>
      <c r="I32" s="3">
        <v>-0.5625</v>
      </c>
    </row>
    <row r="33" spans="1:9">
      <c r="A33" s="3" t="s">
        <v>16</v>
      </c>
      <c r="B33" s="2">
        <v>3</v>
      </c>
      <c r="C33" s="3">
        <v>20091111</v>
      </c>
      <c r="D33" s="3" t="s">
        <v>142</v>
      </c>
      <c r="E33" s="3" t="s">
        <v>327</v>
      </c>
      <c r="F33" s="3">
        <v>3942</v>
      </c>
      <c r="G33" s="3">
        <v>542</v>
      </c>
      <c r="H33" s="3">
        <v>-1.0713999999999999</v>
      </c>
      <c r="I33" s="3">
        <v>-0.6875</v>
      </c>
    </row>
    <row r="34" spans="1:9">
      <c r="A34" s="3" t="s">
        <v>16</v>
      </c>
      <c r="B34" s="2">
        <v>3</v>
      </c>
      <c r="C34" s="3">
        <v>20100209</v>
      </c>
      <c r="D34" s="3" t="s">
        <v>376</v>
      </c>
      <c r="E34" s="3" t="s">
        <v>396</v>
      </c>
      <c r="F34" s="3">
        <v>313</v>
      </c>
      <c r="G34" s="3">
        <v>540</v>
      </c>
      <c r="H34" s="3">
        <v>-8.3299999999999999E-2</v>
      </c>
      <c r="I34" s="3">
        <v>-0.21429999999999999</v>
      </c>
    </row>
    <row r="35" spans="1:9">
      <c r="A35" s="3" t="s">
        <v>16</v>
      </c>
      <c r="B35" s="2">
        <v>3</v>
      </c>
      <c r="C35" s="3">
        <v>20100216</v>
      </c>
      <c r="D35" s="3" t="s">
        <v>377</v>
      </c>
      <c r="E35" s="3" t="s">
        <v>396</v>
      </c>
      <c r="F35" s="3">
        <v>469</v>
      </c>
      <c r="G35" s="3">
        <v>542</v>
      </c>
      <c r="H35" s="3">
        <v>-0.16669999999999999</v>
      </c>
      <c r="I35" s="3">
        <v>-0.35709999999999997</v>
      </c>
    </row>
    <row r="36" spans="1:9">
      <c r="A36" s="3" t="s">
        <v>16</v>
      </c>
      <c r="B36" s="2">
        <v>3</v>
      </c>
      <c r="C36" s="3">
        <v>20100223</v>
      </c>
      <c r="D36" s="3" t="s">
        <v>114</v>
      </c>
      <c r="E36" s="3" t="s">
        <v>396</v>
      </c>
      <c r="F36" s="3">
        <v>624</v>
      </c>
      <c r="G36" s="3">
        <v>541</v>
      </c>
      <c r="H36" s="3">
        <v>0</v>
      </c>
      <c r="I36" s="3">
        <v>-0.71430000000000005</v>
      </c>
    </row>
    <row r="37" spans="1:9">
      <c r="A37" s="3" t="s">
        <v>16</v>
      </c>
      <c r="B37" s="2">
        <v>4</v>
      </c>
      <c r="C37" s="3">
        <v>20090603</v>
      </c>
      <c r="D37" s="3" t="s">
        <v>78</v>
      </c>
      <c r="E37" s="3" t="s">
        <v>328</v>
      </c>
      <c r="F37" s="3">
        <v>803</v>
      </c>
      <c r="G37" s="3">
        <v>542</v>
      </c>
      <c r="H37" s="3">
        <v>-1.0713999999999999</v>
      </c>
      <c r="I37" s="3">
        <v>-0.1875</v>
      </c>
    </row>
    <row r="38" spans="1:9">
      <c r="A38" s="3" t="s">
        <v>16</v>
      </c>
      <c r="B38" s="2">
        <v>4</v>
      </c>
      <c r="C38" s="3">
        <v>20090610</v>
      </c>
      <c r="D38" s="3" t="s">
        <v>3</v>
      </c>
      <c r="E38" s="3" t="s">
        <v>328</v>
      </c>
      <c r="F38" s="3">
        <v>958</v>
      </c>
      <c r="G38" s="3">
        <v>541</v>
      </c>
      <c r="H38" s="3">
        <v>0</v>
      </c>
      <c r="I38" s="3">
        <v>0.125</v>
      </c>
    </row>
    <row r="39" spans="1:9">
      <c r="A39" s="3" t="s">
        <v>16</v>
      </c>
      <c r="B39" s="2">
        <v>4</v>
      </c>
      <c r="C39" s="3">
        <v>20090617</v>
      </c>
      <c r="D39" s="3" t="s">
        <v>103</v>
      </c>
      <c r="E39" s="3" t="s">
        <v>328</v>
      </c>
      <c r="F39" s="3">
        <v>1114</v>
      </c>
      <c r="G39" s="3">
        <v>540</v>
      </c>
      <c r="H39" s="3">
        <v>-7.1400000000000005E-2</v>
      </c>
      <c r="I39" s="3">
        <v>-0.3125</v>
      </c>
    </row>
    <row r="40" spans="1:9">
      <c r="A40" s="3" t="s">
        <v>16</v>
      </c>
      <c r="B40" s="2">
        <v>4</v>
      </c>
      <c r="C40" s="3">
        <v>20090818</v>
      </c>
      <c r="D40" s="3" t="s">
        <v>6</v>
      </c>
      <c r="E40" s="3" t="s">
        <v>328</v>
      </c>
      <c r="F40" s="3">
        <v>1889</v>
      </c>
      <c r="G40" s="3">
        <v>542</v>
      </c>
      <c r="H40" s="3">
        <v>0.85709999999999997</v>
      </c>
      <c r="I40" s="3">
        <v>-0.125</v>
      </c>
    </row>
    <row r="41" spans="1:9">
      <c r="A41" s="3" t="s">
        <v>16</v>
      </c>
      <c r="B41" s="2">
        <v>4</v>
      </c>
      <c r="C41" s="3">
        <v>20091014</v>
      </c>
      <c r="D41" s="3" t="s">
        <v>7</v>
      </c>
      <c r="E41" s="3" t="s">
        <v>328</v>
      </c>
      <c r="F41" s="3">
        <v>2973</v>
      </c>
      <c r="G41" s="3">
        <v>540</v>
      </c>
      <c r="H41" s="3">
        <v>-0.28570000000000001</v>
      </c>
      <c r="I41" s="3">
        <v>6.25E-2</v>
      </c>
    </row>
    <row r="42" spans="1:9">
      <c r="A42" s="3" t="s">
        <v>16</v>
      </c>
      <c r="B42" s="2">
        <v>4</v>
      </c>
      <c r="C42" s="3">
        <v>20100125</v>
      </c>
      <c r="D42" s="3" t="s">
        <v>145</v>
      </c>
      <c r="E42" s="3" t="s">
        <v>328</v>
      </c>
      <c r="F42" s="3">
        <v>5017</v>
      </c>
      <c r="G42" s="3">
        <v>542</v>
      </c>
      <c r="H42" s="3">
        <v>-1.25</v>
      </c>
      <c r="I42" s="3">
        <v>0</v>
      </c>
    </row>
    <row r="43" spans="1:9">
      <c r="A43" s="3" t="s">
        <v>16</v>
      </c>
      <c r="B43" s="2">
        <v>4</v>
      </c>
      <c r="C43" s="3">
        <v>20100303</v>
      </c>
      <c r="D43" s="3" t="s">
        <v>378</v>
      </c>
      <c r="E43" s="3" t="s">
        <v>397</v>
      </c>
      <c r="F43" s="3">
        <v>306</v>
      </c>
      <c r="G43" s="3">
        <v>540</v>
      </c>
      <c r="H43" s="3">
        <v>-0.41670000000000001</v>
      </c>
      <c r="I43" s="3">
        <v>0</v>
      </c>
    </row>
    <row r="44" spans="1:9">
      <c r="A44" s="3" t="s">
        <v>16</v>
      </c>
      <c r="B44" s="2">
        <v>4</v>
      </c>
      <c r="C44" s="3">
        <v>20100310</v>
      </c>
      <c r="D44" s="3" t="s">
        <v>145</v>
      </c>
      <c r="E44" s="3" t="s">
        <v>397</v>
      </c>
      <c r="F44" s="3">
        <v>460</v>
      </c>
      <c r="G44" s="3">
        <v>541</v>
      </c>
      <c r="H44" s="3">
        <v>8.3299999999999999E-2</v>
      </c>
      <c r="I44" s="3">
        <v>0.1429</v>
      </c>
    </row>
    <row r="45" spans="1:9">
      <c r="A45" s="3" t="s">
        <v>16</v>
      </c>
      <c r="B45" s="2">
        <v>4</v>
      </c>
      <c r="C45" s="3">
        <v>20100330</v>
      </c>
      <c r="D45" s="3" t="s">
        <v>379</v>
      </c>
      <c r="E45" s="3" t="s">
        <v>397</v>
      </c>
      <c r="F45" s="3">
        <v>621</v>
      </c>
      <c r="G45" s="3">
        <v>542</v>
      </c>
      <c r="H45" s="3">
        <v>0.83330000000000004</v>
      </c>
      <c r="I45" s="3">
        <v>1.1429</v>
      </c>
    </row>
    <row r="46" spans="1:9">
      <c r="A46" s="3" t="s">
        <v>16</v>
      </c>
      <c r="B46" s="2">
        <v>5</v>
      </c>
      <c r="C46" s="3">
        <v>20090616</v>
      </c>
      <c r="D46" s="3" t="s">
        <v>102</v>
      </c>
      <c r="E46" s="3" t="s">
        <v>333</v>
      </c>
      <c r="F46" s="3">
        <v>326</v>
      </c>
      <c r="G46" s="3">
        <v>541</v>
      </c>
      <c r="H46" s="3">
        <v>-0.28570000000000001</v>
      </c>
      <c r="I46" s="3">
        <v>1.9375</v>
      </c>
    </row>
    <row r="47" spans="1:9">
      <c r="A47" s="3" t="s">
        <v>16</v>
      </c>
      <c r="B47" s="2">
        <v>5</v>
      </c>
      <c r="C47" s="3">
        <v>20090630</v>
      </c>
      <c r="D47" s="3" t="s">
        <v>106</v>
      </c>
      <c r="E47" s="3" t="s">
        <v>333</v>
      </c>
      <c r="F47" s="3">
        <v>499</v>
      </c>
      <c r="G47" s="3">
        <v>542</v>
      </c>
      <c r="H47" s="3">
        <v>1.5713999999999999</v>
      </c>
      <c r="I47" s="3">
        <v>1.8125</v>
      </c>
    </row>
    <row r="48" spans="1:9">
      <c r="A48" s="3" t="s">
        <v>16</v>
      </c>
      <c r="B48" s="2">
        <v>5</v>
      </c>
      <c r="C48" s="3">
        <v>20090715</v>
      </c>
      <c r="D48" s="3" t="s">
        <v>108</v>
      </c>
      <c r="E48" s="3" t="s">
        <v>333</v>
      </c>
      <c r="F48" s="3">
        <v>742</v>
      </c>
      <c r="G48" s="3">
        <v>540</v>
      </c>
      <c r="H48" s="3">
        <v>-0.5</v>
      </c>
      <c r="I48" s="3">
        <v>-1</v>
      </c>
    </row>
    <row r="49" spans="1:9">
      <c r="A49" s="3" t="s">
        <v>16</v>
      </c>
      <c r="B49" s="2">
        <v>5</v>
      </c>
      <c r="C49" s="3">
        <v>20090827</v>
      </c>
      <c r="D49" s="3" t="s">
        <v>86</v>
      </c>
      <c r="E49" s="3" t="s">
        <v>333</v>
      </c>
      <c r="F49" s="3">
        <v>1362</v>
      </c>
      <c r="G49" s="3">
        <v>542</v>
      </c>
      <c r="H49" s="3">
        <v>-0.35709999999999997</v>
      </c>
      <c r="I49" s="3">
        <v>0.75</v>
      </c>
    </row>
    <row r="50" spans="1:9" s="3" customFormat="1">
      <c r="A50" s="3" t="s">
        <v>16</v>
      </c>
      <c r="B50" s="2">
        <v>5</v>
      </c>
      <c r="C50" s="3">
        <v>20091117</v>
      </c>
      <c r="D50" s="3" t="s">
        <v>145</v>
      </c>
      <c r="E50" s="3" t="s">
        <v>333</v>
      </c>
      <c r="F50" s="3">
        <v>2608</v>
      </c>
      <c r="G50" s="3">
        <v>542</v>
      </c>
      <c r="H50" s="3">
        <v>0.28570000000000001</v>
      </c>
      <c r="I50" s="3">
        <v>0.9375</v>
      </c>
    </row>
    <row r="51" spans="1:9">
      <c r="A51" s="3" t="s">
        <v>16</v>
      </c>
      <c r="B51" s="2">
        <v>5</v>
      </c>
      <c r="C51" s="3">
        <v>20100115</v>
      </c>
      <c r="D51" s="3" t="s">
        <v>157</v>
      </c>
      <c r="E51" s="3" t="s">
        <v>369</v>
      </c>
      <c r="F51" s="3">
        <v>341</v>
      </c>
      <c r="G51" s="3">
        <v>540</v>
      </c>
      <c r="H51" s="3">
        <v>-1.3332999999999999</v>
      </c>
      <c r="I51" s="3">
        <v>1.7857000000000001</v>
      </c>
    </row>
    <row r="52" spans="1:9">
      <c r="A52" s="3" t="s">
        <v>16</v>
      </c>
      <c r="B52" s="2">
        <v>5</v>
      </c>
      <c r="C52" s="3">
        <v>20100124</v>
      </c>
      <c r="D52" s="3" t="s">
        <v>160</v>
      </c>
      <c r="E52" s="3" t="s">
        <v>369</v>
      </c>
      <c r="F52" s="3">
        <v>497</v>
      </c>
      <c r="G52" s="3">
        <v>541</v>
      </c>
      <c r="H52" s="3">
        <v>-0.75</v>
      </c>
      <c r="I52" s="3">
        <v>0.1429</v>
      </c>
    </row>
    <row r="53" spans="1:9">
      <c r="A53" s="3" t="s">
        <v>16</v>
      </c>
      <c r="B53" s="2">
        <v>5</v>
      </c>
      <c r="C53" s="3">
        <v>20100131</v>
      </c>
      <c r="D53" s="3" t="s">
        <v>84</v>
      </c>
      <c r="E53" s="3" t="s">
        <v>369</v>
      </c>
      <c r="F53" s="3">
        <v>651</v>
      </c>
      <c r="G53" s="3">
        <v>542</v>
      </c>
      <c r="H53" s="3">
        <v>0.41670000000000001</v>
      </c>
      <c r="I53" s="3">
        <v>-0.57140000000000002</v>
      </c>
    </row>
    <row r="54" spans="1:9">
      <c r="A54" s="3" t="s">
        <v>16</v>
      </c>
      <c r="B54" s="2">
        <v>6</v>
      </c>
      <c r="C54" s="3">
        <v>20090826</v>
      </c>
      <c r="D54" s="3" t="s">
        <v>5</v>
      </c>
      <c r="E54" s="3" t="s">
        <v>347</v>
      </c>
      <c r="F54" s="3">
        <v>331</v>
      </c>
      <c r="G54" s="3">
        <v>541</v>
      </c>
      <c r="H54" s="3">
        <v>-0.28570000000000001</v>
      </c>
      <c r="I54" s="3">
        <v>6.25E-2</v>
      </c>
    </row>
    <row r="55" spans="1:9">
      <c r="A55" s="3" t="s">
        <v>16</v>
      </c>
      <c r="B55" s="2">
        <v>6</v>
      </c>
      <c r="C55" s="3">
        <v>20090909</v>
      </c>
      <c r="D55" s="3" t="s">
        <v>124</v>
      </c>
      <c r="E55" s="3" t="s">
        <v>347</v>
      </c>
      <c r="F55" s="3">
        <v>487</v>
      </c>
      <c r="G55" s="3">
        <v>540</v>
      </c>
      <c r="H55" s="3">
        <v>-0.1429</v>
      </c>
      <c r="I55" s="3">
        <v>-1.6875</v>
      </c>
    </row>
    <row r="56" spans="1:9">
      <c r="A56" s="3" t="s">
        <v>16</v>
      </c>
      <c r="B56" s="2">
        <v>6</v>
      </c>
      <c r="C56" s="3">
        <v>20090916</v>
      </c>
      <c r="D56" s="3" t="s">
        <v>127</v>
      </c>
      <c r="E56" s="3" t="s">
        <v>347</v>
      </c>
      <c r="F56" s="3">
        <v>640</v>
      </c>
      <c r="G56" s="3">
        <v>542</v>
      </c>
      <c r="H56" s="3">
        <v>0.92859999999999998</v>
      </c>
      <c r="I56" s="3">
        <v>0.75</v>
      </c>
    </row>
    <row r="57" spans="1:9">
      <c r="A57" s="3" t="s">
        <v>16</v>
      </c>
      <c r="B57" s="2">
        <v>6</v>
      </c>
      <c r="C57" s="3">
        <v>20091027</v>
      </c>
      <c r="D57" s="3" t="s">
        <v>138</v>
      </c>
      <c r="E57" s="3" t="s">
        <v>347</v>
      </c>
      <c r="F57" s="3">
        <v>1411</v>
      </c>
      <c r="G57" s="3">
        <v>540</v>
      </c>
      <c r="H57" s="3">
        <v>0.35709999999999997</v>
      </c>
      <c r="I57" s="3">
        <v>0.125</v>
      </c>
    </row>
    <row r="58" spans="1:9">
      <c r="A58" s="3" t="s">
        <v>16</v>
      </c>
      <c r="B58" s="2">
        <v>6</v>
      </c>
      <c r="C58" s="3">
        <v>20100125</v>
      </c>
      <c r="D58" s="3" t="s">
        <v>161</v>
      </c>
      <c r="E58" s="3" t="s">
        <v>347</v>
      </c>
      <c r="F58" s="3">
        <v>3222</v>
      </c>
      <c r="G58" s="3">
        <v>542</v>
      </c>
      <c r="H58" s="3">
        <v>-1.5832999999999999</v>
      </c>
      <c r="I58" s="3">
        <v>-1.6429</v>
      </c>
    </row>
    <row r="59" spans="1:9">
      <c r="A59" s="3" t="s">
        <v>16</v>
      </c>
      <c r="B59" s="2">
        <v>7</v>
      </c>
      <c r="C59" s="3">
        <v>20091104</v>
      </c>
      <c r="D59" s="3" t="s">
        <v>141</v>
      </c>
      <c r="E59" s="3" t="s">
        <v>355</v>
      </c>
      <c r="F59" s="3">
        <v>306</v>
      </c>
      <c r="G59" s="3">
        <v>542</v>
      </c>
      <c r="H59" s="3">
        <v>-1.8571</v>
      </c>
      <c r="I59" s="3">
        <v>0.25</v>
      </c>
    </row>
    <row r="60" spans="1:9">
      <c r="A60" s="3" t="s">
        <v>16</v>
      </c>
      <c r="B60" s="2">
        <v>7</v>
      </c>
      <c r="C60" s="3">
        <v>20091111</v>
      </c>
      <c r="D60" s="3" t="s">
        <v>138</v>
      </c>
      <c r="E60" s="3" t="s">
        <v>355</v>
      </c>
      <c r="F60" s="3">
        <v>461</v>
      </c>
      <c r="G60" s="3">
        <v>540</v>
      </c>
      <c r="H60" s="3">
        <v>-0.5</v>
      </c>
      <c r="I60" s="3">
        <v>0.1875</v>
      </c>
    </row>
    <row r="61" spans="1:9">
      <c r="A61" s="3" t="s">
        <v>16</v>
      </c>
      <c r="B61" s="2">
        <v>7</v>
      </c>
      <c r="C61" s="3">
        <v>20091118</v>
      </c>
      <c r="D61" s="3" t="s">
        <v>6</v>
      </c>
      <c r="E61" s="3" t="s">
        <v>355</v>
      </c>
      <c r="F61" s="3">
        <v>615</v>
      </c>
      <c r="G61" s="3">
        <v>541</v>
      </c>
      <c r="H61" s="3">
        <v>-0.1429</v>
      </c>
      <c r="I61" s="3">
        <v>0.5625</v>
      </c>
    </row>
    <row r="62" spans="1:9">
      <c r="A62" s="3" t="s">
        <v>16</v>
      </c>
      <c r="B62" s="2">
        <v>7</v>
      </c>
      <c r="C62" s="3">
        <v>20100205</v>
      </c>
      <c r="D62" s="3" t="s">
        <v>380</v>
      </c>
      <c r="E62" s="3" t="s">
        <v>355</v>
      </c>
      <c r="F62" s="3">
        <v>2345</v>
      </c>
      <c r="G62" s="3">
        <v>540</v>
      </c>
      <c r="H62" s="3">
        <v>-0.83330000000000004</v>
      </c>
      <c r="I62" s="3">
        <v>0.28570000000000001</v>
      </c>
    </row>
    <row r="63" spans="1:9">
      <c r="A63" s="3" t="s">
        <v>16</v>
      </c>
      <c r="B63" s="2">
        <v>8</v>
      </c>
      <c r="C63" s="3">
        <v>20091127</v>
      </c>
      <c r="D63" s="3" t="s">
        <v>148</v>
      </c>
      <c r="E63" s="3" t="s">
        <v>362</v>
      </c>
      <c r="F63" s="3">
        <v>321</v>
      </c>
      <c r="G63" s="3">
        <v>541</v>
      </c>
      <c r="H63" s="3">
        <v>0.85709999999999997</v>
      </c>
      <c r="I63" s="3">
        <v>-0.625</v>
      </c>
    </row>
    <row r="64" spans="1:9">
      <c r="A64" s="3" t="s">
        <v>16</v>
      </c>
      <c r="B64" s="2">
        <v>8</v>
      </c>
      <c r="C64" s="3">
        <v>20091208</v>
      </c>
      <c r="D64" s="3" t="s">
        <v>152</v>
      </c>
      <c r="E64" s="3" t="s">
        <v>362</v>
      </c>
      <c r="F64" s="3">
        <v>477</v>
      </c>
      <c r="G64" s="3">
        <v>540</v>
      </c>
      <c r="H64" s="3">
        <v>-1.0832999999999999</v>
      </c>
      <c r="I64" s="3">
        <v>-0.64290000000000003</v>
      </c>
    </row>
    <row r="65" spans="1:9">
      <c r="A65" s="3" t="s">
        <v>16</v>
      </c>
      <c r="B65" s="2">
        <v>8</v>
      </c>
      <c r="C65" s="3">
        <v>20091215</v>
      </c>
      <c r="D65" s="3" t="s">
        <v>154</v>
      </c>
      <c r="E65" s="3" t="s">
        <v>362</v>
      </c>
      <c r="F65" s="3">
        <v>631</v>
      </c>
      <c r="G65" s="3">
        <v>542</v>
      </c>
      <c r="H65" s="3">
        <v>-0.41670000000000001</v>
      </c>
      <c r="I65" s="3">
        <v>-0.5</v>
      </c>
    </row>
    <row r="66" spans="1:9">
      <c r="A66" s="3" t="s">
        <v>16</v>
      </c>
      <c r="B66" s="2">
        <v>8</v>
      </c>
      <c r="C66" s="3">
        <v>20100313</v>
      </c>
      <c r="D66" s="3" t="s">
        <v>381</v>
      </c>
      <c r="E66" s="3" t="s">
        <v>362</v>
      </c>
      <c r="F66" s="3">
        <v>2489</v>
      </c>
      <c r="G66" s="3">
        <v>540</v>
      </c>
      <c r="H66" s="3">
        <v>0.75</v>
      </c>
      <c r="I66" s="3">
        <v>0.64290000000000003</v>
      </c>
    </row>
    <row r="67" spans="1:9">
      <c r="A67" s="3" t="s">
        <v>16</v>
      </c>
      <c r="B67" s="2">
        <v>9</v>
      </c>
      <c r="C67" s="3">
        <v>20100225</v>
      </c>
      <c r="D67" s="3" t="s">
        <v>74</v>
      </c>
      <c r="E67" s="3" t="s">
        <v>398</v>
      </c>
      <c r="F67" s="3">
        <v>330</v>
      </c>
      <c r="G67" s="3">
        <v>540</v>
      </c>
      <c r="H67" s="3">
        <v>-1.8332999999999999</v>
      </c>
      <c r="I67" s="3">
        <v>1.0713999999999999</v>
      </c>
    </row>
    <row r="68" spans="1:9">
      <c r="A68" s="3" t="s">
        <v>16</v>
      </c>
      <c r="B68" s="2">
        <v>9</v>
      </c>
      <c r="C68" s="3">
        <v>20100304</v>
      </c>
      <c r="D68" s="3" t="s">
        <v>381</v>
      </c>
      <c r="E68" s="3" t="s">
        <v>398</v>
      </c>
      <c r="F68" s="3">
        <v>485</v>
      </c>
      <c r="G68" s="3">
        <v>542</v>
      </c>
      <c r="H68" s="3">
        <v>-8.3299999999999999E-2</v>
      </c>
      <c r="I68" s="3">
        <v>0.57140000000000002</v>
      </c>
    </row>
    <row r="69" spans="1:9">
      <c r="A69" s="3" t="s">
        <v>16</v>
      </c>
      <c r="B69" s="2">
        <v>9</v>
      </c>
      <c r="C69" s="3">
        <v>20100311</v>
      </c>
      <c r="D69" s="3" t="s">
        <v>382</v>
      </c>
      <c r="E69" s="3" t="s">
        <v>398</v>
      </c>
      <c r="F69" s="3">
        <v>642</v>
      </c>
      <c r="G69" s="3">
        <v>541</v>
      </c>
      <c r="H69" s="3">
        <v>0.58330000000000004</v>
      </c>
      <c r="I69" s="3">
        <v>0.57140000000000002</v>
      </c>
    </row>
    <row r="70" spans="1:9">
      <c r="A70" s="3" t="s">
        <v>19</v>
      </c>
      <c r="B70" s="2">
        <v>1</v>
      </c>
      <c r="C70" s="3">
        <v>20090312</v>
      </c>
      <c r="D70" s="3" t="s">
        <v>71</v>
      </c>
      <c r="E70" s="3" t="s">
        <v>306</v>
      </c>
      <c r="F70" s="3">
        <v>1058</v>
      </c>
      <c r="G70" s="3" t="s">
        <v>163</v>
      </c>
      <c r="H70" s="3">
        <v>-1.1429</v>
      </c>
      <c r="I70" s="3">
        <v>-1.75</v>
      </c>
    </row>
    <row r="71" spans="1:9">
      <c r="A71" s="3" t="s">
        <v>19</v>
      </c>
      <c r="B71" s="2">
        <v>1</v>
      </c>
      <c r="C71" s="3">
        <v>20090405</v>
      </c>
      <c r="D71" s="3" t="s">
        <v>89</v>
      </c>
      <c r="E71" s="3" t="s">
        <v>306</v>
      </c>
      <c r="F71" s="3">
        <v>1406</v>
      </c>
      <c r="G71" s="3" t="s">
        <v>164</v>
      </c>
      <c r="H71" s="3">
        <v>-1.4286000000000001</v>
      </c>
      <c r="I71" s="3">
        <v>-0.5</v>
      </c>
    </row>
    <row r="72" spans="1:9">
      <c r="A72" s="3" t="s">
        <v>19</v>
      </c>
      <c r="B72" s="2">
        <v>1</v>
      </c>
      <c r="C72" s="3">
        <v>20090412</v>
      </c>
      <c r="D72" s="3" t="s">
        <v>92</v>
      </c>
      <c r="E72" s="3" t="s">
        <v>306</v>
      </c>
      <c r="F72" s="3">
        <v>1570</v>
      </c>
      <c r="G72" s="3" t="s">
        <v>162</v>
      </c>
      <c r="H72" s="3">
        <v>-0.64290000000000003</v>
      </c>
      <c r="I72" s="3">
        <v>-0.6875</v>
      </c>
    </row>
    <row r="73" spans="1:9">
      <c r="A73" s="3" t="s">
        <v>19</v>
      </c>
      <c r="B73" s="2">
        <v>1</v>
      </c>
      <c r="C73" s="3">
        <v>20090606</v>
      </c>
      <c r="D73" s="3" t="s">
        <v>8</v>
      </c>
      <c r="E73" s="3" t="s">
        <v>306</v>
      </c>
      <c r="F73" s="3">
        <v>2296</v>
      </c>
      <c r="G73" s="3">
        <v>540</v>
      </c>
      <c r="H73" s="3">
        <v>-1.2142999999999999</v>
      </c>
      <c r="I73" s="3">
        <v>0.1875</v>
      </c>
    </row>
    <row r="74" spans="1:9">
      <c r="A74" s="3" t="s">
        <v>19</v>
      </c>
      <c r="B74" s="2">
        <v>1</v>
      </c>
      <c r="C74" s="3">
        <v>20090821</v>
      </c>
      <c r="D74" s="3" t="s">
        <v>115</v>
      </c>
      <c r="E74" s="3" t="s">
        <v>306</v>
      </c>
      <c r="F74" s="3">
        <v>3560</v>
      </c>
      <c r="G74" s="3">
        <v>542</v>
      </c>
      <c r="H74" s="3">
        <v>0.42859999999999998</v>
      </c>
      <c r="I74" s="3">
        <v>0.5625</v>
      </c>
    </row>
    <row r="75" spans="1:9">
      <c r="A75" s="3" t="s">
        <v>19</v>
      </c>
      <c r="B75" s="2">
        <v>1</v>
      </c>
      <c r="C75" s="3">
        <v>20091117</v>
      </c>
      <c r="D75" s="3" t="s">
        <v>146</v>
      </c>
      <c r="E75" s="3" t="s">
        <v>360</v>
      </c>
      <c r="F75" s="3">
        <v>307</v>
      </c>
      <c r="G75" s="3">
        <v>542</v>
      </c>
      <c r="H75" s="3">
        <v>-0.35709999999999997</v>
      </c>
      <c r="I75" s="3">
        <v>-0.5625</v>
      </c>
    </row>
    <row r="76" spans="1:9">
      <c r="A76" s="3" t="s">
        <v>19</v>
      </c>
      <c r="B76" s="2">
        <v>1</v>
      </c>
      <c r="C76" s="3">
        <v>20091124</v>
      </c>
      <c r="D76" s="3" t="s">
        <v>83</v>
      </c>
      <c r="E76" s="3" t="s">
        <v>360</v>
      </c>
      <c r="F76" s="3">
        <v>461</v>
      </c>
      <c r="G76" s="3">
        <v>540</v>
      </c>
      <c r="H76" s="3">
        <v>-1.7857000000000001</v>
      </c>
      <c r="I76" s="3">
        <v>-0.625</v>
      </c>
    </row>
    <row r="77" spans="1:9">
      <c r="A77" s="3" t="s">
        <v>19</v>
      </c>
      <c r="B77" s="2">
        <v>1</v>
      </c>
      <c r="C77" s="3">
        <v>20091202</v>
      </c>
      <c r="D77" s="3" t="s">
        <v>151</v>
      </c>
      <c r="E77" s="3" t="s">
        <v>360</v>
      </c>
      <c r="F77" s="3">
        <v>626</v>
      </c>
      <c r="G77" s="3">
        <v>541</v>
      </c>
      <c r="H77" s="3">
        <v>-2.0714000000000001</v>
      </c>
      <c r="I77" s="3">
        <v>-1.3125</v>
      </c>
    </row>
    <row r="78" spans="1:9">
      <c r="A78" s="3" t="s">
        <v>19</v>
      </c>
      <c r="B78" s="2">
        <v>1</v>
      </c>
      <c r="C78" s="3">
        <v>20100206</v>
      </c>
      <c r="D78" s="3" t="s">
        <v>381</v>
      </c>
      <c r="E78" s="3" t="s">
        <v>360</v>
      </c>
      <c r="F78" s="3">
        <v>1292</v>
      </c>
      <c r="G78" s="3">
        <v>541</v>
      </c>
      <c r="H78" s="3">
        <v>-1.8332999999999999</v>
      </c>
      <c r="I78" s="3">
        <v>-1.5</v>
      </c>
    </row>
    <row r="79" spans="1:9">
      <c r="A79" s="3" t="s">
        <v>19</v>
      </c>
      <c r="B79" s="2">
        <v>2</v>
      </c>
      <c r="C79" s="3">
        <v>20090612</v>
      </c>
      <c r="D79" s="3" t="s">
        <v>6</v>
      </c>
      <c r="E79" s="3" t="s">
        <v>332</v>
      </c>
      <c r="F79" s="3">
        <v>1427</v>
      </c>
      <c r="G79" s="3" t="s">
        <v>163</v>
      </c>
      <c r="H79" s="3">
        <v>-0.35709999999999997</v>
      </c>
      <c r="I79" s="3">
        <v>-0.5</v>
      </c>
    </row>
    <row r="80" spans="1:9">
      <c r="A80" s="3" t="s">
        <v>19</v>
      </c>
      <c r="B80" s="2">
        <v>2</v>
      </c>
      <c r="C80" s="3">
        <v>20090622</v>
      </c>
      <c r="D80" s="3" t="s">
        <v>105</v>
      </c>
      <c r="E80" s="3" t="s">
        <v>332</v>
      </c>
      <c r="F80" s="3">
        <v>1585</v>
      </c>
      <c r="G80" s="3">
        <v>540</v>
      </c>
      <c r="H80" s="3">
        <v>-2.0714000000000001</v>
      </c>
      <c r="I80" s="3">
        <v>-1.5625</v>
      </c>
    </row>
    <row r="81" spans="1:9">
      <c r="A81" s="3" t="s">
        <v>19</v>
      </c>
      <c r="B81" s="2">
        <v>2</v>
      </c>
      <c r="C81" s="3">
        <v>20090706</v>
      </c>
      <c r="D81" s="3" t="s">
        <v>107</v>
      </c>
      <c r="E81" s="3" t="s">
        <v>332</v>
      </c>
      <c r="F81" s="3">
        <v>1766</v>
      </c>
      <c r="G81" s="3">
        <v>542</v>
      </c>
      <c r="H81" s="3">
        <v>7.1400000000000005E-2</v>
      </c>
      <c r="I81" s="3">
        <v>-0.5625</v>
      </c>
    </row>
    <row r="82" spans="1:9">
      <c r="A82" s="3" t="s">
        <v>19</v>
      </c>
      <c r="B82" s="2">
        <v>2</v>
      </c>
      <c r="C82" s="3">
        <v>20090720</v>
      </c>
      <c r="D82" s="3" t="s">
        <v>109</v>
      </c>
      <c r="E82" s="3" t="s">
        <v>332</v>
      </c>
      <c r="F82" s="3">
        <v>1947</v>
      </c>
      <c r="G82" s="3">
        <v>540</v>
      </c>
      <c r="H82" s="3">
        <v>-0.42859999999999998</v>
      </c>
      <c r="I82" s="3">
        <v>-1.25</v>
      </c>
    </row>
    <row r="83" spans="1:9">
      <c r="A83" s="3" t="s">
        <v>19</v>
      </c>
      <c r="B83" s="2">
        <v>2</v>
      </c>
      <c r="C83" s="3">
        <v>20090908</v>
      </c>
      <c r="D83" s="3" t="s">
        <v>121</v>
      </c>
      <c r="E83" s="3" t="s">
        <v>332</v>
      </c>
      <c r="F83" s="3">
        <v>2882</v>
      </c>
      <c r="G83" s="3">
        <v>540</v>
      </c>
      <c r="H83" s="3">
        <v>-1.2857000000000001</v>
      </c>
      <c r="I83" s="3">
        <v>-2.125</v>
      </c>
    </row>
    <row r="84" spans="1:9">
      <c r="A84" s="3" t="s">
        <v>19</v>
      </c>
      <c r="B84" s="2">
        <v>2</v>
      </c>
      <c r="C84" s="3">
        <v>20090916</v>
      </c>
      <c r="D84" s="3" t="s">
        <v>128</v>
      </c>
      <c r="E84" s="3" t="s">
        <v>332</v>
      </c>
      <c r="F84" s="3">
        <v>3036</v>
      </c>
      <c r="G84" s="3">
        <v>542</v>
      </c>
      <c r="H84" s="3">
        <v>-0.92859999999999998</v>
      </c>
      <c r="I84" s="3">
        <v>-0.9375</v>
      </c>
    </row>
    <row r="85" spans="1:9">
      <c r="A85" s="3" t="s">
        <v>19</v>
      </c>
      <c r="B85" s="2">
        <v>2</v>
      </c>
      <c r="C85" s="3">
        <v>20091123</v>
      </c>
      <c r="D85" s="3" t="s">
        <v>118</v>
      </c>
      <c r="E85" s="3" t="s">
        <v>361</v>
      </c>
      <c r="F85" s="3">
        <v>331</v>
      </c>
      <c r="G85" s="3">
        <v>540</v>
      </c>
      <c r="H85" s="3">
        <v>-3.6429</v>
      </c>
      <c r="I85" s="3">
        <v>-2.75</v>
      </c>
    </row>
    <row r="86" spans="1:9">
      <c r="A86" s="3" t="s">
        <v>19</v>
      </c>
      <c r="B86" s="2">
        <v>2</v>
      </c>
      <c r="C86" s="3">
        <v>20091129</v>
      </c>
      <c r="D86" s="3" t="s">
        <v>150</v>
      </c>
      <c r="E86" s="3" t="s">
        <v>361</v>
      </c>
      <c r="F86" s="3">
        <v>486</v>
      </c>
      <c r="G86" s="3">
        <v>542</v>
      </c>
      <c r="H86" s="3">
        <v>-1.2857000000000001</v>
      </c>
      <c r="I86" s="3">
        <v>-0.625</v>
      </c>
    </row>
    <row r="87" spans="1:9">
      <c r="A87" s="3" t="s">
        <v>19</v>
      </c>
      <c r="B87" s="2">
        <v>2</v>
      </c>
      <c r="C87" s="3">
        <v>20091211</v>
      </c>
      <c r="D87" s="3" t="s">
        <v>153</v>
      </c>
      <c r="E87" s="3" t="s">
        <v>361</v>
      </c>
      <c r="F87" s="3">
        <v>709</v>
      </c>
      <c r="G87" s="3">
        <v>541</v>
      </c>
      <c r="H87" s="3">
        <v>-0.66669999999999996</v>
      </c>
      <c r="I87" s="3">
        <v>-2.9285999999999999</v>
      </c>
    </row>
    <row r="88" spans="1:9">
      <c r="A88" s="3" t="s">
        <v>19</v>
      </c>
      <c r="B88" s="2">
        <v>2</v>
      </c>
      <c r="C88" s="3">
        <v>20100105</v>
      </c>
      <c r="D88" s="3" t="s">
        <v>156</v>
      </c>
      <c r="E88" s="3" t="s">
        <v>361</v>
      </c>
      <c r="F88" s="3">
        <v>864</v>
      </c>
      <c r="G88" s="3">
        <v>540</v>
      </c>
      <c r="H88" s="3">
        <v>-2.9167000000000001</v>
      </c>
      <c r="I88" s="3">
        <v>-1.3571</v>
      </c>
    </row>
    <row r="89" spans="1:9">
      <c r="A89" s="3" t="s">
        <v>19</v>
      </c>
      <c r="B89" s="2">
        <v>2</v>
      </c>
      <c r="C89" s="3">
        <v>20100129</v>
      </c>
      <c r="D89" s="3" t="s">
        <v>383</v>
      </c>
      <c r="E89" s="3" t="s">
        <v>361</v>
      </c>
      <c r="F89" s="3">
        <v>1201</v>
      </c>
      <c r="G89" s="3">
        <v>541</v>
      </c>
      <c r="H89" s="3">
        <v>-0.25</v>
      </c>
      <c r="I89" s="3">
        <v>-1.9286000000000001</v>
      </c>
    </row>
    <row r="90" spans="1:9">
      <c r="A90" s="3" t="s">
        <v>19</v>
      </c>
      <c r="B90" s="2">
        <v>2</v>
      </c>
      <c r="C90" s="3">
        <v>20100205</v>
      </c>
      <c r="D90" s="3" t="s">
        <v>384</v>
      </c>
      <c r="E90" s="3" t="s">
        <v>361</v>
      </c>
      <c r="F90" s="3">
        <v>1356</v>
      </c>
      <c r="G90" s="3">
        <v>540</v>
      </c>
      <c r="H90" s="3">
        <v>-1.1667000000000001</v>
      </c>
      <c r="I90" s="3">
        <v>-0.85709999999999997</v>
      </c>
    </row>
    <row r="91" spans="1:9">
      <c r="A91" s="3" t="s">
        <v>19</v>
      </c>
      <c r="B91" s="2">
        <v>3</v>
      </c>
      <c r="C91" s="3">
        <v>20090822</v>
      </c>
      <c r="D91" s="3" t="s">
        <v>116</v>
      </c>
      <c r="E91" s="3" t="s">
        <v>346</v>
      </c>
      <c r="F91" s="3">
        <v>2086</v>
      </c>
      <c r="G91" s="3">
        <v>541</v>
      </c>
      <c r="H91" s="3">
        <v>-0.85709999999999997</v>
      </c>
      <c r="I91" s="3">
        <v>0</v>
      </c>
    </row>
    <row r="92" spans="1:9">
      <c r="A92" s="3" t="s">
        <v>19</v>
      </c>
      <c r="B92" s="2">
        <v>3</v>
      </c>
      <c r="C92" s="3">
        <v>20090831</v>
      </c>
      <c r="D92" s="3" t="s">
        <v>119</v>
      </c>
      <c r="E92" s="3" t="s">
        <v>346</v>
      </c>
      <c r="F92" s="3">
        <v>2240</v>
      </c>
      <c r="G92" s="3">
        <v>540</v>
      </c>
      <c r="H92" s="3">
        <v>-1.0713999999999999</v>
      </c>
      <c r="I92" s="3">
        <v>0.3125</v>
      </c>
    </row>
    <row r="93" spans="1:9">
      <c r="A93" s="3" t="s">
        <v>19</v>
      </c>
      <c r="B93" s="2">
        <v>3</v>
      </c>
      <c r="C93" s="3">
        <v>20090908</v>
      </c>
      <c r="D93" s="3" t="s">
        <v>122</v>
      </c>
      <c r="E93" s="3" t="s">
        <v>346</v>
      </c>
      <c r="F93" s="3">
        <v>2395</v>
      </c>
      <c r="G93" s="3">
        <v>542</v>
      </c>
      <c r="H93" s="3">
        <v>-0.42859999999999998</v>
      </c>
      <c r="I93" s="3">
        <v>-0.375</v>
      </c>
    </row>
    <row r="94" spans="1:9">
      <c r="A94" s="3" t="s">
        <v>19</v>
      </c>
      <c r="B94" s="2">
        <v>3</v>
      </c>
      <c r="C94" s="3">
        <v>20091017</v>
      </c>
      <c r="D94" s="3" t="s">
        <v>136</v>
      </c>
      <c r="E94" s="3" t="s">
        <v>346</v>
      </c>
      <c r="F94" s="3">
        <v>3165</v>
      </c>
      <c r="G94" s="3">
        <v>540</v>
      </c>
      <c r="H94" s="3">
        <v>-1</v>
      </c>
      <c r="I94" s="3">
        <v>-1.375</v>
      </c>
    </row>
    <row r="95" spans="1:9">
      <c r="A95" s="3" t="s">
        <v>19</v>
      </c>
      <c r="B95" s="2">
        <v>3</v>
      </c>
      <c r="C95" s="3">
        <v>20100224</v>
      </c>
      <c r="D95" s="3" t="s">
        <v>385</v>
      </c>
      <c r="E95" s="3" t="s">
        <v>399</v>
      </c>
      <c r="F95" s="3">
        <v>307</v>
      </c>
      <c r="G95" s="3">
        <v>542</v>
      </c>
      <c r="H95" s="3">
        <v>-1</v>
      </c>
      <c r="I95" s="3">
        <v>-1.7142999999999999</v>
      </c>
    </row>
    <row r="96" spans="1:9">
      <c r="A96" s="3" t="s">
        <v>19</v>
      </c>
      <c r="B96" s="2">
        <v>3</v>
      </c>
      <c r="C96" s="3">
        <v>20100311</v>
      </c>
      <c r="D96" s="3" t="s">
        <v>98</v>
      </c>
      <c r="E96" s="3" t="s">
        <v>399</v>
      </c>
      <c r="F96" s="3">
        <v>630</v>
      </c>
      <c r="G96" s="3">
        <v>540</v>
      </c>
      <c r="H96" s="3">
        <v>-1.0832999999999999</v>
      </c>
      <c r="I96" s="3">
        <v>0.78569999999999995</v>
      </c>
    </row>
    <row r="97" spans="1:9">
      <c r="A97" s="3" t="s">
        <v>19</v>
      </c>
      <c r="B97" s="2">
        <v>3</v>
      </c>
      <c r="C97" s="3">
        <v>20100318</v>
      </c>
      <c r="D97" s="3" t="s">
        <v>386</v>
      </c>
      <c r="E97" s="3" t="s">
        <v>399</v>
      </c>
      <c r="F97" s="3">
        <v>787</v>
      </c>
      <c r="G97" s="3">
        <v>541</v>
      </c>
      <c r="H97" s="3">
        <v>0.91669999999999996</v>
      </c>
      <c r="I97" s="3">
        <v>-0.35709999999999997</v>
      </c>
    </row>
    <row r="98" spans="1:9">
      <c r="A98" s="3" t="s">
        <v>17</v>
      </c>
      <c r="B98" s="2">
        <v>1</v>
      </c>
      <c r="C98" s="3">
        <v>20090319</v>
      </c>
      <c r="D98" s="3" t="s">
        <v>76</v>
      </c>
      <c r="E98" s="3" t="s">
        <v>312</v>
      </c>
      <c r="F98" s="3">
        <v>793.2</v>
      </c>
      <c r="G98" s="3" t="s">
        <v>163</v>
      </c>
      <c r="H98" s="3">
        <v>-0.78569999999999995</v>
      </c>
      <c r="I98" s="3">
        <v>-0.3125</v>
      </c>
    </row>
    <row r="99" spans="1:9">
      <c r="A99" s="3" t="s">
        <v>17</v>
      </c>
      <c r="B99" s="2">
        <v>1</v>
      </c>
      <c r="C99" s="3">
        <v>20090326</v>
      </c>
      <c r="D99" s="3" t="s">
        <v>82</v>
      </c>
      <c r="E99" s="3" t="s">
        <v>312</v>
      </c>
      <c r="F99" s="3">
        <v>952</v>
      </c>
      <c r="G99" s="3" t="s">
        <v>164</v>
      </c>
      <c r="H99" s="3">
        <v>-1.2142999999999999</v>
      </c>
      <c r="I99" s="3">
        <v>-1.8125</v>
      </c>
    </row>
    <row r="100" spans="1:9">
      <c r="A100" s="3" t="s">
        <v>17</v>
      </c>
      <c r="B100" s="2">
        <v>1</v>
      </c>
      <c r="C100" s="3">
        <v>20090402</v>
      </c>
      <c r="D100" s="3" t="s">
        <v>88</v>
      </c>
      <c r="E100" s="3" t="s">
        <v>312</v>
      </c>
      <c r="F100" s="3">
        <v>1110</v>
      </c>
      <c r="G100" s="3" t="s">
        <v>162</v>
      </c>
      <c r="H100" s="3">
        <v>0.28570000000000001</v>
      </c>
      <c r="I100" s="3">
        <v>-1.3125</v>
      </c>
    </row>
    <row r="101" spans="1:9">
      <c r="A101" s="3" t="s">
        <v>17</v>
      </c>
      <c r="B101" s="2">
        <v>1</v>
      </c>
      <c r="C101" s="3">
        <v>20090608</v>
      </c>
      <c r="D101" s="3" t="s">
        <v>100</v>
      </c>
      <c r="E101" s="3" t="s">
        <v>312</v>
      </c>
      <c r="F101" s="3">
        <v>2207</v>
      </c>
      <c r="G101" s="3">
        <v>540</v>
      </c>
      <c r="H101" s="3">
        <v>-1.5713999999999999</v>
      </c>
      <c r="I101" s="3">
        <v>-1.4375</v>
      </c>
    </row>
    <row r="102" spans="1:9">
      <c r="A102" s="3" t="s">
        <v>17</v>
      </c>
      <c r="B102" s="2">
        <v>1</v>
      </c>
      <c r="C102" s="3">
        <v>20090730</v>
      </c>
      <c r="D102" s="3" t="s">
        <v>112</v>
      </c>
      <c r="E102" s="3" t="s">
        <v>312</v>
      </c>
      <c r="F102" s="3">
        <v>3332</v>
      </c>
      <c r="G102" s="3">
        <v>542</v>
      </c>
      <c r="H102" s="3">
        <v>0.21429999999999999</v>
      </c>
      <c r="I102" s="3">
        <v>-1.6875</v>
      </c>
    </row>
    <row r="103" spans="1:9">
      <c r="A103" s="3" t="s">
        <v>17</v>
      </c>
      <c r="B103" s="2">
        <v>1</v>
      </c>
      <c r="C103" s="3">
        <v>20091028</v>
      </c>
      <c r="D103" s="3" t="s">
        <v>139</v>
      </c>
      <c r="E103" s="3" t="s">
        <v>312</v>
      </c>
      <c r="F103" s="3">
        <v>5200</v>
      </c>
      <c r="G103" s="3">
        <v>540</v>
      </c>
      <c r="H103" s="3">
        <v>0.21429999999999999</v>
      </c>
      <c r="I103" s="3">
        <v>-1.5</v>
      </c>
    </row>
    <row r="104" spans="1:9">
      <c r="A104" s="3" t="s">
        <v>17</v>
      </c>
      <c r="B104" s="2">
        <v>1</v>
      </c>
      <c r="C104" s="3">
        <v>20091224</v>
      </c>
      <c r="D104" s="3" t="s">
        <v>155</v>
      </c>
      <c r="E104" s="3" t="s">
        <v>366</v>
      </c>
      <c r="F104" s="3">
        <v>462</v>
      </c>
      <c r="G104" s="3">
        <v>542</v>
      </c>
      <c r="H104" s="3">
        <v>0.83330000000000004</v>
      </c>
      <c r="I104" s="3">
        <v>7.1400000000000005E-2</v>
      </c>
    </row>
    <row r="105" spans="1:9">
      <c r="A105" s="3" t="s">
        <v>17</v>
      </c>
      <c r="B105" s="2">
        <v>1</v>
      </c>
      <c r="C105" s="3">
        <v>20091231</v>
      </c>
      <c r="D105" s="3" t="s">
        <v>20</v>
      </c>
      <c r="E105" s="3" t="s">
        <v>366</v>
      </c>
      <c r="F105" s="3">
        <v>621</v>
      </c>
      <c r="G105" s="3">
        <v>541</v>
      </c>
      <c r="H105" s="3">
        <v>1.3332999999999999</v>
      </c>
      <c r="I105" s="3">
        <v>-1.5</v>
      </c>
    </row>
    <row r="106" spans="1:9">
      <c r="A106" s="3" t="s">
        <v>17</v>
      </c>
      <c r="B106" s="2">
        <v>1</v>
      </c>
      <c r="C106" s="3">
        <v>20100106</v>
      </c>
      <c r="D106" s="3" t="s">
        <v>1</v>
      </c>
      <c r="E106" s="3" t="s">
        <v>366</v>
      </c>
      <c r="F106" s="3">
        <v>780</v>
      </c>
      <c r="G106" s="3">
        <v>540</v>
      </c>
      <c r="H106" s="3">
        <v>-1.25</v>
      </c>
      <c r="I106" s="3">
        <v>-1.2142999999999999</v>
      </c>
    </row>
    <row r="107" spans="1:9">
      <c r="A107" s="3" t="s">
        <v>17</v>
      </c>
      <c r="B107" s="2">
        <v>2</v>
      </c>
      <c r="C107" s="3">
        <v>20090318</v>
      </c>
      <c r="D107" s="3" t="s">
        <v>2</v>
      </c>
      <c r="E107" s="3" t="s">
        <v>311</v>
      </c>
      <c r="F107" s="3">
        <v>1969</v>
      </c>
      <c r="G107" s="3" t="s">
        <v>163</v>
      </c>
      <c r="H107" s="3">
        <v>-1.7142999999999999</v>
      </c>
      <c r="I107" s="3">
        <v>-1.375</v>
      </c>
    </row>
    <row r="108" spans="1:9">
      <c r="A108" s="3" t="s">
        <v>17</v>
      </c>
      <c r="B108" s="2">
        <v>2</v>
      </c>
      <c r="C108" s="3">
        <v>20090326</v>
      </c>
      <c r="D108" s="3" t="s">
        <v>81</v>
      </c>
      <c r="E108" s="3" t="s">
        <v>311</v>
      </c>
      <c r="F108" s="3">
        <v>2150</v>
      </c>
      <c r="G108" s="3" t="s">
        <v>162</v>
      </c>
      <c r="H108" s="3">
        <v>-1.4286000000000001</v>
      </c>
      <c r="I108" s="3">
        <v>-0.75</v>
      </c>
    </row>
    <row r="109" spans="1:9">
      <c r="A109" s="3" t="s">
        <v>17</v>
      </c>
      <c r="B109" s="2">
        <v>2</v>
      </c>
      <c r="C109" s="3">
        <v>20090402</v>
      </c>
      <c r="D109" s="3" t="s">
        <v>87</v>
      </c>
      <c r="E109" s="3" t="s">
        <v>311</v>
      </c>
      <c r="F109" s="3">
        <v>2309</v>
      </c>
      <c r="G109" s="3" t="s">
        <v>164</v>
      </c>
      <c r="H109" s="3">
        <v>-1.2142999999999999</v>
      </c>
      <c r="I109" s="3">
        <v>-0.75</v>
      </c>
    </row>
    <row r="110" spans="1:9">
      <c r="A110" s="3" t="s">
        <v>17</v>
      </c>
      <c r="B110" s="2">
        <v>2</v>
      </c>
      <c r="C110" s="3">
        <v>20090604</v>
      </c>
      <c r="D110" s="3" t="s">
        <v>99</v>
      </c>
      <c r="E110" s="3" t="s">
        <v>311</v>
      </c>
      <c r="F110" s="3">
        <v>3299</v>
      </c>
      <c r="G110" s="3">
        <v>542</v>
      </c>
      <c r="H110" s="3">
        <v>-0.1429</v>
      </c>
      <c r="I110" s="3">
        <v>-0.25</v>
      </c>
    </row>
    <row r="111" spans="1:9">
      <c r="A111" s="3" t="s">
        <v>17</v>
      </c>
      <c r="B111" s="2">
        <v>2</v>
      </c>
      <c r="C111" s="3">
        <v>20090810</v>
      </c>
      <c r="D111" s="3" t="s">
        <v>113</v>
      </c>
      <c r="E111" s="3" t="s">
        <v>343</v>
      </c>
      <c r="F111" s="3">
        <v>309</v>
      </c>
      <c r="G111" s="3">
        <v>542</v>
      </c>
      <c r="H111" s="3">
        <v>0.42859999999999998</v>
      </c>
      <c r="I111" s="3">
        <v>1.625</v>
      </c>
    </row>
    <row r="112" spans="1:9">
      <c r="A112" s="3" t="s">
        <v>17</v>
      </c>
      <c r="B112" s="2">
        <v>2</v>
      </c>
      <c r="C112" s="3">
        <v>20090818</v>
      </c>
      <c r="D112" s="3" t="s">
        <v>4</v>
      </c>
      <c r="E112" s="3" t="s">
        <v>343</v>
      </c>
      <c r="F112" s="3">
        <v>469</v>
      </c>
      <c r="G112" s="3">
        <v>541</v>
      </c>
      <c r="H112" s="3">
        <v>0.28570000000000001</v>
      </c>
      <c r="I112" s="3">
        <v>0.5</v>
      </c>
    </row>
    <row r="113" spans="1:9">
      <c r="A113" s="3" t="s">
        <v>17</v>
      </c>
      <c r="B113" s="2">
        <v>2</v>
      </c>
      <c r="C113" s="3">
        <v>20090825</v>
      </c>
      <c r="D113" s="3" t="s">
        <v>118</v>
      </c>
      <c r="E113" s="3" t="s">
        <v>343</v>
      </c>
      <c r="F113" s="3">
        <v>628</v>
      </c>
      <c r="G113" s="3">
        <v>540</v>
      </c>
      <c r="H113" s="3">
        <v>0.1429</v>
      </c>
      <c r="I113" s="3">
        <v>0.25</v>
      </c>
    </row>
    <row r="114" spans="1:9">
      <c r="A114" s="3" t="s">
        <v>17</v>
      </c>
      <c r="B114" s="2">
        <v>2</v>
      </c>
      <c r="C114" s="3">
        <v>20091002</v>
      </c>
      <c r="D114" s="3" t="s">
        <v>133</v>
      </c>
      <c r="E114" s="3" t="s">
        <v>343</v>
      </c>
      <c r="F114" s="3">
        <v>1422</v>
      </c>
      <c r="G114" s="3">
        <v>542</v>
      </c>
      <c r="H114" s="3">
        <v>0.35709999999999997</v>
      </c>
      <c r="I114" s="3">
        <v>1.5</v>
      </c>
    </row>
    <row r="115" spans="1:9">
      <c r="A115" s="3" t="s">
        <v>17</v>
      </c>
      <c r="B115" s="2">
        <v>2</v>
      </c>
      <c r="C115" s="3">
        <v>20100115</v>
      </c>
      <c r="D115" s="3" t="s">
        <v>158</v>
      </c>
      <c r="E115" s="3" t="s">
        <v>343</v>
      </c>
      <c r="F115" s="3">
        <v>3468</v>
      </c>
      <c r="G115" s="3">
        <v>542</v>
      </c>
      <c r="H115" s="3">
        <v>-0.16669999999999999</v>
      </c>
      <c r="I115" s="3">
        <v>0.57140000000000002</v>
      </c>
    </row>
    <row r="116" spans="1:9">
      <c r="A116" s="3" t="s">
        <v>58</v>
      </c>
      <c r="B116" s="2">
        <v>1</v>
      </c>
      <c r="C116" s="3">
        <v>20090326</v>
      </c>
      <c r="D116" s="3" t="s">
        <v>83</v>
      </c>
      <c r="E116" s="3" t="s">
        <v>314</v>
      </c>
      <c r="F116" s="3">
        <v>2614</v>
      </c>
      <c r="G116" s="3" t="s">
        <v>163</v>
      </c>
      <c r="H116" s="3">
        <v>0.85709999999999997</v>
      </c>
      <c r="I116" s="3">
        <v>0.375</v>
      </c>
    </row>
    <row r="117" spans="1:9">
      <c r="A117" s="3" t="s">
        <v>58</v>
      </c>
      <c r="B117" s="2">
        <v>1</v>
      </c>
      <c r="C117" s="3">
        <v>20090401</v>
      </c>
      <c r="D117" s="3" t="s">
        <v>22</v>
      </c>
      <c r="E117" s="3" t="s">
        <v>314</v>
      </c>
      <c r="F117" s="3">
        <v>2770</v>
      </c>
      <c r="G117" s="3" t="s">
        <v>162</v>
      </c>
      <c r="H117" s="3">
        <v>-0.42859999999999998</v>
      </c>
      <c r="I117" s="3">
        <v>0.75</v>
      </c>
    </row>
    <row r="118" spans="1:9">
      <c r="A118" s="3" t="s">
        <v>58</v>
      </c>
      <c r="B118" s="2">
        <v>1</v>
      </c>
      <c r="C118" s="3">
        <v>20090410</v>
      </c>
      <c r="D118" s="3" t="s">
        <v>91</v>
      </c>
      <c r="E118" s="3" t="s">
        <v>314</v>
      </c>
      <c r="F118" s="3">
        <v>2971</v>
      </c>
      <c r="G118" s="3" t="s">
        <v>164</v>
      </c>
      <c r="H118" s="3">
        <v>0.78569999999999995</v>
      </c>
      <c r="I118" s="3">
        <v>0.5</v>
      </c>
    </row>
    <row r="119" spans="1:9">
      <c r="A119" s="3" t="s">
        <v>58</v>
      </c>
      <c r="B119" s="2">
        <v>1</v>
      </c>
      <c r="C119" s="3">
        <v>20090617</v>
      </c>
      <c r="D119" s="3" t="s">
        <v>104</v>
      </c>
      <c r="E119" s="3" t="s">
        <v>314</v>
      </c>
      <c r="F119" s="3">
        <v>3612</v>
      </c>
      <c r="G119" s="3">
        <v>542</v>
      </c>
      <c r="H119" s="3">
        <v>2.4285999999999999</v>
      </c>
      <c r="I119" s="3">
        <v>-0.25</v>
      </c>
    </row>
    <row r="120" spans="1:9">
      <c r="A120" s="3" t="s">
        <v>58</v>
      </c>
      <c r="B120" s="2">
        <v>1</v>
      </c>
      <c r="C120" s="3">
        <v>20100121</v>
      </c>
      <c r="D120" s="3" t="s">
        <v>153</v>
      </c>
      <c r="E120" s="3" t="s">
        <v>370</v>
      </c>
      <c r="F120" s="3">
        <v>598</v>
      </c>
      <c r="G120" s="3">
        <v>541</v>
      </c>
      <c r="H120" s="3">
        <v>0</v>
      </c>
      <c r="I120" s="3">
        <v>0</v>
      </c>
    </row>
    <row r="121" spans="1:9">
      <c r="A121" s="3" t="s">
        <v>58</v>
      </c>
      <c r="B121" s="2">
        <v>1</v>
      </c>
      <c r="C121" s="3">
        <v>20100222</v>
      </c>
      <c r="D121" s="3" t="s">
        <v>5</v>
      </c>
      <c r="E121" s="3" t="s">
        <v>370</v>
      </c>
      <c r="F121" s="3">
        <v>948</v>
      </c>
      <c r="G121" s="3">
        <v>540</v>
      </c>
      <c r="H121" s="3">
        <v>-1.1667000000000001</v>
      </c>
      <c r="I121" s="3">
        <v>-0.85709999999999997</v>
      </c>
    </row>
    <row r="122" spans="1:9">
      <c r="A122" s="3" t="s">
        <v>58</v>
      </c>
      <c r="B122" s="2">
        <v>1</v>
      </c>
      <c r="C122" s="3">
        <v>20100308</v>
      </c>
      <c r="D122" s="3" t="s">
        <v>387</v>
      </c>
      <c r="E122" s="3" t="s">
        <v>370</v>
      </c>
      <c r="F122" s="3">
        <v>1109</v>
      </c>
      <c r="G122" s="3">
        <v>542</v>
      </c>
      <c r="H122" s="3">
        <v>1.4167000000000001</v>
      </c>
      <c r="I122" s="3">
        <v>1.1429</v>
      </c>
    </row>
    <row r="123" spans="1:9">
      <c r="A123" s="3" t="s">
        <v>18</v>
      </c>
      <c r="B123" s="2">
        <v>1</v>
      </c>
      <c r="C123" s="3">
        <v>20090119</v>
      </c>
      <c r="D123" s="3" t="s">
        <v>61</v>
      </c>
      <c r="E123" s="3" t="s">
        <v>295</v>
      </c>
      <c r="F123" s="3">
        <v>486</v>
      </c>
      <c r="G123" s="3" t="s">
        <v>164</v>
      </c>
      <c r="H123" s="3">
        <v>1.7142999999999999</v>
      </c>
      <c r="I123" s="3">
        <v>0</v>
      </c>
    </row>
    <row r="124" spans="1:9">
      <c r="A124" s="3" t="s">
        <v>18</v>
      </c>
      <c r="B124" s="2">
        <v>1</v>
      </c>
      <c r="C124" s="3">
        <v>20090223</v>
      </c>
      <c r="D124" s="3" t="s">
        <v>63</v>
      </c>
      <c r="E124" s="3" t="s">
        <v>295</v>
      </c>
      <c r="F124" s="3">
        <v>1271</v>
      </c>
      <c r="G124" s="3" t="s">
        <v>166</v>
      </c>
      <c r="H124" s="3">
        <v>-1.0713999999999999</v>
      </c>
      <c r="I124" s="3">
        <v>-0.125</v>
      </c>
    </row>
    <row r="125" spans="1:9">
      <c r="A125" s="3" t="s">
        <v>18</v>
      </c>
      <c r="B125" s="2">
        <v>1</v>
      </c>
      <c r="C125" s="3">
        <v>20090302</v>
      </c>
      <c r="D125" s="3" t="s">
        <v>65</v>
      </c>
      <c r="E125" s="3" t="s">
        <v>295</v>
      </c>
      <c r="F125" s="3">
        <v>1428</v>
      </c>
      <c r="G125" s="3" t="s">
        <v>164</v>
      </c>
      <c r="H125" s="3">
        <v>-2.2143000000000002</v>
      </c>
      <c r="I125" s="3">
        <v>1.5</v>
      </c>
    </row>
    <row r="126" spans="1:9">
      <c r="A126" s="3" t="s">
        <v>18</v>
      </c>
      <c r="B126" s="2">
        <v>1</v>
      </c>
      <c r="C126" s="3">
        <v>20090309</v>
      </c>
      <c r="D126" s="3" t="s">
        <v>69</v>
      </c>
      <c r="E126" s="3" t="s">
        <v>295</v>
      </c>
      <c r="F126" s="3">
        <v>1585</v>
      </c>
      <c r="G126" s="3" t="s">
        <v>163</v>
      </c>
      <c r="H126" s="3">
        <v>-0.42859999999999998</v>
      </c>
      <c r="I126" s="3">
        <v>-0.5625</v>
      </c>
    </row>
    <row r="127" spans="1:9">
      <c r="A127" s="3" t="s">
        <v>18</v>
      </c>
      <c r="B127" s="2">
        <v>1</v>
      </c>
      <c r="C127" s="3">
        <v>20090317</v>
      </c>
      <c r="D127" s="3" t="s">
        <v>73</v>
      </c>
      <c r="E127" s="3" t="s">
        <v>295</v>
      </c>
      <c r="F127" s="3">
        <v>1744</v>
      </c>
      <c r="G127" s="3" t="s">
        <v>163</v>
      </c>
      <c r="H127" s="3">
        <v>0.85709999999999997</v>
      </c>
      <c r="I127" s="3">
        <v>0.9375</v>
      </c>
    </row>
    <row r="128" spans="1:9">
      <c r="A128" s="3" t="s">
        <v>18</v>
      </c>
      <c r="B128" s="2">
        <v>1</v>
      </c>
      <c r="C128" s="3">
        <v>20090324</v>
      </c>
      <c r="D128" s="3" t="s">
        <v>78</v>
      </c>
      <c r="E128" s="3" t="s">
        <v>295</v>
      </c>
      <c r="F128" s="3">
        <v>1901</v>
      </c>
      <c r="G128" s="3" t="s">
        <v>164</v>
      </c>
      <c r="H128" s="3">
        <v>0.1429</v>
      </c>
      <c r="I128" s="3">
        <v>-0.25</v>
      </c>
    </row>
    <row r="129" spans="1:9">
      <c r="A129" s="3" t="s">
        <v>18</v>
      </c>
      <c r="B129" s="2">
        <v>1</v>
      </c>
      <c r="C129" s="3">
        <v>20090331</v>
      </c>
      <c r="D129" s="3" t="s">
        <v>9</v>
      </c>
      <c r="E129" s="3" t="s">
        <v>295</v>
      </c>
      <c r="F129" s="3">
        <v>2058</v>
      </c>
      <c r="G129" s="3" t="s">
        <v>162</v>
      </c>
      <c r="H129" s="3">
        <v>0.71430000000000005</v>
      </c>
      <c r="I129" s="3">
        <v>-0.4375</v>
      </c>
    </row>
    <row r="130" spans="1:9">
      <c r="A130" s="3" t="s">
        <v>18</v>
      </c>
      <c r="B130" s="2">
        <v>1</v>
      </c>
      <c r="C130" s="3">
        <v>20090721</v>
      </c>
      <c r="D130" s="3" t="s">
        <v>110</v>
      </c>
      <c r="E130" s="3" t="s">
        <v>295</v>
      </c>
      <c r="F130" s="3">
        <v>2908</v>
      </c>
      <c r="G130" s="3">
        <v>541</v>
      </c>
      <c r="H130" s="3">
        <v>-1.2142999999999999</v>
      </c>
      <c r="I130" s="3">
        <v>-0.375</v>
      </c>
    </row>
    <row r="131" spans="1:9">
      <c r="A131" s="3" t="s">
        <v>18</v>
      </c>
      <c r="B131" s="2">
        <v>1</v>
      </c>
      <c r="C131" s="3">
        <v>20100407</v>
      </c>
      <c r="D131" s="3" t="s">
        <v>388</v>
      </c>
      <c r="E131" s="3" t="s">
        <v>400</v>
      </c>
      <c r="F131" s="3">
        <v>334</v>
      </c>
      <c r="G131" s="3">
        <v>540</v>
      </c>
      <c r="H131" s="3">
        <v>-2.4167000000000001</v>
      </c>
      <c r="I131" s="3">
        <v>-0.78569999999999995</v>
      </c>
    </row>
    <row r="132" spans="1:9">
      <c r="A132" s="3" t="s">
        <v>18</v>
      </c>
      <c r="B132" s="2">
        <v>2</v>
      </c>
      <c r="C132" s="3">
        <v>20090126</v>
      </c>
      <c r="D132" s="3" t="s">
        <v>62</v>
      </c>
      <c r="E132" s="3" t="s">
        <v>297</v>
      </c>
      <c r="F132" s="3">
        <v>810</v>
      </c>
      <c r="G132" s="3" t="s">
        <v>165</v>
      </c>
      <c r="H132" s="3">
        <v>0.64290000000000003</v>
      </c>
      <c r="I132" s="3">
        <v>-1.9375</v>
      </c>
    </row>
    <row r="133" spans="1:9">
      <c r="A133" s="3" t="s">
        <v>18</v>
      </c>
      <c r="B133" s="2">
        <v>2</v>
      </c>
      <c r="C133" s="3">
        <v>20090223</v>
      </c>
      <c r="D133" s="3" t="s">
        <v>0</v>
      </c>
      <c r="E133" s="3" t="s">
        <v>297</v>
      </c>
      <c r="F133" s="3">
        <v>1441</v>
      </c>
      <c r="G133" s="3" t="s">
        <v>166</v>
      </c>
      <c r="H133" s="3">
        <v>-0.78569999999999995</v>
      </c>
      <c r="I133" s="3">
        <v>-1.75</v>
      </c>
    </row>
    <row r="134" spans="1:9">
      <c r="A134" s="3" t="s">
        <v>18</v>
      </c>
      <c r="B134" s="2">
        <v>2</v>
      </c>
      <c r="C134" s="3">
        <v>20090302</v>
      </c>
      <c r="D134" s="3" t="s">
        <v>66</v>
      </c>
      <c r="E134" s="3" t="s">
        <v>297</v>
      </c>
      <c r="F134" s="3">
        <v>1599</v>
      </c>
      <c r="G134" s="3" t="s">
        <v>164</v>
      </c>
      <c r="H134" s="3">
        <v>0.71430000000000005</v>
      </c>
      <c r="I134" s="3">
        <v>6.25E-2</v>
      </c>
    </row>
    <row r="135" spans="1:9">
      <c r="A135" s="3" t="s">
        <v>18</v>
      </c>
      <c r="B135" s="2">
        <v>2</v>
      </c>
      <c r="C135" s="3">
        <v>20090309</v>
      </c>
      <c r="D135" s="3" t="s">
        <v>10</v>
      </c>
      <c r="E135" s="3" t="s">
        <v>297</v>
      </c>
      <c r="F135" s="3">
        <v>1766</v>
      </c>
      <c r="G135" s="3" t="s">
        <v>165</v>
      </c>
      <c r="H135" s="3">
        <v>0</v>
      </c>
      <c r="I135" s="3">
        <v>1.1875</v>
      </c>
    </row>
    <row r="136" spans="1:9">
      <c r="A136" s="3" t="s">
        <v>18</v>
      </c>
      <c r="B136" s="2">
        <v>2</v>
      </c>
      <c r="C136" s="3">
        <v>20090317</v>
      </c>
      <c r="D136" s="3" t="s">
        <v>72</v>
      </c>
      <c r="E136" s="3" t="s">
        <v>297</v>
      </c>
      <c r="F136" s="3">
        <v>1923</v>
      </c>
      <c r="G136" s="3" t="s">
        <v>163</v>
      </c>
      <c r="H136" s="3">
        <v>-1.4286000000000001</v>
      </c>
      <c r="I136" s="3">
        <v>0.4375</v>
      </c>
    </row>
    <row r="137" spans="1:9">
      <c r="A137" s="3" t="s">
        <v>18</v>
      </c>
      <c r="B137" s="2">
        <v>2</v>
      </c>
      <c r="C137" s="3">
        <v>20090324</v>
      </c>
      <c r="D137" s="3" t="s">
        <v>77</v>
      </c>
      <c r="E137" s="3" t="s">
        <v>297</v>
      </c>
      <c r="F137" s="3">
        <v>2080</v>
      </c>
      <c r="G137" s="3" t="s">
        <v>162</v>
      </c>
      <c r="H137" s="3">
        <v>-1.6429</v>
      </c>
      <c r="I137" s="3">
        <v>-1.1875</v>
      </c>
    </row>
    <row r="138" spans="1:9">
      <c r="A138" s="3" t="s">
        <v>18</v>
      </c>
      <c r="B138" s="2">
        <v>2</v>
      </c>
      <c r="C138" s="3">
        <v>20090331</v>
      </c>
      <c r="D138" s="3" t="s">
        <v>84</v>
      </c>
      <c r="E138" s="3" t="s">
        <v>297</v>
      </c>
      <c r="F138" s="3">
        <v>2237</v>
      </c>
      <c r="G138" s="3" t="s">
        <v>164</v>
      </c>
      <c r="H138" s="3">
        <v>-0.78569999999999995</v>
      </c>
      <c r="I138" s="3">
        <v>1.5625</v>
      </c>
    </row>
    <row r="139" spans="1:9">
      <c r="A139" s="3" t="s">
        <v>18</v>
      </c>
      <c r="B139" s="2">
        <v>2</v>
      </c>
      <c r="C139" s="3">
        <v>20091006</v>
      </c>
      <c r="D139" s="3" t="s">
        <v>134</v>
      </c>
      <c r="E139" s="3" t="s">
        <v>353</v>
      </c>
      <c r="F139" s="3">
        <v>320</v>
      </c>
      <c r="G139" s="3">
        <v>542</v>
      </c>
      <c r="H139" s="3">
        <v>-0.71430000000000005</v>
      </c>
      <c r="I139" s="3">
        <v>-0.9375</v>
      </c>
    </row>
    <row r="140" spans="1:9">
      <c r="A140" s="3" t="s">
        <v>18</v>
      </c>
      <c r="B140" s="2">
        <v>2</v>
      </c>
      <c r="C140" s="3">
        <v>20091013</v>
      </c>
      <c r="D140" s="3" t="s">
        <v>135</v>
      </c>
      <c r="E140" s="3" t="s">
        <v>353</v>
      </c>
      <c r="F140" s="3">
        <v>476</v>
      </c>
      <c r="G140" s="3">
        <v>541</v>
      </c>
      <c r="H140" s="3">
        <v>-0.28570000000000001</v>
      </c>
      <c r="I140" s="3">
        <v>-1.375</v>
      </c>
    </row>
    <row r="141" spans="1:9">
      <c r="A141" s="3" t="s">
        <v>18</v>
      </c>
      <c r="B141" s="2">
        <v>2</v>
      </c>
      <c r="C141" s="3">
        <v>20091020</v>
      </c>
      <c r="D141" s="3" t="s">
        <v>137</v>
      </c>
      <c r="E141" s="3" t="s">
        <v>353</v>
      </c>
      <c r="F141" s="3">
        <v>632</v>
      </c>
      <c r="G141" s="3">
        <v>540</v>
      </c>
      <c r="H141" s="3">
        <v>-1.1429</v>
      </c>
      <c r="I141" s="3">
        <v>-0.625</v>
      </c>
    </row>
    <row r="142" spans="1:9">
      <c r="A142" s="3" t="s">
        <v>18</v>
      </c>
      <c r="B142" s="2">
        <v>2</v>
      </c>
      <c r="C142" s="3">
        <v>20100203</v>
      </c>
      <c r="D142" s="3" t="s">
        <v>389</v>
      </c>
      <c r="E142" s="3" t="s">
        <v>353</v>
      </c>
      <c r="F142" s="3">
        <v>2586</v>
      </c>
      <c r="G142" s="3">
        <v>541</v>
      </c>
      <c r="H142" s="3">
        <v>-0.91669999999999996</v>
      </c>
      <c r="I142" s="3">
        <v>-2.0714000000000001</v>
      </c>
    </row>
    <row r="143" spans="1:9">
      <c r="A143" s="3" t="s">
        <v>18</v>
      </c>
      <c r="B143" s="2">
        <v>2</v>
      </c>
      <c r="C143" s="3">
        <v>20100406</v>
      </c>
      <c r="D143" s="3" t="s">
        <v>390</v>
      </c>
      <c r="E143" s="3" t="s">
        <v>353</v>
      </c>
      <c r="F143" s="3">
        <v>2879</v>
      </c>
      <c r="G143" s="3">
        <v>540</v>
      </c>
      <c r="H143" s="3">
        <v>-1.9167000000000001</v>
      </c>
      <c r="I143" s="3">
        <v>-0.5</v>
      </c>
    </row>
    <row r="144" spans="1:9">
      <c r="A144" s="3" t="s">
        <v>18</v>
      </c>
      <c r="B144" s="2">
        <v>3</v>
      </c>
      <c r="C144" s="3">
        <v>20090728</v>
      </c>
      <c r="D144" s="3" t="s">
        <v>111</v>
      </c>
      <c r="E144" s="3" t="s">
        <v>341</v>
      </c>
      <c r="F144" s="3">
        <v>463</v>
      </c>
      <c r="G144" s="3">
        <v>541</v>
      </c>
      <c r="H144" s="3">
        <v>0.85709999999999997</v>
      </c>
      <c r="I144" s="3">
        <v>0.4375</v>
      </c>
    </row>
    <row r="145" spans="1:9">
      <c r="A145" s="3" t="s">
        <v>18</v>
      </c>
      <c r="B145" s="2">
        <v>3</v>
      </c>
      <c r="C145" s="3">
        <v>20090804</v>
      </c>
      <c r="D145" s="3" t="s">
        <v>106</v>
      </c>
      <c r="E145" s="3" t="s">
        <v>341</v>
      </c>
      <c r="F145" s="3">
        <v>625</v>
      </c>
      <c r="G145" s="3">
        <v>542</v>
      </c>
      <c r="H145" s="3">
        <v>-0.1429</v>
      </c>
      <c r="I145" s="3">
        <v>0.75</v>
      </c>
    </row>
    <row r="146" spans="1:9">
      <c r="A146" s="3" t="s">
        <v>18</v>
      </c>
      <c r="B146" s="2">
        <v>3</v>
      </c>
      <c r="C146" s="3">
        <v>20090811</v>
      </c>
      <c r="D146" s="3" t="s">
        <v>114</v>
      </c>
      <c r="E146" s="3" t="s">
        <v>341</v>
      </c>
      <c r="F146" s="3">
        <v>784</v>
      </c>
      <c r="G146" s="3">
        <v>540</v>
      </c>
      <c r="H146" s="3">
        <v>0.92859999999999998</v>
      </c>
      <c r="I146" s="3">
        <v>0.9375</v>
      </c>
    </row>
    <row r="147" spans="1:9">
      <c r="A147" s="3" t="s">
        <v>18</v>
      </c>
      <c r="B147" s="2">
        <v>3</v>
      </c>
      <c r="C147" s="3">
        <v>20091001</v>
      </c>
      <c r="D147" s="3" t="s">
        <v>132</v>
      </c>
      <c r="E147" s="3" t="s">
        <v>341</v>
      </c>
      <c r="F147" s="3">
        <v>1880</v>
      </c>
      <c r="G147" s="3">
        <v>540</v>
      </c>
      <c r="H147" s="3">
        <v>0.5</v>
      </c>
      <c r="I147" s="3">
        <v>-0.1875</v>
      </c>
    </row>
    <row r="148" spans="1:9">
      <c r="A148" s="3" t="s">
        <v>18</v>
      </c>
      <c r="B148" s="2">
        <v>3</v>
      </c>
      <c r="C148" s="3">
        <v>20100122</v>
      </c>
      <c r="D148" s="3" t="s">
        <v>159</v>
      </c>
      <c r="E148" s="3" t="s">
        <v>372</v>
      </c>
      <c r="F148" s="3">
        <v>310</v>
      </c>
      <c r="G148" s="3" t="s">
        <v>162</v>
      </c>
      <c r="H148" s="3">
        <v>-0.83330000000000004</v>
      </c>
      <c r="I148" s="3">
        <v>-1.5713999999999999</v>
      </c>
    </row>
    <row r="149" spans="1:9">
      <c r="A149" s="3" t="s">
        <v>18</v>
      </c>
      <c r="B149" s="2">
        <v>3</v>
      </c>
      <c r="C149" s="3">
        <v>20100129</v>
      </c>
      <c r="D149" s="3" t="s">
        <v>391</v>
      </c>
      <c r="E149" s="3" t="s">
        <v>372</v>
      </c>
      <c r="F149" s="3">
        <v>466</v>
      </c>
      <c r="G149" s="3">
        <v>540</v>
      </c>
      <c r="H149" s="3">
        <v>-3.3332999999999999</v>
      </c>
      <c r="I149" s="3">
        <v>-1.5713999999999999</v>
      </c>
    </row>
    <row r="150" spans="1:9">
      <c r="A150" s="3" t="s">
        <v>18</v>
      </c>
      <c r="B150" s="2">
        <v>3</v>
      </c>
      <c r="C150" s="3">
        <v>20100205</v>
      </c>
      <c r="D150" s="3" t="s">
        <v>392</v>
      </c>
      <c r="E150" s="3" t="s">
        <v>372</v>
      </c>
      <c r="F150" s="3">
        <v>624</v>
      </c>
      <c r="G150" s="3">
        <v>541</v>
      </c>
      <c r="H150" s="3">
        <v>-1.1667000000000001</v>
      </c>
      <c r="I150" s="3">
        <v>-0.21429999999999999</v>
      </c>
    </row>
    <row r="151" spans="1:9">
      <c r="A151" s="3" t="s">
        <v>18</v>
      </c>
      <c r="B151" s="2">
        <v>3</v>
      </c>
      <c r="C151" s="3">
        <v>20100219</v>
      </c>
      <c r="D151" s="3" t="s">
        <v>393</v>
      </c>
      <c r="E151" s="3" t="s">
        <v>372</v>
      </c>
      <c r="F151" s="3">
        <v>787</v>
      </c>
      <c r="G151" s="3">
        <v>540</v>
      </c>
      <c r="H151" s="3">
        <v>-1</v>
      </c>
      <c r="I151" s="3">
        <v>0.92859999999999998</v>
      </c>
    </row>
    <row r="152" spans="1:9">
      <c r="A152" s="3" t="s">
        <v>18</v>
      </c>
      <c r="B152" s="2">
        <v>4</v>
      </c>
      <c r="C152" s="3">
        <v>20090903</v>
      </c>
      <c r="D152" s="3" t="s">
        <v>120</v>
      </c>
      <c r="E152" s="3" t="s">
        <v>349</v>
      </c>
      <c r="F152" s="3">
        <v>523</v>
      </c>
      <c r="G152" s="3">
        <v>542</v>
      </c>
      <c r="H152" s="3">
        <v>-0.35709999999999997</v>
      </c>
      <c r="I152" s="3">
        <v>0.3125</v>
      </c>
    </row>
    <row r="153" spans="1:9">
      <c r="A153" s="3" t="s">
        <v>18</v>
      </c>
      <c r="B153" s="2">
        <v>4</v>
      </c>
      <c r="C153" s="3">
        <v>20090911</v>
      </c>
      <c r="D153" s="3" t="s">
        <v>126</v>
      </c>
      <c r="E153" s="3" t="s">
        <v>349</v>
      </c>
      <c r="F153" s="3">
        <v>684</v>
      </c>
      <c r="G153" s="3">
        <v>540</v>
      </c>
      <c r="H153" s="3">
        <v>0.5</v>
      </c>
      <c r="I153" s="3">
        <v>6.25E-2</v>
      </c>
    </row>
    <row r="154" spans="1:9">
      <c r="A154" s="3" t="s">
        <v>18</v>
      </c>
      <c r="B154" s="2">
        <v>4</v>
      </c>
      <c r="C154" s="3">
        <v>20090918</v>
      </c>
      <c r="D154" s="3" t="s">
        <v>129</v>
      </c>
      <c r="E154" s="3" t="s">
        <v>349</v>
      </c>
      <c r="F154" s="3">
        <v>843</v>
      </c>
      <c r="G154" s="3">
        <v>541</v>
      </c>
      <c r="H154" s="3">
        <v>1.1429</v>
      </c>
      <c r="I154" s="3">
        <v>-1.0625</v>
      </c>
    </row>
    <row r="155" spans="1:9">
      <c r="A155" s="3" t="s">
        <v>18</v>
      </c>
      <c r="B155" s="2">
        <v>4</v>
      </c>
      <c r="C155" s="3">
        <v>20091103</v>
      </c>
      <c r="D155" s="3" t="s">
        <v>140</v>
      </c>
      <c r="E155" s="3" t="s">
        <v>349</v>
      </c>
      <c r="F155" s="3">
        <v>1580</v>
      </c>
      <c r="G155" s="3">
        <v>542</v>
      </c>
      <c r="H155" s="3">
        <v>-0.1429</v>
      </c>
      <c r="I155" s="3">
        <v>0.25</v>
      </c>
    </row>
    <row r="156" spans="1:9">
      <c r="A156" s="3" t="s">
        <v>18</v>
      </c>
      <c r="B156" s="2">
        <v>4</v>
      </c>
      <c r="C156" s="3">
        <v>20100212</v>
      </c>
      <c r="D156" s="3" t="s">
        <v>394</v>
      </c>
      <c r="E156" s="3" t="s">
        <v>349</v>
      </c>
      <c r="F156" s="3">
        <v>3280</v>
      </c>
      <c r="G156" s="3">
        <v>542</v>
      </c>
      <c r="H156" s="3">
        <v>-1.5832999999999999</v>
      </c>
      <c r="I156" s="3">
        <v>-0.71430000000000005</v>
      </c>
    </row>
    <row r="157" spans="1:9">
      <c r="A157" s="3" t="s">
        <v>18</v>
      </c>
      <c r="B157" s="2">
        <v>5</v>
      </c>
      <c r="C157" s="3">
        <v>20090520</v>
      </c>
      <c r="D157" s="3" t="s">
        <v>93</v>
      </c>
      <c r="E157" s="3" t="s">
        <v>318</v>
      </c>
      <c r="F157" s="3">
        <v>319</v>
      </c>
      <c r="G157" s="3" t="s">
        <v>164</v>
      </c>
      <c r="H157" s="3">
        <v>-1.8571</v>
      </c>
      <c r="I157" s="3">
        <v>-2.3125</v>
      </c>
    </row>
    <row r="158" spans="1:9">
      <c r="A158" s="3" t="s">
        <v>18</v>
      </c>
      <c r="B158" s="2">
        <v>5</v>
      </c>
      <c r="C158" s="3">
        <v>20091112</v>
      </c>
      <c r="D158" s="3" t="s">
        <v>144</v>
      </c>
      <c r="E158" s="3" t="s">
        <v>358</v>
      </c>
      <c r="F158" s="3">
        <v>317</v>
      </c>
      <c r="G158" s="3">
        <v>542</v>
      </c>
      <c r="H158" s="3">
        <v>-0.71430000000000005</v>
      </c>
      <c r="I158" s="3">
        <v>-1.3125</v>
      </c>
    </row>
    <row r="159" spans="1:9">
      <c r="A159" s="3" t="s">
        <v>18</v>
      </c>
      <c r="B159" s="2">
        <v>5</v>
      </c>
      <c r="C159" s="3">
        <v>20091120</v>
      </c>
      <c r="D159" s="3" t="s">
        <v>0</v>
      </c>
      <c r="E159" s="3" t="s">
        <v>358</v>
      </c>
      <c r="F159" s="3">
        <v>476</v>
      </c>
      <c r="G159" s="3">
        <v>541</v>
      </c>
      <c r="H159" s="3">
        <v>-1.0713999999999999</v>
      </c>
      <c r="I159" s="3">
        <v>-1.4375</v>
      </c>
    </row>
    <row r="160" spans="1:9">
      <c r="A160" s="3" t="s">
        <v>18</v>
      </c>
      <c r="B160" s="2">
        <v>5</v>
      </c>
      <c r="C160" s="3">
        <v>20091127</v>
      </c>
      <c r="D160" s="3" t="s">
        <v>149</v>
      </c>
      <c r="E160" s="3" t="s">
        <v>358</v>
      </c>
      <c r="F160" s="3">
        <v>633</v>
      </c>
      <c r="G160" s="3">
        <v>540</v>
      </c>
      <c r="H160" s="3">
        <v>0.21429999999999999</v>
      </c>
      <c r="I160" s="3">
        <v>-1.625</v>
      </c>
    </row>
    <row r="161" spans="1:9">
      <c r="A161" s="3" t="s">
        <v>18</v>
      </c>
      <c r="B161" s="2">
        <v>5</v>
      </c>
      <c r="C161" s="3">
        <v>20100327</v>
      </c>
      <c r="D161" s="3" t="s">
        <v>395</v>
      </c>
      <c r="E161" s="3" t="s">
        <v>358</v>
      </c>
      <c r="F161" s="3">
        <v>2399</v>
      </c>
      <c r="G161" s="3">
        <v>542</v>
      </c>
      <c r="H161" s="3">
        <v>1.1667000000000001</v>
      </c>
      <c r="I161" s="3">
        <v>0.42859999999999998</v>
      </c>
    </row>
  </sheetData>
  <sortState ref="A1:J315">
    <sortCondition ref="A1:A315"/>
    <sortCondition ref="C1:C315"/>
    <sortCondition ref="D1:D315"/>
  </sortState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DL161"/>
  <sheetViews>
    <sheetView workbookViewId="0">
      <pane xSplit="2" ySplit="1" topLeftCell="C134" activePane="bottomRight" state="frozen"/>
      <selection pane="topRight" activeCell="C1" sqref="C1"/>
      <selection pane="bottomLeft" activeCell="A2" sqref="A2"/>
      <selection pane="bottomRight" activeCell="D161" sqref="D161"/>
    </sheetView>
  </sheetViews>
  <sheetFormatPr defaultRowHeight="15"/>
  <cols>
    <col min="1" max="2" width="9.140625" style="57"/>
    <col min="3" max="3" width="9.140625" style="58"/>
    <col min="4" max="7" width="9.140625" style="57"/>
    <col min="8" max="14" width="9.140625" style="57" customWidth="1"/>
    <col min="15" max="15" width="9.140625" style="57"/>
    <col min="16" max="36" width="9.140625" style="57" customWidth="1"/>
    <col min="37" max="16384" width="9.140625" style="57"/>
  </cols>
  <sheetData>
    <row r="1" spans="1:116">
      <c r="A1" s="57" t="s">
        <v>169</v>
      </c>
      <c r="B1" s="57" t="s">
        <v>14</v>
      </c>
      <c r="C1" s="58" t="s">
        <v>170</v>
      </c>
      <c r="D1" s="57" t="s">
        <v>12</v>
      </c>
      <c r="E1" s="57" t="s">
        <v>13</v>
      </c>
      <c r="F1" s="57" t="s">
        <v>171</v>
      </c>
      <c r="G1" s="57" t="s">
        <v>172</v>
      </c>
      <c r="H1" s="57" t="s">
        <v>173</v>
      </c>
      <c r="I1" s="57" t="s">
        <v>174</v>
      </c>
      <c r="J1" s="57" t="s">
        <v>175</v>
      </c>
      <c r="K1" s="57" t="s">
        <v>176</v>
      </c>
      <c r="L1" s="57" t="s">
        <v>177</v>
      </c>
      <c r="M1" s="57" t="s">
        <v>178</v>
      </c>
      <c r="N1" s="57" t="s">
        <v>179</v>
      </c>
      <c r="O1" s="57" t="s">
        <v>15</v>
      </c>
      <c r="P1" s="57" t="s">
        <v>180</v>
      </c>
      <c r="Q1" s="57" t="s">
        <v>181</v>
      </c>
      <c r="R1" s="57" t="s">
        <v>182</v>
      </c>
      <c r="S1" s="57" t="s">
        <v>183</v>
      </c>
      <c r="T1" s="57" t="s">
        <v>184</v>
      </c>
      <c r="U1" s="57" t="s">
        <v>185</v>
      </c>
      <c r="V1" s="57" t="s">
        <v>186</v>
      </c>
      <c r="W1" s="57" t="s">
        <v>187</v>
      </c>
      <c r="X1" s="57" t="s">
        <v>188</v>
      </c>
      <c r="Y1" s="57" t="s">
        <v>189</v>
      </c>
      <c r="Z1" s="57" t="s">
        <v>190</v>
      </c>
      <c r="AA1" s="57" t="s">
        <v>191</v>
      </c>
      <c r="AB1" s="57" t="s">
        <v>192</v>
      </c>
      <c r="AC1" s="57" t="s">
        <v>193</v>
      </c>
      <c r="AD1" s="57" t="s">
        <v>194</v>
      </c>
      <c r="AE1" s="57" t="s">
        <v>195</v>
      </c>
      <c r="AF1" s="57" t="s">
        <v>196</v>
      </c>
      <c r="AG1" s="57" t="s">
        <v>197</v>
      </c>
      <c r="AH1" s="57" t="s">
        <v>198</v>
      </c>
      <c r="AI1" s="57" t="s">
        <v>199</v>
      </c>
      <c r="AJ1" s="57" t="s">
        <v>200</v>
      </c>
      <c r="AK1" s="57" t="s">
        <v>167</v>
      </c>
      <c r="AL1" s="57" t="s">
        <v>168</v>
      </c>
      <c r="AM1" s="57" t="s">
        <v>201</v>
      </c>
      <c r="AN1" s="57" t="s">
        <v>202</v>
      </c>
      <c r="AO1" s="57" t="s">
        <v>203</v>
      </c>
      <c r="AP1" s="57" t="s">
        <v>204</v>
      </c>
      <c r="AQ1" s="57" t="s">
        <v>205</v>
      </c>
      <c r="AR1" s="57" t="s">
        <v>206</v>
      </c>
      <c r="AS1" s="57" t="s">
        <v>207</v>
      </c>
      <c r="AT1" s="57" t="s">
        <v>208</v>
      </c>
      <c r="AU1" s="57" t="s">
        <v>209</v>
      </c>
      <c r="AV1" s="57" t="s">
        <v>210</v>
      </c>
      <c r="AW1" s="57" t="s">
        <v>211</v>
      </c>
      <c r="AX1" s="57" t="s">
        <v>212</v>
      </c>
      <c r="AY1" s="57" t="s">
        <v>213</v>
      </c>
      <c r="AZ1" s="57" t="s">
        <v>214</v>
      </c>
      <c r="BA1" s="57" t="s">
        <v>215</v>
      </c>
      <c r="BB1" s="57" t="s">
        <v>216</v>
      </c>
      <c r="BC1" s="57" t="s">
        <v>217</v>
      </c>
      <c r="BD1" s="57" t="s">
        <v>218</v>
      </c>
      <c r="BE1" s="57" t="s">
        <v>219</v>
      </c>
      <c r="BF1" s="57" t="s">
        <v>220</v>
      </c>
      <c r="BG1" s="57" t="s">
        <v>221</v>
      </c>
      <c r="BH1" s="57" t="s">
        <v>222</v>
      </c>
      <c r="BI1" s="57" t="s">
        <v>223</v>
      </c>
      <c r="BJ1" s="57" t="s">
        <v>224</v>
      </c>
      <c r="BK1" s="57" t="s">
        <v>225</v>
      </c>
      <c r="BL1" s="57" t="s">
        <v>226</v>
      </c>
      <c r="BM1" s="57" t="s">
        <v>227</v>
      </c>
      <c r="BN1" s="57" t="s">
        <v>228</v>
      </c>
      <c r="BO1" s="57" t="s">
        <v>229</v>
      </c>
      <c r="BP1" s="57" t="s">
        <v>230</v>
      </c>
      <c r="BQ1" s="57" t="s">
        <v>231</v>
      </c>
      <c r="BR1" s="57" t="s">
        <v>232</v>
      </c>
      <c r="BS1" s="57" t="s">
        <v>233</v>
      </c>
      <c r="BT1" s="57" t="s">
        <v>234</v>
      </c>
      <c r="BU1" s="57" t="s">
        <v>235</v>
      </c>
      <c r="BV1" s="57" t="s">
        <v>236</v>
      </c>
      <c r="BW1" s="57" t="s">
        <v>237</v>
      </c>
      <c r="BX1" s="57" t="s">
        <v>238</v>
      </c>
      <c r="BY1" s="57" t="s">
        <v>239</v>
      </c>
      <c r="BZ1" s="57" t="s">
        <v>240</v>
      </c>
      <c r="CA1" s="57" t="s">
        <v>241</v>
      </c>
      <c r="CB1" s="57" t="s">
        <v>242</v>
      </c>
      <c r="CC1" s="57" t="s">
        <v>243</v>
      </c>
      <c r="CD1" s="57" t="s">
        <v>244</v>
      </c>
      <c r="CE1" s="57" t="s">
        <v>245</v>
      </c>
      <c r="CF1" s="57" t="s">
        <v>246</v>
      </c>
      <c r="CG1" s="57" t="s">
        <v>247</v>
      </c>
      <c r="CH1" s="57" t="s">
        <v>248</v>
      </c>
      <c r="CI1" s="57" t="s">
        <v>249</v>
      </c>
      <c r="CJ1" s="57" t="s">
        <v>250</v>
      </c>
      <c r="CK1" s="57" t="s">
        <v>251</v>
      </c>
      <c r="CL1" s="57" t="s">
        <v>252</v>
      </c>
      <c r="CM1" s="57" t="s">
        <v>253</v>
      </c>
      <c r="CN1" s="57" t="s">
        <v>254</v>
      </c>
      <c r="CO1" s="57" t="s">
        <v>255</v>
      </c>
      <c r="CP1" s="57" t="s">
        <v>256</v>
      </c>
      <c r="CQ1" s="57" t="s">
        <v>257</v>
      </c>
      <c r="CR1" s="57" t="s">
        <v>258</v>
      </c>
      <c r="CS1" s="57" t="s">
        <v>259</v>
      </c>
      <c r="CT1" s="57" t="s">
        <v>260</v>
      </c>
      <c r="CU1" s="57" t="s">
        <v>261</v>
      </c>
      <c r="CV1" s="57" t="s">
        <v>262</v>
      </c>
      <c r="CW1" s="57" t="s">
        <v>263</v>
      </c>
      <c r="CX1" s="57" t="s">
        <v>264</v>
      </c>
      <c r="CY1" s="57" t="s">
        <v>265</v>
      </c>
      <c r="CZ1" s="57" t="s">
        <v>266</v>
      </c>
      <c r="DA1" s="57" t="s">
        <v>267</v>
      </c>
      <c r="DB1" s="57" t="s">
        <v>268</v>
      </c>
      <c r="DC1" s="57" t="s">
        <v>269</v>
      </c>
      <c r="DD1" s="57" t="s">
        <v>270</v>
      </c>
      <c r="DE1" s="57" t="s">
        <v>271</v>
      </c>
      <c r="DF1" s="57" t="s">
        <v>272</v>
      </c>
      <c r="DG1" s="57" t="s">
        <v>273</v>
      </c>
      <c r="DH1" s="57" t="s">
        <v>274</v>
      </c>
      <c r="DI1" s="57" t="s">
        <v>275</v>
      </c>
      <c r="DJ1" s="57" t="s">
        <v>276</v>
      </c>
      <c r="DK1" s="57" t="s">
        <v>277</v>
      </c>
      <c r="DL1" s="57" t="s">
        <v>278</v>
      </c>
    </row>
    <row r="2" spans="1:116" s="3" customFormat="1" ht="12.75">
      <c r="A2" s="3">
        <v>69450</v>
      </c>
      <c r="B2" s="3" t="s">
        <v>16</v>
      </c>
      <c r="C2" s="2">
        <v>1</v>
      </c>
      <c r="D2" s="3">
        <v>20090118</v>
      </c>
      <c r="E2" s="3" t="s">
        <v>59</v>
      </c>
      <c r="F2" s="3">
        <v>20090420</v>
      </c>
      <c r="G2" s="3" t="s">
        <v>279</v>
      </c>
      <c r="H2" s="3">
        <v>2</v>
      </c>
      <c r="I2" s="3">
        <v>29</v>
      </c>
      <c r="J2" s="3">
        <v>330</v>
      </c>
      <c r="K2" s="3" t="s">
        <v>280</v>
      </c>
      <c r="L2" s="3" t="s">
        <v>281</v>
      </c>
      <c r="M2" s="3" t="s">
        <v>282</v>
      </c>
      <c r="N2" s="3" t="s">
        <v>283</v>
      </c>
      <c r="O2" s="3" t="s">
        <v>162</v>
      </c>
      <c r="P2" s="3">
        <v>1.52</v>
      </c>
      <c r="Q2" s="3">
        <v>1.25</v>
      </c>
      <c r="R2" s="3">
        <v>2.77</v>
      </c>
      <c r="S2" s="3" t="s">
        <v>284</v>
      </c>
      <c r="T2" s="3">
        <v>1.9915240000000001</v>
      </c>
      <c r="U2" s="3">
        <v>1.9863930000000001</v>
      </c>
      <c r="V2" s="3" t="s">
        <v>285</v>
      </c>
      <c r="W2" s="3">
        <v>1.946998</v>
      </c>
      <c r="X2" s="3">
        <v>1.9524090000000001</v>
      </c>
      <c r="Y2" s="3">
        <v>1.9857629999999999</v>
      </c>
      <c r="Z2" s="3">
        <v>0</v>
      </c>
      <c r="AA2" s="3" t="s">
        <v>285</v>
      </c>
      <c r="AB2" s="3" t="s">
        <v>285</v>
      </c>
      <c r="AC2" s="3" t="s">
        <v>285</v>
      </c>
      <c r="AD2" s="3" t="s">
        <v>285</v>
      </c>
      <c r="AE2" s="3" t="s">
        <v>286</v>
      </c>
      <c r="AF2" s="3" t="s">
        <v>285</v>
      </c>
      <c r="AG2" s="3" t="s">
        <v>285</v>
      </c>
      <c r="AH2" s="3">
        <v>0.28000000000000003</v>
      </c>
      <c r="AI2" s="3" t="s">
        <v>287</v>
      </c>
      <c r="AJ2" s="3">
        <v>-0.03</v>
      </c>
      <c r="AK2" s="3">
        <v>0.21429999999999999</v>
      </c>
      <c r="AL2" s="3">
        <v>2.8125</v>
      </c>
      <c r="AM2" s="3">
        <v>600</v>
      </c>
      <c r="AN2" s="3">
        <v>8.7799999999999994</v>
      </c>
      <c r="AO2" s="3">
        <v>8.9499999999999993</v>
      </c>
      <c r="AP2" s="3">
        <v>47.22</v>
      </c>
      <c r="AQ2" s="3">
        <v>50.09</v>
      </c>
      <c r="AR2" s="3">
        <v>0.28527000000000002</v>
      </c>
      <c r="AS2" s="3">
        <v>0.29776999999999998</v>
      </c>
      <c r="AT2" s="3">
        <v>0.28465000000000001</v>
      </c>
      <c r="AU2" s="3">
        <v>0.74550000000000005</v>
      </c>
      <c r="AV2" s="3">
        <v>0.89937</v>
      </c>
      <c r="AW2" s="3">
        <v>0.46483000000000002</v>
      </c>
      <c r="AX2" s="3">
        <v>0.28448000000000001</v>
      </c>
      <c r="AY2" s="3">
        <v>0.29698000000000002</v>
      </c>
      <c r="AZ2" s="3">
        <v>0.28422999999999998</v>
      </c>
      <c r="BA2" s="3">
        <v>0.73926999999999998</v>
      </c>
      <c r="BB2" s="3">
        <v>0.89624999999999999</v>
      </c>
      <c r="BC2" s="3">
        <v>0.46339999999999998</v>
      </c>
      <c r="BD2" s="3" t="s">
        <v>288</v>
      </c>
      <c r="BE2" s="3" t="s">
        <v>288</v>
      </c>
      <c r="BF2" s="3" t="s">
        <v>288</v>
      </c>
      <c r="BG2" s="3" t="s">
        <v>288</v>
      </c>
      <c r="BH2" s="3" t="s">
        <v>288</v>
      </c>
      <c r="BI2" s="3" t="s">
        <v>288</v>
      </c>
      <c r="BJ2" s="3">
        <v>0.27857999999999999</v>
      </c>
      <c r="BK2" s="3">
        <v>0.28908</v>
      </c>
      <c r="BL2" s="3">
        <v>0.27988000000000002</v>
      </c>
      <c r="BM2" s="3">
        <v>0.72182000000000002</v>
      </c>
      <c r="BN2" s="3">
        <v>0.84848000000000001</v>
      </c>
      <c r="BO2" s="3">
        <v>0.44967000000000001</v>
      </c>
      <c r="BP2" s="3">
        <v>0.27872999999999998</v>
      </c>
      <c r="BQ2" s="3">
        <v>0.28921999999999998</v>
      </c>
      <c r="BR2" s="3">
        <v>0.28010000000000002</v>
      </c>
      <c r="BS2" s="3">
        <v>0.73602999999999996</v>
      </c>
      <c r="BT2" s="3">
        <v>0.86099999999999999</v>
      </c>
      <c r="BU2" s="3">
        <v>0.45924999999999999</v>
      </c>
      <c r="BV2" s="3">
        <v>0.28427999999999998</v>
      </c>
      <c r="BW2" s="3">
        <v>0.29709999999999998</v>
      </c>
      <c r="BX2" s="3">
        <v>0.2843</v>
      </c>
      <c r="BY2" s="3">
        <v>0.74243000000000003</v>
      </c>
      <c r="BZ2" s="3">
        <v>0.90237000000000001</v>
      </c>
      <c r="CA2" s="3">
        <v>0.46083000000000002</v>
      </c>
      <c r="CB2" s="3">
        <v>0.04</v>
      </c>
      <c r="CC2" s="3">
        <v>0.05</v>
      </c>
      <c r="CD2" s="3">
        <v>7.0000000000000007E-2</v>
      </c>
      <c r="CE2" s="3">
        <v>0.31</v>
      </c>
      <c r="CF2" s="3">
        <v>0.24</v>
      </c>
      <c r="CG2" s="3">
        <v>0.12</v>
      </c>
      <c r="CH2" s="3">
        <v>0.03</v>
      </c>
      <c r="CI2" s="3">
        <v>0.06</v>
      </c>
      <c r="CJ2" s="3">
        <v>0.12</v>
      </c>
      <c r="CK2" s="3">
        <v>0.17</v>
      </c>
      <c r="CL2" s="3">
        <v>0.14000000000000001</v>
      </c>
      <c r="CM2" s="3">
        <v>0.15</v>
      </c>
      <c r="CN2" s="3" t="s">
        <v>289</v>
      </c>
      <c r="CO2" s="3" t="s">
        <v>289</v>
      </c>
      <c r="CP2" s="3" t="s">
        <v>289</v>
      </c>
      <c r="CQ2" s="3" t="s">
        <v>289</v>
      </c>
      <c r="CR2" s="3" t="s">
        <v>289</v>
      </c>
      <c r="CS2" s="3" t="s">
        <v>289</v>
      </c>
      <c r="CT2" s="3">
        <v>0.03</v>
      </c>
      <c r="CU2" s="3">
        <v>0.05</v>
      </c>
      <c r="CV2" s="3">
        <v>0.04</v>
      </c>
      <c r="CW2" s="3">
        <v>0.28000000000000003</v>
      </c>
      <c r="CX2" s="3">
        <v>0.17</v>
      </c>
      <c r="CY2" s="3">
        <v>0.16</v>
      </c>
      <c r="CZ2" s="3">
        <v>0.04</v>
      </c>
      <c r="DA2" s="3">
        <v>0.04</v>
      </c>
      <c r="DB2" s="3">
        <v>0.03</v>
      </c>
      <c r="DC2" s="3">
        <v>0.35</v>
      </c>
      <c r="DD2" s="3">
        <v>0.1</v>
      </c>
      <c r="DE2" s="3">
        <v>0.14000000000000001</v>
      </c>
      <c r="DF2" s="3">
        <v>0.04</v>
      </c>
      <c r="DG2" s="3">
        <v>0.09</v>
      </c>
      <c r="DH2" s="3">
        <v>0.05</v>
      </c>
      <c r="DI2" s="3">
        <v>0.12</v>
      </c>
      <c r="DJ2" s="3">
        <v>0.13</v>
      </c>
      <c r="DK2" s="3">
        <v>0.17</v>
      </c>
      <c r="DL2" s="3" t="s">
        <v>290</v>
      </c>
    </row>
    <row r="3" spans="1:116" s="3" customFormat="1" ht="12.75">
      <c r="A3" s="3">
        <v>69671</v>
      </c>
      <c r="B3" s="3" t="s">
        <v>18</v>
      </c>
      <c r="C3" s="2">
        <v>1</v>
      </c>
      <c r="D3" s="3">
        <v>20090119</v>
      </c>
      <c r="E3" s="3" t="s">
        <v>61</v>
      </c>
      <c r="F3" s="3">
        <v>20090128</v>
      </c>
      <c r="G3" s="3" t="s">
        <v>295</v>
      </c>
      <c r="H3" s="3">
        <v>2</v>
      </c>
      <c r="I3" s="3">
        <v>39</v>
      </c>
      <c r="J3" s="3">
        <v>486</v>
      </c>
      <c r="K3" s="3" t="s">
        <v>280</v>
      </c>
      <c r="L3" s="3" t="s">
        <v>281</v>
      </c>
      <c r="M3" s="3" t="s">
        <v>283</v>
      </c>
      <c r="N3" s="3" t="s">
        <v>283</v>
      </c>
      <c r="O3" s="3" t="s">
        <v>164</v>
      </c>
      <c r="P3" s="3">
        <v>1.56</v>
      </c>
      <c r="Q3" s="3">
        <v>1.04</v>
      </c>
      <c r="R3" s="3">
        <v>2.6</v>
      </c>
      <c r="S3" s="3" t="s">
        <v>284</v>
      </c>
      <c r="T3" s="3">
        <v>1.982092</v>
      </c>
      <c r="U3" s="3">
        <v>1.974834</v>
      </c>
      <c r="V3" s="3" t="s">
        <v>285</v>
      </c>
      <c r="W3" s="3">
        <v>1.941907</v>
      </c>
      <c r="X3" s="3">
        <v>1.9685220000000001</v>
      </c>
      <c r="Y3" s="3">
        <v>1.9979910000000001</v>
      </c>
      <c r="Z3" s="3">
        <v>4</v>
      </c>
      <c r="AA3" s="3" t="s">
        <v>285</v>
      </c>
      <c r="AB3" s="3" t="s">
        <v>285</v>
      </c>
      <c r="AC3" s="3" t="s">
        <v>285</v>
      </c>
      <c r="AD3" s="3" t="s">
        <v>285</v>
      </c>
      <c r="AE3" s="3" t="s">
        <v>296</v>
      </c>
      <c r="AF3" s="3" t="s">
        <v>285</v>
      </c>
      <c r="AG3" s="3" t="s">
        <v>285</v>
      </c>
      <c r="AH3" s="3">
        <v>0.31</v>
      </c>
      <c r="AI3" s="3" t="s">
        <v>287</v>
      </c>
      <c r="AJ3" s="3">
        <v>-1.29</v>
      </c>
      <c r="AK3" s="3">
        <v>1.7142999999999999</v>
      </c>
      <c r="AL3" s="3">
        <v>0</v>
      </c>
      <c r="AM3" s="3">
        <v>800</v>
      </c>
      <c r="AN3" s="3">
        <v>8.65</v>
      </c>
      <c r="AO3" s="3">
        <v>8.91</v>
      </c>
      <c r="AP3" s="3">
        <v>49.84</v>
      </c>
      <c r="AQ3" s="3">
        <v>52.47</v>
      </c>
      <c r="AR3" s="3">
        <v>0.28370000000000001</v>
      </c>
      <c r="AS3" s="3">
        <v>0.29521999999999998</v>
      </c>
      <c r="AT3" s="3">
        <v>0.28527000000000002</v>
      </c>
      <c r="AU3" s="3">
        <v>0.72972000000000004</v>
      </c>
      <c r="AV3" s="3">
        <v>0.89046999999999998</v>
      </c>
      <c r="AW3" s="3">
        <v>0.45338000000000001</v>
      </c>
      <c r="AX3" s="3">
        <v>0.28270000000000001</v>
      </c>
      <c r="AY3" s="3">
        <v>0.29468</v>
      </c>
      <c r="AZ3" s="3">
        <v>0.28437000000000001</v>
      </c>
      <c r="BA3" s="3">
        <v>0.72377000000000002</v>
      </c>
      <c r="BB3" s="3">
        <v>0.89127000000000001</v>
      </c>
      <c r="BC3" s="3">
        <v>0.45050000000000001</v>
      </c>
      <c r="BD3" s="3" t="s">
        <v>288</v>
      </c>
      <c r="BE3" s="3" t="s">
        <v>288</v>
      </c>
      <c r="BF3" s="3" t="s">
        <v>288</v>
      </c>
      <c r="BG3" s="3" t="s">
        <v>288</v>
      </c>
      <c r="BH3" s="3" t="s">
        <v>288</v>
      </c>
      <c r="BI3" s="3" t="s">
        <v>288</v>
      </c>
      <c r="BJ3" s="3">
        <v>0.27800000000000002</v>
      </c>
      <c r="BK3" s="3">
        <v>0.28788000000000002</v>
      </c>
      <c r="BL3" s="3">
        <v>0.28066999999999998</v>
      </c>
      <c r="BM3" s="3">
        <v>0.70572000000000001</v>
      </c>
      <c r="BN3" s="3">
        <v>0.84030000000000005</v>
      </c>
      <c r="BO3" s="3">
        <v>0.43902000000000002</v>
      </c>
      <c r="BP3" s="3">
        <v>0.28147</v>
      </c>
      <c r="BQ3" s="3">
        <v>0.29149999999999998</v>
      </c>
      <c r="BR3" s="3">
        <v>0.28339999999999999</v>
      </c>
      <c r="BS3" s="3">
        <v>0.72718000000000005</v>
      </c>
      <c r="BT3" s="3">
        <v>0.85597999999999996</v>
      </c>
      <c r="BU3" s="3">
        <v>0.45527000000000001</v>
      </c>
      <c r="BV3" s="3">
        <v>0.28613</v>
      </c>
      <c r="BW3" s="3">
        <v>0.29837999999999998</v>
      </c>
      <c r="BX3" s="3">
        <v>0.28705000000000003</v>
      </c>
      <c r="BY3" s="3">
        <v>0.73475000000000001</v>
      </c>
      <c r="BZ3" s="3">
        <v>0.91188000000000002</v>
      </c>
      <c r="CA3" s="3">
        <v>0.45901999999999998</v>
      </c>
      <c r="CB3" s="3">
        <v>0.04</v>
      </c>
      <c r="CC3" s="3">
        <v>0.05</v>
      </c>
      <c r="CD3" s="3">
        <v>0.11</v>
      </c>
      <c r="CE3" s="3">
        <v>0.75</v>
      </c>
      <c r="CF3" s="3">
        <v>0.75</v>
      </c>
      <c r="CG3" s="3">
        <v>0.72</v>
      </c>
      <c r="CH3" s="3">
        <v>0.1</v>
      </c>
      <c r="CI3" s="3">
        <v>0.09</v>
      </c>
      <c r="CJ3" s="3">
        <v>0.13</v>
      </c>
      <c r="CK3" s="3">
        <v>1.02</v>
      </c>
      <c r="CL3" s="3">
        <v>0.6</v>
      </c>
      <c r="CM3" s="3">
        <v>0.78</v>
      </c>
      <c r="CN3" s="3" t="s">
        <v>289</v>
      </c>
      <c r="CO3" s="3" t="s">
        <v>289</v>
      </c>
      <c r="CP3" s="3" t="s">
        <v>289</v>
      </c>
      <c r="CQ3" s="3" t="s">
        <v>289</v>
      </c>
      <c r="CR3" s="3" t="s">
        <v>289</v>
      </c>
      <c r="CS3" s="3" t="s">
        <v>289</v>
      </c>
      <c r="CT3" s="3">
        <v>0.36</v>
      </c>
      <c r="CU3" s="3">
        <v>7.0000000000000007E-2</v>
      </c>
      <c r="CV3" s="3">
        <v>0.06</v>
      </c>
      <c r="CW3" s="3">
        <v>1.08</v>
      </c>
      <c r="CX3" s="3">
        <v>0.69</v>
      </c>
      <c r="CY3" s="3">
        <v>0.74</v>
      </c>
      <c r="CZ3" s="3">
        <v>0.04</v>
      </c>
      <c r="DA3" s="3">
        <v>0.15</v>
      </c>
      <c r="DB3" s="3">
        <v>0.21</v>
      </c>
      <c r="DC3" s="3">
        <v>1.38</v>
      </c>
      <c r="DD3" s="3">
        <v>1.25</v>
      </c>
      <c r="DE3" s="3">
        <v>1.37</v>
      </c>
      <c r="DF3" s="3">
        <v>0.17</v>
      </c>
      <c r="DG3" s="3">
        <v>0.11</v>
      </c>
      <c r="DH3" s="3">
        <v>0.17</v>
      </c>
      <c r="DI3" s="3">
        <v>1.34</v>
      </c>
      <c r="DJ3" s="3">
        <v>0.86</v>
      </c>
      <c r="DK3" s="3">
        <v>1.1000000000000001</v>
      </c>
      <c r="DL3" s="3" t="s">
        <v>294</v>
      </c>
    </row>
    <row r="4" spans="1:116" s="3" customFormat="1" ht="12.75">
      <c r="A4" s="3">
        <v>69447</v>
      </c>
      <c r="B4" s="3" t="s">
        <v>16</v>
      </c>
      <c r="C4" s="2">
        <v>2</v>
      </c>
      <c r="D4" s="3">
        <v>20090119</v>
      </c>
      <c r="E4" s="3" t="s">
        <v>60</v>
      </c>
      <c r="F4" s="3">
        <v>20090121</v>
      </c>
      <c r="G4" s="3" t="s">
        <v>291</v>
      </c>
      <c r="H4" s="3">
        <v>9</v>
      </c>
      <c r="I4" s="3">
        <v>28</v>
      </c>
      <c r="J4" s="3">
        <v>1315</v>
      </c>
      <c r="K4" s="3" t="s">
        <v>280</v>
      </c>
      <c r="L4" s="3" t="s">
        <v>281</v>
      </c>
      <c r="M4" s="3" t="s">
        <v>283</v>
      </c>
      <c r="N4" s="3" t="s">
        <v>283</v>
      </c>
      <c r="O4" s="3" t="s">
        <v>163</v>
      </c>
      <c r="P4" s="3">
        <v>1.07</v>
      </c>
      <c r="Q4" s="3">
        <v>0.96</v>
      </c>
      <c r="R4" s="3">
        <v>2.0299999999999998</v>
      </c>
      <c r="S4" s="3" t="s">
        <v>284</v>
      </c>
      <c r="T4" s="3">
        <v>1.950418</v>
      </c>
      <c r="U4" s="3">
        <v>1.9449860000000001</v>
      </c>
      <c r="V4" s="3" t="s">
        <v>285</v>
      </c>
      <c r="W4" s="3">
        <v>1.924199</v>
      </c>
      <c r="X4" s="3">
        <v>1.930669</v>
      </c>
      <c r="Y4" s="3">
        <v>1.9509650000000001</v>
      </c>
      <c r="Z4" s="3">
        <v>1</v>
      </c>
      <c r="AA4" s="3" t="s">
        <v>285</v>
      </c>
      <c r="AB4" s="3" t="s">
        <v>285</v>
      </c>
      <c r="AC4" s="3" t="s">
        <v>285</v>
      </c>
      <c r="AD4" s="3" t="s">
        <v>285</v>
      </c>
      <c r="AE4" s="3" t="s">
        <v>292</v>
      </c>
      <c r="AF4" s="3" t="s">
        <v>285</v>
      </c>
      <c r="AG4" s="3" t="s">
        <v>285</v>
      </c>
      <c r="AH4" s="3">
        <v>0.26</v>
      </c>
      <c r="AI4" s="3" t="s">
        <v>287</v>
      </c>
      <c r="AJ4" s="3">
        <v>-0.17</v>
      </c>
      <c r="AK4" s="3">
        <v>1.4286000000000001</v>
      </c>
      <c r="AL4" s="3">
        <v>1.5625</v>
      </c>
      <c r="AM4" s="3">
        <v>800</v>
      </c>
      <c r="AN4" s="3" t="s">
        <v>293</v>
      </c>
      <c r="AO4" s="3" t="s">
        <v>293</v>
      </c>
      <c r="AP4" s="3" t="s">
        <v>293</v>
      </c>
      <c r="AQ4" s="3" t="s">
        <v>293</v>
      </c>
      <c r="AR4" s="3">
        <v>0.27832000000000001</v>
      </c>
      <c r="AS4" s="3">
        <v>0.29253000000000001</v>
      </c>
      <c r="AT4" s="3">
        <v>0.27829999999999999</v>
      </c>
      <c r="AU4" s="3">
        <v>0.75543000000000005</v>
      </c>
      <c r="AV4" s="3">
        <v>0.91402000000000005</v>
      </c>
      <c r="AW4" s="3">
        <v>0.45888000000000001</v>
      </c>
      <c r="AX4" s="3">
        <v>0.27767999999999998</v>
      </c>
      <c r="AY4" s="3">
        <v>0.29247000000000001</v>
      </c>
      <c r="AZ4" s="3">
        <v>0.27784999999999999</v>
      </c>
      <c r="BA4" s="3">
        <v>0.74204999999999999</v>
      </c>
      <c r="BB4" s="3">
        <v>0.90964999999999996</v>
      </c>
      <c r="BC4" s="3">
        <v>0.45723000000000003</v>
      </c>
      <c r="BD4" s="3" t="s">
        <v>288</v>
      </c>
      <c r="BE4" s="3" t="s">
        <v>288</v>
      </c>
      <c r="BF4" s="3" t="s">
        <v>288</v>
      </c>
      <c r="BG4" s="3" t="s">
        <v>288</v>
      </c>
      <c r="BH4" s="3" t="s">
        <v>288</v>
      </c>
      <c r="BI4" s="3" t="s">
        <v>288</v>
      </c>
      <c r="BJ4" s="3">
        <v>0.27467999999999998</v>
      </c>
      <c r="BK4" s="3">
        <v>0.28644999999999998</v>
      </c>
      <c r="BL4" s="3">
        <v>0.27567999999999998</v>
      </c>
      <c r="BM4" s="3">
        <v>0.73292999999999997</v>
      </c>
      <c r="BN4" s="3">
        <v>0.88031999999999999</v>
      </c>
      <c r="BO4" s="3">
        <v>0.44990000000000002</v>
      </c>
      <c r="BP4" s="3">
        <v>0.27561999999999998</v>
      </c>
      <c r="BQ4" s="3">
        <v>0.28802</v>
      </c>
      <c r="BR4" s="3">
        <v>0.27584999999999998</v>
      </c>
      <c r="BS4" s="3">
        <v>0.74526999999999999</v>
      </c>
      <c r="BT4" s="3">
        <v>0.88987000000000005</v>
      </c>
      <c r="BU4" s="3">
        <v>0.45284999999999997</v>
      </c>
      <c r="BV4" s="3">
        <v>0.27860000000000001</v>
      </c>
      <c r="BW4" s="3">
        <v>0.2923</v>
      </c>
      <c r="BX4" s="3">
        <v>0.27906999999999998</v>
      </c>
      <c r="BY4" s="3">
        <v>0.74875000000000003</v>
      </c>
      <c r="BZ4" s="3">
        <v>0.90932000000000002</v>
      </c>
      <c r="CA4" s="3">
        <v>0.45338000000000001</v>
      </c>
      <c r="CB4" s="3">
        <v>0.04</v>
      </c>
      <c r="CC4" s="3">
        <v>0.05</v>
      </c>
      <c r="CD4" s="3">
        <v>0.1</v>
      </c>
      <c r="CE4" s="3">
        <v>0.26</v>
      </c>
      <c r="CF4" s="3">
        <v>0.16</v>
      </c>
      <c r="CG4" s="3">
        <v>0.23</v>
      </c>
      <c r="CH4" s="3">
        <v>0.05</v>
      </c>
      <c r="CI4" s="3">
        <v>0.06</v>
      </c>
      <c r="CJ4" s="3">
        <v>7.0000000000000007E-2</v>
      </c>
      <c r="CK4" s="3">
        <v>0.18</v>
      </c>
      <c r="CL4" s="3">
        <v>0.28000000000000003</v>
      </c>
      <c r="CM4" s="3">
        <v>0.26</v>
      </c>
      <c r="CN4" s="3" t="s">
        <v>289</v>
      </c>
      <c r="CO4" s="3" t="s">
        <v>289</v>
      </c>
      <c r="CP4" s="3" t="s">
        <v>289</v>
      </c>
      <c r="CQ4" s="3" t="s">
        <v>289</v>
      </c>
      <c r="CR4" s="3" t="s">
        <v>289</v>
      </c>
      <c r="CS4" s="3" t="s">
        <v>289</v>
      </c>
      <c r="CT4" s="3">
        <v>0.04</v>
      </c>
      <c r="CU4" s="3">
        <v>0.06</v>
      </c>
      <c r="CV4" s="3">
        <v>0.06</v>
      </c>
      <c r="CW4" s="3">
        <v>0.18</v>
      </c>
      <c r="CX4" s="3">
        <v>0.3</v>
      </c>
      <c r="CY4" s="3">
        <v>0.34</v>
      </c>
      <c r="CZ4" s="3">
        <v>0.03</v>
      </c>
      <c r="DA4" s="3">
        <v>0.06</v>
      </c>
      <c r="DB4" s="3">
        <v>0.04</v>
      </c>
      <c r="DC4" s="3">
        <v>0.15</v>
      </c>
      <c r="DD4" s="3">
        <v>0.35</v>
      </c>
      <c r="DE4" s="3">
        <v>0.14000000000000001</v>
      </c>
      <c r="DF4" s="3">
        <v>0.06</v>
      </c>
      <c r="DG4" s="3">
        <v>0.02</v>
      </c>
      <c r="DH4" s="3">
        <v>0.05</v>
      </c>
      <c r="DI4" s="3">
        <v>0.2</v>
      </c>
      <c r="DJ4" s="3">
        <v>0.27</v>
      </c>
      <c r="DK4" s="3">
        <v>0.24</v>
      </c>
      <c r="DL4" s="3" t="s">
        <v>294</v>
      </c>
    </row>
    <row r="5" spans="1:116" s="3" customFormat="1" ht="12.75">
      <c r="A5" s="3">
        <v>69759</v>
      </c>
      <c r="B5" s="3" t="s">
        <v>18</v>
      </c>
      <c r="C5" s="2">
        <v>2</v>
      </c>
      <c r="D5" s="3">
        <v>20090126</v>
      </c>
      <c r="E5" s="3" t="s">
        <v>62</v>
      </c>
      <c r="F5" s="3">
        <v>20090128</v>
      </c>
      <c r="G5" s="3" t="s">
        <v>297</v>
      </c>
      <c r="H5" s="3">
        <v>4</v>
      </c>
      <c r="I5" s="3">
        <v>4</v>
      </c>
      <c r="J5" s="3">
        <v>810</v>
      </c>
      <c r="K5" s="3" t="s">
        <v>280</v>
      </c>
      <c r="L5" s="3" t="s">
        <v>281</v>
      </c>
      <c r="M5" s="3" t="s">
        <v>283</v>
      </c>
      <c r="N5" s="3" t="s">
        <v>283</v>
      </c>
      <c r="O5" s="3" t="s">
        <v>165</v>
      </c>
      <c r="P5" s="3">
        <v>1.06</v>
      </c>
      <c r="Q5" s="3">
        <v>0.32</v>
      </c>
      <c r="R5" s="3">
        <v>1.38</v>
      </c>
      <c r="S5" s="3" t="s">
        <v>284</v>
      </c>
      <c r="T5" s="3">
        <v>1.9780880000000001</v>
      </c>
      <c r="U5" s="3">
        <v>1.9728349999999999</v>
      </c>
      <c r="V5" s="3" t="s">
        <v>285</v>
      </c>
      <c r="W5" s="3">
        <v>1.9495720000000001</v>
      </c>
      <c r="X5" s="3">
        <v>1.9702109999999999</v>
      </c>
      <c r="Y5" s="3">
        <v>1.9808399999999999</v>
      </c>
      <c r="Z5" s="3">
        <v>2</v>
      </c>
      <c r="AA5" s="3" t="s">
        <v>285</v>
      </c>
      <c r="AB5" s="3" t="s">
        <v>285</v>
      </c>
      <c r="AC5" s="3" t="s">
        <v>285</v>
      </c>
      <c r="AD5" s="3" t="s">
        <v>285</v>
      </c>
      <c r="AE5" s="3" t="s">
        <v>298</v>
      </c>
      <c r="AF5" s="3" t="s">
        <v>285</v>
      </c>
      <c r="AG5" s="3" t="s">
        <v>285</v>
      </c>
      <c r="AH5" s="3">
        <v>0.24</v>
      </c>
      <c r="AI5" s="3" t="s">
        <v>287</v>
      </c>
      <c r="AJ5" s="3">
        <v>-0.46</v>
      </c>
      <c r="AK5" s="3">
        <v>0.64290000000000003</v>
      </c>
      <c r="AL5" s="3">
        <v>-1.9375</v>
      </c>
      <c r="AM5" s="3">
        <v>800</v>
      </c>
      <c r="AN5" s="3">
        <v>10.6</v>
      </c>
      <c r="AO5" s="3" t="s">
        <v>293</v>
      </c>
      <c r="AP5" s="3">
        <v>56.94</v>
      </c>
      <c r="AQ5" s="3" t="s">
        <v>293</v>
      </c>
      <c r="AR5" s="3">
        <v>0.28362999999999999</v>
      </c>
      <c r="AS5" s="3">
        <v>0.29592000000000002</v>
      </c>
      <c r="AT5" s="3">
        <v>0.28377999999999998</v>
      </c>
      <c r="AU5" s="3">
        <v>0.73007</v>
      </c>
      <c r="AV5" s="3">
        <v>0.89285000000000003</v>
      </c>
      <c r="AW5" s="3">
        <v>0.45228000000000002</v>
      </c>
      <c r="AX5" s="3">
        <v>0.2828</v>
      </c>
      <c r="AY5" s="3">
        <v>0.29498000000000002</v>
      </c>
      <c r="AZ5" s="3">
        <v>0.28303</v>
      </c>
      <c r="BA5" s="3">
        <v>0.72994999999999999</v>
      </c>
      <c r="BB5" s="3">
        <v>0.89564999999999995</v>
      </c>
      <c r="BC5" s="3">
        <v>0.45118000000000003</v>
      </c>
      <c r="BD5" s="3" t="s">
        <v>288</v>
      </c>
      <c r="BE5" s="3" t="s">
        <v>288</v>
      </c>
      <c r="BF5" s="3" t="s">
        <v>288</v>
      </c>
      <c r="BG5" s="3" t="s">
        <v>288</v>
      </c>
      <c r="BH5" s="3" t="s">
        <v>288</v>
      </c>
      <c r="BI5" s="3" t="s">
        <v>288</v>
      </c>
      <c r="BJ5" s="3">
        <v>0.27987000000000001</v>
      </c>
      <c r="BK5" s="3">
        <v>0.28882000000000002</v>
      </c>
      <c r="BL5" s="3">
        <v>0.28008</v>
      </c>
      <c r="BM5" s="3">
        <v>0.71455000000000002</v>
      </c>
      <c r="BN5" s="3">
        <v>0.84536999999999995</v>
      </c>
      <c r="BO5" s="3">
        <v>0.44507000000000002</v>
      </c>
      <c r="BP5" s="3">
        <v>0.28249999999999997</v>
      </c>
      <c r="BQ5" s="3">
        <v>0.29207</v>
      </c>
      <c r="BR5" s="3">
        <v>0.28275</v>
      </c>
      <c r="BS5" s="3">
        <v>0.73060000000000003</v>
      </c>
      <c r="BT5" s="3">
        <v>0.84423000000000004</v>
      </c>
      <c r="BU5" s="3">
        <v>0.45291999999999999</v>
      </c>
      <c r="BV5" s="3">
        <v>0.28477999999999998</v>
      </c>
      <c r="BW5" s="3">
        <v>0.29672999999999999</v>
      </c>
      <c r="BX5" s="3">
        <v>0.28308</v>
      </c>
      <c r="BY5" s="3">
        <v>0.73236999999999997</v>
      </c>
      <c r="BZ5" s="3">
        <v>0.90039999999999998</v>
      </c>
      <c r="CA5" s="3">
        <v>0.45272000000000001</v>
      </c>
      <c r="CB5" s="3">
        <v>0.05</v>
      </c>
      <c r="CC5" s="3">
        <v>0.06</v>
      </c>
      <c r="CD5" s="3">
        <v>0.11</v>
      </c>
      <c r="CE5" s="3">
        <v>0.27</v>
      </c>
      <c r="CF5" s="3">
        <v>0.74</v>
      </c>
      <c r="CG5" s="3">
        <v>0.52</v>
      </c>
      <c r="CH5" s="3">
        <v>0.11</v>
      </c>
      <c r="CI5" s="3">
        <v>0.12</v>
      </c>
      <c r="CJ5" s="3">
        <v>0.11</v>
      </c>
      <c r="CK5" s="3">
        <v>0.7</v>
      </c>
      <c r="CL5" s="3">
        <v>0.6</v>
      </c>
      <c r="CM5" s="3">
        <v>0.64</v>
      </c>
      <c r="CN5" s="3" t="s">
        <v>289</v>
      </c>
      <c r="CO5" s="3" t="s">
        <v>289</v>
      </c>
      <c r="CP5" s="3" t="s">
        <v>289</v>
      </c>
      <c r="CQ5" s="3" t="s">
        <v>289</v>
      </c>
      <c r="CR5" s="3" t="s">
        <v>289</v>
      </c>
      <c r="CS5" s="3" t="s">
        <v>289</v>
      </c>
      <c r="CT5" s="3">
        <v>0.1</v>
      </c>
      <c r="CU5" s="3">
        <v>7.0000000000000007E-2</v>
      </c>
      <c r="CV5" s="3">
        <v>7.0000000000000007E-2</v>
      </c>
      <c r="CW5" s="3">
        <v>0.7</v>
      </c>
      <c r="CX5" s="3">
        <v>0.33</v>
      </c>
      <c r="CY5" s="3">
        <v>0.66</v>
      </c>
      <c r="CZ5" s="3">
        <v>0.05</v>
      </c>
      <c r="DA5" s="3">
        <v>0.05</v>
      </c>
      <c r="DB5" s="3">
        <v>7.0000000000000007E-2</v>
      </c>
      <c r="DC5" s="3">
        <v>0.66</v>
      </c>
      <c r="DD5" s="3">
        <v>0.47</v>
      </c>
      <c r="DE5" s="3">
        <v>0.55000000000000004</v>
      </c>
      <c r="DF5" s="3">
        <v>0.08</v>
      </c>
      <c r="DG5" s="3">
        <v>7.0000000000000007E-2</v>
      </c>
      <c r="DH5" s="3">
        <v>0.06</v>
      </c>
      <c r="DI5" s="3">
        <v>0.54</v>
      </c>
      <c r="DJ5" s="3">
        <v>0.4</v>
      </c>
      <c r="DK5" s="3">
        <v>0.44</v>
      </c>
      <c r="DL5" s="3" t="s">
        <v>294</v>
      </c>
    </row>
    <row r="6" spans="1:116" s="3" customFormat="1" ht="12.75">
      <c r="A6" s="3">
        <v>69737</v>
      </c>
      <c r="B6" s="3" t="s">
        <v>18</v>
      </c>
      <c r="C6" s="2">
        <v>2</v>
      </c>
      <c r="D6" s="3">
        <v>20090223</v>
      </c>
      <c r="E6" s="3" t="s">
        <v>0</v>
      </c>
      <c r="F6" s="3">
        <v>20090226</v>
      </c>
      <c r="G6" s="3" t="s">
        <v>297</v>
      </c>
      <c r="H6" s="3">
        <v>8</v>
      </c>
      <c r="I6" s="3">
        <v>8</v>
      </c>
      <c r="J6" s="3">
        <v>1441</v>
      </c>
      <c r="K6" s="3" t="s">
        <v>299</v>
      </c>
      <c r="L6" s="3" t="s">
        <v>281</v>
      </c>
      <c r="M6" s="3" t="s">
        <v>283</v>
      </c>
      <c r="N6" s="3" t="s">
        <v>283</v>
      </c>
      <c r="O6" s="3" t="s">
        <v>166</v>
      </c>
      <c r="P6" s="3">
        <v>1.1299999999999999</v>
      </c>
      <c r="Q6" s="3">
        <v>0.31</v>
      </c>
      <c r="R6" s="3">
        <v>1.44</v>
      </c>
      <c r="S6" s="3" t="s">
        <v>284</v>
      </c>
      <c r="T6" s="3">
        <v>1.9681960000000001</v>
      </c>
      <c r="U6" s="3">
        <v>1.964207</v>
      </c>
      <c r="V6" s="3" t="s">
        <v>285</v>
      </c>
      <c r="W6" s="3">
        <v>1.9438660000000001</v>
      </c>
      <c r="X6" s="3">
        <v>1.9685140000000001</v>
      </c>
      <c r="Y6" s="3">
        <v>1.97654</v>
      </c>
      <c r="Z6" s="3">
        <v>3</v>
      </c>
      <c r="AA6" s="3" t="s">
        <v>285</v>
      </c>
      <c r="AB6" s="3" t="s">
        <v>285</v>
      </c>
      <c r="AC6" s="3" t="s">
        <v>285</v>
      </c>
      <c r="AD6" s="3" t="s">
        <v>285</v>
      </c>
      <c r="AE6" s="3" t="s">
        <v>300</v>
      </c>
      <c r="AF6" s="3" t="s">
        <v>285</v>
      </c>
      <c r="AG6" s="3" t="s">
        <v>285</v>
      </c>
      <c r="AH6" s="3">
        <v>0.13</v>
      </c>
      <c r="AI6" s="3" t="s">
        <v>287</v>
      </c>
      <c r="AJ6" s="3">
        <v>-0.67</v>
      </c>
      <c r="AK6" s="3">
        <v>-0.78569999999999995</v>
      </c>
      <c r="AL6" s="3">
        <v>-1.75</v>
      </c>
      <c r="AM6" s="3">
        <v>800</v>
      </c>
      <c r="AN6" s="3">
        <v>10.51</v>
      </c>
      <c r="AO6" s="3">
        <v>10.4</v>
      </c>
      <c r="AP6" s="3">
        <v>63.54</v>
      </c>
      <c r="AQ6" s="3">
        <v>63.9</v>
      </c>
      <c r="AR6" s="3">
        <v>0.28210000000000002</v>
      </c>
      <c r="AS6" s="3">
        <v>0.29344999999999999</v>
      </c>
      <c r="AT6" s="3">
        <v>0.28232000000000002</v>
      </c>
      <c r="AU6" s="3">
        <v>0.73277000000000003</v>
      </c>
      <c r="AV6" s="3">
        <v>0.88602999999999998</v>
      </c>
      <c r="AW6" s="3">
        <v>0.45014999999999999</v>
      </c>
      <c r="AX6" s="3">
        <v>0.28147</v>
      </c>
      <c r="AY6" s="3">
        <v>0.29371999999999998</v>
      </c>
      <c r="AZ6" s="3">
        <v>0.28172000000000003</v>
      </c>
      <c r="BA6" s="3">
        <v>0.73211999999999999</v>
      </c>
      <c r="BB6" s="3">
        <v>0.88275000000000003</v>
      </c>
      <c r="BC6" s="3">
        <v>0.44869999999999999</v>
      </c>
      <c r="BD6" s="3" t="s">
        <v>288</v>
      </c>
      <c r="BE6" s="3" t="s">
        <v>288</v>
      </c>
      <c r="BF6" s="3" t="s">
        <v>288</v>
      </c>
      <c r="BG6" s="3" t="s">
        <v>288</v>
      </c>
      <c r="BH6" s="3" t="s">
        <v>288</v>
      </c>
      <c r="BI6" s="3" t="s">
        <v>288</v>
      </c>
      <c r="BJ6" s="3">
        <v>0.27875</v>
      </c>
      <c r="BK6" s="3">
        <v>0.28932000000000002</v>
      </c>
      <c r="BL6" s="3">
        <v>0.27927999999999997</v>
      </c>
      <c r="BM6" s="3">
        <v>0.72131999999999996</v>
      </c>
      <c r="BN6" s="3">
        <v>0.84497999999999995</v>
      </c>
      <c r="BO6" s="3">
        <v>0.44107000000000002</v>
      </c>
      <c r="BP6" s="3">
        <v>0.28134999999999999</v>
      </c>
      <c r="BQ6" s="3">
        <v>0.29076999999999997</v>
      </c>
      <c r="BR6" s="3">
        <v>0.28266999999999998</v>
      </c>
      <c r="BS6" s="3">
        <v>0.74458000000000002</v>
      </c>
      <c r="BT6" s="3">
        <v>0.86841999999999997</v>
      </c>
      <c r="BU6" s="3">
        <v>0.45606999999999998</v>
      </c>
      <c r="BV6" s="3">
        <v>0.28327000000000002</v>
      </c>
      <c r="BW6" s="3">
        <v>0.29525000000000001</v>
      </c>
      <c r="BX6" s="3">
        <v>0.28322000000000003</v>
      </c>
      <c r="BY6" s="3">
        <v>0.73887999999999998</v>
      </c>
      <c r="BZ6" s="3">
        <v>0.89610000000000001</v>
      </c>
      <c r="CA6" s="3">
        <v>0.45291999999999999</v>
      </c>
      <c r="CB6" s="3">
        <v>0.08</v>
      </c>
      <c r="CC6" s="3">
        <v>0.13</v>
      </c>
      <c r="CD6" s="3">
        <v>0.09</v>
      </c>
      <c r="CE6" s="3">
        <v>0.33</v>
      </c>
      <c r="CF6" s="3">
        <v>1.04</v>
      </c>
      <c r="CG6" s="3">
        <v>0.36</v>
      </c>
      <c r="CH6" s="3">
        <v>0.08</v>
      </c>
      <c r="CI6" s="3">
        <v>0.09</v>
      </c>
      <c r="CJ6" s="3">
        <v>0.09</v>
      </c>
      <c r="CK6" s="3">
        <v>0.3</v>
      </c>
      <c r="CL6" s="3">
        <v>0.22</v>
      </c>
      <c r="CM6" s="3">
        <v>0.28999999999999998</v>
      </c>
      <c r="CN6" s="3" t="s">
        <v>289</v>
      </c>
      <c r="CO6" s="3" t="s">
        <v>289</v>
      </c>
      <c r="CP6" s="3" t="s">
        <v>289</v>
      </c>
      <c r="CQ6" s="3" t="s">
        <v>289</v>
      </c>
      <c r="CR6" s="3" t="s">
        <v>289</v>
      </c>
      <c r="CS6" s="3" t="s">
        <v>289</v>
      </c>
      <c r="CT6" s="3">
        <v>0.06</v>
      </c>
      <c r="CU6" s="3">
        <v>0.17</v>
      </c>
      <c r="CV6" s="3">
        <v>0.09</v>
      </c>
      <c r="CW6" s="3">
        <v>0.31</v>
      </c>
      <c r="CX6" s="3">
        <v>0.47</v>
      </c>
      <c r="CY6" s="3">
        <v>0.22</v>
      </c>
      <c r="CZ6" s="3">
        <v>7.0000000000000007E-2</v>
      </c>
      <c r="DA6" s="3">
        <v>0.06</v>
      </c>
      <c r="DB6" s="3">
        <v>0.06</v>
      </c>
      <c r="DC6" s="3">
        <v>0.52</v>
      </c>
      <c r="DD6" s="3">
        <v>0.39</v>
      </c>
      <c r="DE6" s="3">
        <v>0.26</v>
      </c>
      <c r="DF6" s="3">
        <v>0.04</v>
      </c>
      <c r="DG6" s="3">
        <v>0.11</v>
      </c>
      <c r="DH6" s="3">
        <v>0.15</v>
      </c>
      <c r="DI6" s="3">
        <v>0.55000000000000004</v>
      </c>
      <c r="DJ6" s="3">
        <v>0.49</v>
      </c>
      <c r="DK6" s="3">
        <v>0.16</v>
      </c>
      <c r="DL6" s="3" t="s">
        <v>294</v>
      </c>
    </row>
    <row r="7" spans="1:116" s="3" customFormat="1" ht="12.75">
      <c r="A7" s="3">
        <v>69742</v>
      </c>
      <c r="B7" s="3" t="s">
        <v>18</v>
      </c>
      <c r="C7" s="2">
        <v>1</v>
      </c>
      <c r="D7" s="3">
        <v>20090223</v>
      </c>
      <c r="E7" s="3" t="s">
        <v>63</v>
      </c>
      <c r="F7" s="3">
        <v>20090226</v>
      </c>
      <c r="G7" s="3" t="s">
        <v>295</v>
      </c>
      <c r="H7" s="3">
        <v>7</v>
      </c>
      <c r="I7" s="3">
        <v>44</v>
      </c>
      <c r="J7" s="3">
        <v>1271</v>
      </c>
      <c r="K7" s="3" t="s">
        <v>301</v>
      </c>
      <c r="L7" s="3" t="s">
        <v>281</v>
      </c>
      <c r="M7" s="3" t="s">
        <v>283</v>
      </c>
      <c r="N7" s="3" t="s">
        <v>283</v>
      </c>
      <c r="O7" s="3" t="s">
        <v>166</v>
      </c>
      <c r="P7" s="3">
        <v>1.0900000000000001</v>
      </c>
      <c r="Q7" s="3">
        <v>0.56999999999999995</v>
      </c>
      <c r="R7" s="3">
        <v>1.66</v>
      </c>
      <c r="S7" s="3" t="s">
        <v>284</v>
      </c>
      <c r="T7" s="3">
        <v>1.960869</v>
      </c>
      <c r="U7" s="3">
        <v>1.957624</v>
      </c>
      <c r="V7" s="3" t="s">
        <v>285</v>
      </c>
      <c r="W7" s="3">
        <v>1.9366140000000001</v>
      </c>
      <c r="X7" s="3">
        <v>1.952831</v>
      </c>
      <c r="Y7" s="3">
        <v>1.9661280000000001</v>
      </c>
      <c r="Z7" s="3">
        <v>3</v>
      </c>
      <c r="AA7" s="3" t="s">
        <v>285</v>
      </c>
      <c r="AB7" s="3" t="s">
        <v>285</v>
      </c>
      <c r="AC7" s="3" t="s">
        <v>285</v>
      </c>
      <c r="AD7" s="3" t="s">
        <v>285</v>
      </c>
      <c r="AE7" s="3" t="s">
        <v>300</v>
      </c>
      <c r="AF7" s="3" t="s">
        <v>285</v>
      </c>
      <c r="AG7" s="3" t="s">
        <v>285</v>
      </c>
      <c r="AH7" s="3">
        <v>0.18</v>
      </c>
      <c r="AI7" s="3" t="s">
        <v>287</v>
      </c>
      <c r="AJ7" s="3">
        <v>-0.44</v>
      </c>
      <c r="AK7" s="3">
        <v>-1.0713999999999999</v>
      </c>
      <c r="AL7" s="3">
        <v>-0.125</v>
      </c>
      <c r="AM7" s="3">
        <v>700</v>
      </c>
      <c r="AN7" s="3">
        <v>10.55</v>
      </c>
      <c r="AO7" s="3">
        <v>10.33</v>
      </c>
      <c r="AP7" s="3">
        <v>64.900000000000006</v>
      </c>
      <c r="AQ7" s="3">
        <v>63.54</v>
      </c>
      <c r="AR7" s="3">
        <v>0.28125</v>
      </c>
      <c r="AS7" s="3">
        <v>0.29285</v>
      </c>
      <c r="AT7" s="3">
        <v>0.28184999999999999</v>
      </c>
      <c r="AU7" s="3">
        <v>0.72026999999999997</v>
      </c>
      <c r="AV7" s="3">
        <v>0.87702999999999998</v>
      </c>
      <c r="AW7" s="3">
        <v>0.44435000000000002</v>
      </c>
      <c r="AX7" s="3">
        <v>0.28097</v>
      </c>
      <c r="AY7" s="3">
        <v>0.29248000000000002</v>
      </c>
      <c r="AZ7" s="3">
        <v>0.28127000000000002</v>
      </c>
      <c r="BA7" s="3">
        <v>0.71984999999999999</v>
      </c>
      <c r="BB7" s="3">
        <v>0.87343000000000004</v>
      </c>
      <c r="BC7" s="3">
        <v>0.44185000000000002</v>
      </c>
      <c r="BD7" s="3" t="s">
        <v>288</v>
      </c>
      <c r="BE7" s="3" t="s">
        <v>288</v>
      </c>
      <c r="BF7" s="3" t="s">
        <v>288</v>
      </c>
      <c r="BG7" s="3" t="s">
        <v>288</v>
      </c>
      <c r="BH7" s="3" t="s">
        <v>288</v>
      </c>
      <c r="BI7" s="3" t="s">
        <v>288</v>
      </c>
      <c r="BJ7" s="3">
        <v>0.27787000000000001</v>
      </c>
      <c r="BK7" s="3">
        <v>0.28803000000000001</v>
      </c>
      <c r="BL7" s="3">
        <v>0.27906999999999998</v>
      </c>
      <c r="BM7" s="3">
        <v>0.70498000000000005</v>
      </c>
      <c r="BN7" s="3">
        <v>0.84787000000000001</v>
      </c>
      <c r="BO7" s="3">
        <v>0.43585000000000002</v>
      </c>
      <c r="BP7" s="3">
        <v>0.27901999999999999</v>
      </c>
      <c r="BQ7" s="3">
        <v>0.29002</v>
      </c>
      <c r="BR7" s="3">
        <v>0.28187000000000001</v>
      </c>
      <c r="BS7" s="3">
        <v>0.72123000000000004</v>
      </c>
      <c r="BT7" s="3">
        <v>0.85616999999999999</v>
      </c>
      <c r="BU7" s="3">
        <v>0.44557999999999998</v>
      </c>
      <c r="BV7" s="3">
        <v>0.28199999999999997</v>
      </c>
      <c r="BW7" s="3">
        <v>0.29353000000000001</v>
      </c>
      <c r="BX7" s="3">
        <v>0.28277000000000002</v>
      </c>
      <c r="BY7" s="3">
        <v>0.72202999999999995</v>
      </c>
      <c r="BZ7" s="3">
        <v>0.88195000000000001</v>
      </c>
      <c r="CA7" s="3">
        <v>0.44407999999999997</v>
      </c>
      <c r="CB7" s="3">
        <v>0.12</v>
      </c>
      <c r="CC7" s="3">
        <v>0.13</v>
      </c>
      <c r="CD7" s="3">
        <v>0.18</v>
      </c>
      <c r="CE7" s="3">
        <v>1.23</v>
      </c>
      <c r="CF7" s="3">
        <v>0.66</v>
      </c>
      <c r="CG7" s="3">
        <v>0.62</v>
      </c>
      <c r="CH7" s="3">
        <v>0.06</v>
      </c>
      <c r="CI7" s="3">
        <v>0.11</v>
      </c>
      <c r="CJ7" s="3">
        <v>0.09</v>
      </c>
      <c r="CK7" s="3">
        <v>0.27</v>
      </c>
      <c r="CL7" s="3">
        <v>0.24</v>
      </c>
      <c r="CM7" s="3">
        <v>0.32</v>
      </c>
      <c r="CN7" s="3" t="s">
        <v>289</v>
      </c>
      <c r="CO7" s="3" t="s">
        <v>289</v>
      </c>
      <c r="CP7" s="3" t="s">
        <v>289</v>
      </c>
      <c r="CQ7" s="3" t="s">
        <v>289</v>
      </c>
      <c r="CR7" s="3" t="s">
        <v>289</v>
      </c>
      <c r="CS7" s="3" t="s">
        <v>289</v>
      </c>
      <c r="CT7" s="3">
        <v>0.1</v>
      </c>
      <c r="CU7" s="3">
        <v>0.15</v>
      </c>
      <c r="CV7" s="3">
        <v>0.13</v>
      </c>
      <c r="CW7" s="3">
        <v>0.94</v>
      </c>
      <c r="CX7" s="3">
        <v>0.4</v>
      </c>
      <c r="CY7" s="3">
        <v>0.35</v>
      </c>
      <c r="CZ7" s="3">
        <v>0.08</v>
      </c>
      <c r="DA7" s="3">
        <v>7.0000000000000007E-2</v>
      </c>
      <c r="DB7" s="3">
        <v>0.09</v>
      </c>
      <c r="DC7" s="3">
        <v>0.16</v>
      </c>
      <c r="DD7" s="3">
        <v>0.27</v>
      </c>
      <c r="DE7" s="3">
        <v>0.21</v>
      </c>
      <c r="DF7" s="3">
        <v>0.04</v>
      </c>
      <c r="DG7" s="3">
        <v>0.06</v>
      </c>
      <c r="DH7" s="3">
        <v>0.06</v>
      </c>
      <c r="DI7" s="3">
        <v>1.1599999999999999</v>
      </c>
      <c r="DJ7" s="3">
        <v>0.46</v>
      </c>
      <c r="DK7" s="3">
        <v>0.52</v>
      </c>
      <c r="DL7" s="3" t="s">
        <v>294</v>
      </c>
    </row>
    <row r="8" spans="1:116" s="3" customFormat="1" ht="12.75">
      <c r="A8" s="3">
        <v>69731</v>
      </c>
      <c r="B8" s="3" t="s">
        <v>16</v>
      </c>
      <c r="C8" s="2">
        <v>1</v>
      </c>
      <c r="D8" s="3">
        <v>20090224</v>
      </c>
      <c r="E8" s="3" t="s">
        <v>21</v>
      </c>
      <c r="F8" s="3">
        <v>20090421</v>
      </c>
      <c r="G8" s="3" t="s">
        <v>279</v>
      </c>
      <c r="H8" s="3">
        <v>7</v>
      </c>
      <c r="I8" s="3">
        <v>34</v>
      </c>
      <c r="J8" s="3">
        <v>1100</v>
      </c>
      <c r="K8" s="3" t="s">
        <v>301</v>
      </c>
      <c r="L8" s="3" t="s">
        <v>281</v>
      </c>
      <c r="M8" s="3" t="s">
        <v>302</v>
      </c>
      <c r="N8" s="3" t="s">
        <v>303</v>
      </c>
      <c r="O8" s="3" t="s">
        <v>166</v>
      </c>
      <c r="P8" s="3">
        <v>1.6</v>
      </c>
      <c r="Q8" s="3">
        <v>1.1000000000000001</v>
      </c>
      <c r="R8" s="3">
        <v>2.7</v>
      </c>
      <c r="S8" s="3" t="s">
        <v>284</v>
      </c>
      <c r="T8" s="3">
        <v>1.9612339999999999</v>
      </c>
      <c r="U8" s="3">
        <v>1.9604360000000001</v>
      </c>
      <c r="V8" s="3" t="s">
        <v>285</v>
      </c>
      <c r="W8" s="3">
        <v>1.927867</v>
      </c>
      <c r="X8" s="3">
        <v>1.940828</v>
      </c>
      <c r="Y8" s="3">
        <v>1.9648950000000001</v>
      </c>
      <c r="Z8" s="3">
        <v>2</v>
      </c>
      <c r="AA8" s="3" t="s">
        <v>285</v>
      </c>
      <c r="AB8" s="3" t="s">
        <v>285</v>
      </c>
      <c r="AC8" s="3" t="s">
        <v>285</v>
      </c>
      <c r="AD8" s="3" t="s">
        <v>285</v>
      </c>
      <c r="AE8" s="3" t="s">
        <v>300</v>
      </c>
      <c r="AF8" s="3" t="s">
        <v>285</v>
      </c>
      <c r="AG8" s="3" t="s">
        <v>285</v>
      </c>
      <c r="AH8" s="3">
        <v>0.06</v>
      </c>
      <c r="AI8" s="3" t="s">
        <v>287</v>
      </c>
      <c r="AJ8" s="3">
        <v>-0.1</v>
      </c>
      <c r="AK8" s="3">
        <v>2.5714000000000001</v>
      </c>
      <c r="AL8" s="3">
        <v>3.1875</v>
      </c>
      <c r="AM8" s="3">
        <v>900</v>
      </c>
      <c r="AN8" s="3">
        <v>10.58</v>
      </c>
      <c r="AO8" s="3">
        <v>10.62</v>
      </c>
      <c r="AP8" s="3">
        <v>67.87</v>
      </c>
      <c r="AQ8" s="3">
        <v>66.02</v>
      </c>
      <c r="AR8" s="3">
        <v>0.28132000000000001</v>
      </c>
      <c r="AS8" s="3">
        <v>0.29575000000000001</v>
      </c>
      <c r="AT8" s="3">
        <v>0.27887000000000001</v>
      </c>
      <c r="AU8" s="3">
        <v>0.74361999999999995</v>
      </c>
      <c r="AV8" s="3">
        <v>0.90483000000000002</v>
      </c>
      <c r="AW8" s="3">
        <v>0.45850000000000002</v>
      </c>
      <c r="AX8" s="3">
        <v>0.28093000000000001</v>
      </c>
      <c r="AY8" s="3">
        <v>0.29552</v>
      </c>
      <c r="AZ8" s="3">
        <v>0.27927000000000002</v>
      </c>
      <c r="BA8" s="3">
        <v>0.74241999999999997</v>
      </c>
      <c r="BB8" s="3">
        <v>0.90481999999999996</v>
      </c>
      <c r="BC8" s="3">
        <v>0.45729999999999998</v>
      </c>
      <c r="BD8" s="3" t="s">
        <v>288</v>
      </c>
      <c r="BE8" s="3" t="s">
        <v>288</v>
      </c>
      <c r="BF8" s="3" t="s">
        <v>288</v>
      </c>
      <c r="BG8" s="3" t="s">
        <v>288</v>
      </c>
      <c r="BH8" s="3" t="s">
        <v>288</v>
      </c>
      <c r="BI8" s="3" t="s">
        <v>288</v>
      </c>
      <c r="BJ8" s="3">
        <v>0.27657999999999999</v>
      </c>
      <c r="BK8" s="3">
        <v>0.28842000000000001</v>
      </c>
      <c r="BL8" s="3">
        <v>0.27553</v>
      </c>
      <c r="BM8" s="3">
        <v>0.72236999999999996</v>
      </c>
      <c r="BN8" s="3">
        <v>0.86131999999999997</v>
      </c>
      <c r="BO8" s="3">
        <v>0.44424999999999998</v>
      </c>
      <c r="BP8" s="3">
        <v>0.27856999999999998</v>
      </c>
      <c r="BQ8" s="3">
        <v>0.2898</v>
      </c>
      <c r="BR8" s="3">
        <v>0.27660000000000001</v>
      </c>
      <c r="BS8" s="3">
        <v>0.73204999999999998</v>
      </c>
      <c r="BT8" s="3">
        <v>0.86543000000000003</v>
      </c>
      <c r="BU8" s="3">
        <v>0.45190000000000002</v>
      </c>
      <c r="BV8" s="3">
        <v>0.28233000000000003</v>
      </c>
      <c r="BW8" s="3">
        <v>0.29537000000000002</v>
      </c>
      <c r="BX8" s="3">
        <v>0.27967999999999998</v>
      </c>
      <c r="BY8" s="3">
        <v>0.74248000000000003</v>
      </c>
      <c r="BZ8" s="3">
        <v>0.90566999999999998</v>
      </c>
      <c r="CA8" s="3">
        <v>0.45262999999999998</v>
      </c>
      <c r="CB8" s="3">
        <v>0.03</v>
      </c>
      <c r="CC8" s="3">
        <v>0.05</v>
      </c>
      <c r="CD8" s="3">
        <v>0.04</v>
      </c>
      <c r="CE8" s="3">
        <v>0.21</v>
      </c>
      <c r="CF8" s="3">
        <v>0.1</v>
      </c>
      <c r="CG8" s="3">
        <v>0.19</v>
      </c>
      <c r="CH8" s="3">
        <v>0.04</v>
      </c>
      <c r="CI8" s="3">
        <v>0.04</v>
      </c>
      <c r="CJ8" s="3">
        <v>0.05</v>
      </c>
      <c r="CK8" s="3">
        <v>0.09</v>
      </c>
      <c r="CL8" s="3">
        <v>0.28000000000000003</v>
      </c>
      <c r="CM8" s="3">
        <v>0.11</v>
      </c>
      <c r="CN8" s="3" t="s">
        <v>289</v>
      </c>
      <c r="CO8" s="3" t="s">
        <v>289</v>
      </c>
      <c r="CP8" s="3" t="s">
        <v>289</v>
      </c>
      <c r="CQ8" s="3" t="s">
        <v>289</v>
      </c>
      <c r="CR8" s="3" t="s">
        <v>289</v>
      </c>
      <c r="CS8" s="3" t="s">
        <v>289</v>
      </c>
      <c r="CT8" s="3">
        <v>0.04</v>
      </c>
      <c r="CU8" s="3">
        <v>0.06</v>
      </c>
      <c r="CV8" s="3">
        <v>0.03</v>
      </c>
      <c r="CW8" s="3">
        <v>0.17</v>
      </c>
      <c r="CX8" s="3">
        <v>0.21</v>
      </c>
      <c r="CY8" s="3">
        <v>0.21</v>
      </c>
      <c r="CZ8" s="3">
        <v>0.06</v>
      </c>
      <c r="DA8" s="3">
        <v>0.04</v>
      </c>
      <c r="DB8" s="3">
        <v>0.02</v>
      </c>
      <c r="DC8" s="3">
        <v>0.15</v>
      </c>
      <c r="DD8" s="3">
        <v>0.26</v>
      </c>
      <c r="DE8" s="3">
        <v>0.13</v>
      </c>
      <c r="DF8" s="3">
        <v>7.0000000000000007E-2</v>
      </c>
      <c r="DG8" s="3">
        <v>0.03</v>
      </c>
      <c r="DH8" s="3">
        <v>0.08</v>
      </c>
      <c r="DI8" s="3">
        <v>0.39</v>
      </c>
      <c r="DJ8" s="3">
        <v>0.3</v>
      </c>
      <c r="DK8" s="3">
        <v>0.15</v>
      </c>
      <c r="DL8" s="3" t="s">
        <v>290</v>
      </c>
    </row>
    <row r="9" spans="1:116" s="3" customFormat="1" ht="12.75">
      <c r="A9" s="3">
        <v>69732</v>
      </c>
      <c r="B9" s="3" t="s">
        <v>16</v>
      </c>
      <c r="C9" s="2">
        <v>2</v>
      </c>
      <c r="D9" s="3">
        <v>20090224</v>
      </c>
      <c r="E9" s="3" t="s">
        <v>64</v>
      </c>
      <c r="F9" s="3">
        <v>20090421</v>
      </c>
      <c r="G9" s="3" t="s">
        <v>291</v>
      </c>
      <c r="H9" s="3">
        <v>14</v>
      </c>
      <c r="I9" s="3">
        <v>33</v>
      </c>
      <c r="J9" s="3">
        <v>2102</v>
      </c>
      <c r="K9" s="3" t="s">
        <v>301</v>
      </c>
      <c r="L9" s="3" t="s">
        <v>281</v>
      </c>
      <c r="M9" s="3" t="s">
        <v>304</v>
      </c>
      <c r="N9" s="3" t="s">
        <v>283</v>
      </c>
      <c r="O9" s="3" t="s">
        <v>166</v>
      </c>
      <c r="P9" s="3">
        <v>1.59</v>
      </c>
      <c r="Q9" s="3">
        <v>0.85</v>
      </c>
      <c r="R9" s="3">
        <v>2.44</v>
      </c>
      <c r="S9" s="3" t="s">
        <v>284</v>
      </c>
      <c r="T9" s="3">
        <v>1.9457180000000001</v>
      </c>
      <c r="U9" s="3">
        <v>1.9439789999999999</v>
      </c>
      <c r="V9" s="3" t="s">
        <v>285</v>
      </c>
      <c r="W9" s="3">
        <v>1.9162950000000001</v>
      </c>
      <c r="X9" s="3">
        <v>1.935908</v>
      </c>
      <c r="Y9" s="3">
        <v>1.95198</v>
      </c>
      <c r="Z9" s="3">
        <v>0</v>
      </c>
      <c r="AA9" s="3" t="s">
        <v>285</v>
      </c>
      <c r="AB9" s="3" t="s">
        <v>285</v>
      </c>
      <c r="AC9" s="3" t="s">
        <v>285</v>
      </c>
      <c r="AD9" s="3" t="s">
        <v>285</v>
      </c>
      <c r="AE9" s="3" t="s">
        <v>300</v>
      </c>
      <c r="AF9" s="3" t="s">
        <v>285</v>
      </c>
      <c r="AG9" s="3" t="s">
        <v>285</v>
      </c>
      <c r="AH9" s="3">
        <v>0.28000000000000003</v>
      </c>
      <c r="AI9" s="3" t="s">
        <v>287</v>
      </c>
      <c r="AJ9" s="3">
        <v>-0.46</v>
      </c>
      <c r="AK9" s="3">
        <v>2.5</v>
      </c>
      <c r="AL9" s="3">
        <v>1.625</v>
      </c>
      <c r="AM9" s="3">
        <v>1000</v>
      </c>
      <c r="AN9" s="3">
        <v>10.62</v>
      </c>
      <c r="AO9" s="3">
        <v>10.98</v>
      </c>
      <c r="AP9" s="3">
        <v>65.430000000000007</v>
      </c>
      <c r="AQ9" s="3">
        <v>67.540000000000006</v>
      </c>
      <c r="AR9" s="3">
        <v>0.27867999999999998</v>
      </c>
      <c r="AS9" s="3">
        <v>0.29443000000000003</v>
      </c>
      <c r="AT9" s="3">
        <v>0.27737000000000001</v>
      </c>
      <c r="AU9" s="3">
        <v>0.73348000000000002</v>
      </c>
      <c r="AV9" s="3">
        <v>0.89837999999999996</v>
      </c>
      <c r="AW9" s="3">
        <v>0.45383000000000001</v>
      </c>
      <c r="AX9" s="3">
        <v>0.27922000000000002</v>
      </c>
      <c r="AY9" s="3">
        <v>0.29325000000000001</v>
      </c>
      <c r="AZ9" s="3">
        <v>0.27689999999999998</v>
      </c>
      <c r="BA9" s="3">
        <v>0.72729999999999995</v>
      </c>
      <c r="BB9" s="3">
        <v>0.88765000000000005</v>
      </c>
      <c r="BC9" s="3">
        <v>0.44969999999999999</v>
      </c>
      <c r="BD9" s="3" t="s">
        <v>288</v>
      </c>
      <c r="BE9" s="3" t="s">
        <v>288</v>
      </c>
      <c r="BF9" s="3" t="s">
        <v>288</v>
      </c>
      <c r="BG9" s="3" t="s">
        <v>288</v>
      </c>
      <c r="BH9" s="3" t="s">
        <v>288</v>
      </c>
      <c r="BI9" s="3" t="s">
        <v>288</v>
      </c>
      <c r="BJ9" s="3">
        <v>0.27537</v>
      </c>
      <c r="BK9" s="3">
        <v>0.28715000000000002</v>
      </c>
      <c r="BL9" s="3">
        <v>0.27327000000000001</v>
      </c>
      <c r="BM9" s="3">
        <v>0.71797</v>
      </c>
      <c r="BN9" s="3">
        <v>0.86087999999999998</v>
      </c>
      <c r="BO9" s="3">
        <v>0.44107000000000002</v>
      </c>
      <c r="BP9" s="3">
        <v>0.27698</v>
      </c>
      <c r="BQ9" s="3">
        <v>0.28953000000000001</v>
      </c>
      <c r="BR9" s="3">
        <v>0.27729999999999999</v>
      </c>
      <c r="BS9" s="3">
        <v>0.72272999999999998</v>
      </c>
      <c r="BT9" s="3">
        <v>0.87026999999999999</v>
      </c>
      <c r="BU9" s="3">
        <v>0.45100000000000001</v>
      </c>
      <c r="BV9" s="3">
        <v>0.2802</v>
      </c>
      <c r="BW9" s="3">
        <v>0.29480000000000001</v>
      </c>
      <c r="BX9" s="3">
        <v>0.27828000000000003</v>
      </c>
      <c r="BY9" s="3">
        <v>0.73199999999999998</v>
      </c>
      <c r="BZ9" s="3">
        <v>0.89378000000000002</v>
      </c>
      <c r="CA9" s="3">
        <v>0.44990000000000002</v>
      </c>
      <c r="CB9" s="3">
        <v>0.04</v>
      </c>
      <c r="CC9" s="3">
        <v>0.03</v>
      </c>
      <c r="CD9" s="3">
        <v>0.1</v>
      </c>
      <c r="CE9" s="3">
        <v>0.23</v>
      </c>
      <c r="CF9" s="3">
        <v>0.31</v>
      </c>
      <c r="CG9" s="3">
        <v>0.27</v>
      </c>
      <c r="CH9" s="3">
        <v>0.12</v>
      </c>
      <c r="CI9" s="3">
        <v>0.06</v>
      </c>
      <c r="CJ9" s="3">
        <v>0.11</v>
      </c>
      <c r="CK9" s="3">
        <v>0.41</v>
      </c>
      <c r="CL9" s="3">
        <v>0.45</v>
      </c>
      <c r="CM9" s="3">
        <v>0.17</v>
      </c>
      <c r="CN9" s="3" t="s">
        <v>289</v>
      </c>
      <c r="CO9" s="3" t="s">
        <v>289</v>
      </c>
      <c r="CP9" s="3" t="s">
        <v>289</v>
      </c>
      <c r="CQ9" s="3" t="s">
        <v>289</v>
      </c>
      <c r="CR9" s="3" t="s">
        <v>289</v>
      </c>
      <c r="CS9" s="3" t="s">
        <v>289</v>
      </c>
      <c r="CT9" s="3">
        <v>0.04</v>
      </c>
      <c r="CU9" s="3">
        <v>0.04</v>
      </c>
      <c r="CV9" s="3">
        <v>0.1</v>
      </c>
      <c r="CW9" s="3">
        <v>0.26</v>
      </c>
      <c r="CX9" s="3">
        <v>0.26</v>
      </c>
      <c r="CY9" s="3">
        <v>0.26</v>
      </c>
      <c r="CZ9" s="3">
        <v>0.05</v>
      </c>
      <c r="DA9" s="3">
        <v>7.0000000000000007E-2</v>
      </c>
      <c r="DB9" s="3">
        <v>0.08</v>
      </c>
      <c r="DC9" s="3">
        <v>0.27</v>
      </c>
      <c r="DD9" s="3">
        <v>0.35</v>
      </c>
      <c r="DE9" s="3">
        <v>0.16</v>
      </c>
      <c r="DF9" s="3">
        <v>7.0000000000000007E-2</v>
      </c>
      <c r="DG9" s="3">
        <v>0.03</v>
      </c>
      <c r="DH9" s="3">
        <v>0.04</v>
      </c>
      <c r="DI9" s="3">
        <v>0.18</v>
      </c>
      <c r="DJ9" s="3">
        <v>0.23</v>
      </c>
      <c r="DK9" s="3">
        <v>0.1</v>
      </c>
      <c r="DL9" s="3" t="s">
        <v>290</v>
      </c>
    </row>
    <row r="10" spans="1:116" s="3" customFormat="1" ht="12.75">
      <c r="A10" s="3">
        <v>69736</v>
      </c>
      <c r="B10" s="3" t="s">
        <v>18</v>
      </c>
      <c r="C10" s="2">
        <v>1</v>
      </c>
      <c r="D10" s="3">
        <v>20090302</v>
      </c>
      <c r="E10" s="3" t="s">
        <v>65</v>
      </c>
      <c r="F10" s="3">
        <v>20090309</v>
      </c>
      <c r="G10" s="3" t="s">
        <v>295</v>
      </c>
      <c r="H10" s="3">
        <v>8</v>
      </c>
      <c r="I10" s="3">
        <v>45</v>
      </c>
      <c r="J10" s="3">
        <v>1428</v>
      </c>
      <c r="K10" s="3" t="s">
        <v>301</v>
      </c>
      <c r="L10" s="3" t="s">
        <v>281</v>
      </c>
      <c r="M10" s="3" t="s">
        <v>305</v>
      </c>
      <c r="N10" s="3" t="s">
        <v>283</v>
      </c>
      <c r="O10" s="3" t="s">
        <v>164</v>
      </c>
      <c r="P10" s="3">
        <v>1.01</v>
      </c>
      <c r="Q10" s="3">
        <v>1.28</v>
      </c>
      <c r="R10" s="3">
        <v>2.29</v>
      </c>
      <c r="S10" s="3" t="s">
        <v>284</v>
      </c>
      <c r="T10" s="3">
        <v>1.9545490000000001</v>
      </c>
      <c r="U10" s="3">
        <v>1.9523980000000001</v>
      </c>
      <c r="V10" s="3" t="s">
        <v>285</v>
      </c>
      <c r="W10" s="3">
        <v>1.9340619999999999</v>
      </c>
      <c r="X10" s="3">
        <v>1.9353469999999999</v>
      </c>
      <c r="Y10" s="3">
        <v>1.961932</v>
      </c>
      <c r="Z10" s="3">
        <v>0</v>
      </c>
      <c r="AA10" s="3" t="s">
        <v>285</v>
      </c>
      <c r="AB10" s="3" t="s">
        <v>285</v>
      </c>
      <c r="AC10" s="3" t="s">
        <v>285</v>
      </c>
      <c r="AD10" s="3" t="s">
        <v>285</v>
      </c>
      <c r="AE10" s="3" t="s">
        <v>296</v>
      </c>
      <c r="AF10" s="3" t="s">
        <v>285</v>
      </c>
      <c r="AG10" s="3" t="s">
        <v>285</v>
      </c>
      <c r="AH10" s="3">
        <v>0.12</v>
      </c>
      <c r="AI10" s="3" t="s">
        <v>287</v>
      </c>
      <c r="AJ10" s="3">
        <v>-0.56000000000000005</v>
      </c>
      <c r="AK10" s="3">
        <v>-2.2143000000000002</v>
      </c>
      <c r="AL10" s="3">
        <v>1.5</v>
      </c>
      <c r="AM10" s="3">
        <v>800</v>
      </c>
      <c r="AN10" s="3">
        <v>8.6300000000000008</v>
      </c>
      <c r="AO10" s="3">
        <v>9.0399999999999991</v>
      </c>
      <c r="AP10" s="3">
        <v>50.17</v>
      </c>
      <c r="AQ10" s="3">
        <v>53.61</v>
      </c>
      <c r="AR10" s="3">
        <v>0.28016999999999997</v>
      </c>
      <c r="AS10" s="3">
        <v>0.29207</v>
      </c>
      <c r="AT10" s="3">
        <v>0.28108</v>
      </c>
      <c r="AU10" s="3">
        <v>0.71987000000000001</v>
      </c>
      <c r="AV10" s="3">
        <v>0.87787000000000004</v>
      </c>
      <c r="AW10" s="3">
        <v>0.44246999999999997</v>
      </c>
      <c r="AX10" s="3">
        <v>0.27988000000000002</v>
      </c>
      <c r="AY10" s="3">
        <v>0.29189999999999999</v>
      </c>
      <c r="AZ10" s="3">
        <v>0.28082000000000001</v>
      </c>
      <c r="BA10" s="3">
        <v>0.71699999999999997</v>
      </c>
      <c r="BB10" s="3">
        <v>0.87419999999999998</v>
      </c>
      <c r="BC10" s="3">
        <v>0.44217000000000001</v>
      </c>
      <c r="BD10" s="3" t="s">
        <v>288</v>
      </c>
      <c r="BE10" s="3" t="s">
        <v>288</v>
      </c>
      <c r="BF10" s="3" t="s">
        <v>288</v>
      </c>
      <c r="BG10" s="3" t="s">
        <v>288</v>
      </c>
      <c r="BH10" s="3" t="s">
        <v>288</v>
      </c>
      <c r="BI10" s="3" t="s">
        <v>288</v>
      </c>
      <c r="BJ10" s="3">
        <v>0.27707999999999999</v>
      </c>
      <c r="BK10" s="3">
        <v>0.28665000000000002</v>
      </c>
      <c r="BL10" s="3">
        <v>0.27915000000000001</v>
      </c>
      <c r="BM10" s="3">
        <v>0.70657999999999999</v>
      </c>
      <c r="BN10" s="3">
        <v>0.84026999999999996</v>
      </c>
      <c r="BO10" s="3">
        <v>0.43662000000000001</v>
      </c>
      <c r="BP10" s="3">
        <v>0.27778000000000003</v>
      </c>
      <c r="BQ10" s="3">
        <v>0.28711999999999999</v>
      </c>
      <c r="BR10" s="3">
        <v>0.27865000000000001</v>
      </c>
      <c r="BS10" s="3">
        <v>0.70623000000000002</v>
      </c>
      <c r="BT10" s="3">
        <v>0.84672000000000003</v>
      </c>
      <c r="BU10" s="3">
        <v>0.43695000000000001</v>
      </c>
      <c r="BV10" s="3">
        <v>0.28189999999999998</v>
      </c>
      <c r="BW10" s="3">
        <v>0.29448000000000002</v>
      </c>
      <c r="BX10" s="3">
        <v>0.28167999999999999</v>
      </c>
      <c r="BY10" s="3">
        <v>0.71918000000000004</v>
      </c>
      <c r="BZ10" s="3">
        <v>0.87649999999999995</v>
      </c>
      <c r="CA10" s="3">
        <v>0.44005</v>
      </c>
      <c r="CB10" s="3">
        <v>0.13</v>
      </c>
      <c r="CC10" s="3">
        <v>7.0000000000000007E-2</v>
      </c>
      <c r="CD10" s="3">
        <v>0.05</v>
      </c>
      <c r="CE10" s="3">
        <v>1.26</v>
      </c>
      <c r="CF10" s="3">
        <v>0.32</v>
      </c>
      <c r="CG10" s="3">
        <v>0.52</v>
      </c>
      <c r="CH10" s="3">
        <v>0.09</v>
      </c>
      <c r="CI10" s="3">
        <v>0.12</v>
      </c>
      <c r="CJ10" s="3">
        <v>0.15</v>
      </c>
      <c r="CK10" s="3">
        <v>1.41</v>
      </c>
      <c r="CL10" s="3">
        <v>0.51</v>
      </c>
      <c r="CM10" s="3">
        <v>0.75</v>
      </c>
      <c r="CN10" s="3" t="s">
        <v>289</v>
      </c>
      <c r="CO10" s="3" t="s">
        <v>289</v>
      </c>
      <c r="CP10" s="3" t="s">
        <v>289</v>
      </c>
      <c r="CQ10" s="3" t="s">
        <v>289</v>
      </c>
      <c r="CR10" s="3" t="s">
        <v>289</v>
      </c>
      <c r="CS10" s="3" t="s">
        <v>289</v>
      </c>
      <c r="CT10" s="3">
        <v>0.19</v>
      </c>
      <c r="CU10" s="3">
        <v>0.13</v>
      </c>
      <c r="CV10" s="3">
        <v>0.2</v>
      </c>
      <c r="CW10" s="3">
        <v>0.71</v>
      </c>
      <c r="CX10" s="3">
        <v>0.4</v>
      </c>
      <c r="CY10" s="3">
        <v>0.31</v>
      </c>
      <c r="CZ10" s="3">
        <v>0.08</v>
      </c>
      <c r="DA10" s="3">
        <v>7.0000000000000007E-2</v>
      </c>
      <c r="DB10" s="3">
        <v>0.18</v>
      </c>
      <c r="DC10" s="3">
        <v>0.22</v>
      </c>
      <c r="DD10" s="3">
        <v>0.43</v>
      </c>
      <c r="DE10" s="3">
        <v>0.16</v>
      </c>
      <c r="DF10" s="3">
        <v>0.02</v>
      </c>
      <c r="DG10" s="3">
        <v>0.05</v>
      </c>
      <c r="DH10" s="3">
        <v>0.08</v>
      </c>
      <c r="DI10" s="3">
        <v>0.28999999999999998</v>
      </c>
      <c r="DJ10" s="3">
        <v>0.83</v>
      </c>
      <c r="DK10" s="3">
        <v>1.1000000000000001</v>
      </c>
      <c r="DL10" s="3" t="s">
        <v>290</v>
      </c>
    </row>
    <row r="11" spans="1:116" s="3" customFormat="1" ht="12.75">
      <c r="A11" s="3">
        <v>69672</v>
      </c>
      <c r="B11" s="3" t="s">
        <v>18</v>
      </c>
      <c r="C11" s="2">
        <v>2</v>
      </c>
      <c r="D11" s="3">
        <v>20090302</v>
      </c>
      <c r="E11" s="3" t="s">
        <v>66</v>
      </c>
      <c r="F11" s="3">
        <v>20090309</v>
      </c>
      <c r="G11" s="3" t="s">
        <v>297</v>
      </c>
      <c r="H11" s="3">
        <v>9</v>
      </c>
      <c r="I11" s="3">
        <v>9</v>
      </c>
      <c r="J11" s="3">
        <v>1599</v>
      </c>
      <c r="K11" s="3" t="s">
        <v>301</v>
      </c>
      <c r="L11" s="3" t="s">
        <v>281</v>
      </c>
      <c r="M11" s="3" t="s">
        <v>283</v>
      </c>
      <c r="N11" s="3" t="s">
        <v>283</v>
      </c>
      <c r="O11" s="3" t="s">
        <v>164</v>
      </c>
      <c r="P11" s="3">
        <v>1.42</v>
      </c>
      <c r="Q11" s="3">
        <v>1.05</v>
      </c>
      <c r="R11" s="3">
        <v>2.4700000000000002</v>
      </c>
      <c r="S11" s="3" t="s">
        <v>284</v>
      </c>
      <c r="T11" s="3">
        <v>1.971328</v>
      </c>
      <c r="U11" s="3">
        <v>1.970005</v>
      </c>
      <c r="V11" s="3" t="s">
        <v>285</v>
      </c>
      <c r="W11" s="3">
        <v>1.9426810000000001</v>
      </c>
      <c r="X11" s="3">
        <v>1.9524459999999999</v>
      </c>
      <c r="Y11" s="3">
        <v>1.9734499999999999</v>
      </c>
      <c r="Z11" s="3">
        <v>8</v>
      </c>
      <c r="AA11" s="3" t="s">
        <v>285</v>
      </c>
      <c r="AB11" s="3" t="s">
        <v>285</v>
      </c>
      <c r="AC11" s="3" t="s">
        <v>285</v>
      </c>
      <c r="AD11" s="3" t="s">
        <v>285</v>
      </c>
      <c r="AE11" s="3" t="s">
        <v>296</v>
      </c>
      <c r="AF11" s="3" t="s">
        <v>285</v>
      </c>
      <c r="AG11" s="3" t="s">
        <v>285</v>
      </c>
      <c r="AH11" s="3">
        <v>0.19</v>
      </c>
      <c r="AI11" s="3" t="s">
        <v>287</v>
      </c>
      <c r="AJ11" s="3">
        <v>-0.3</v>
      </c>
      <c r="AK11" s="3">
        <v>0.71430000000000005</v>
      </c>
      <c r="AL11" s="3">
        <v>6.25E-2</v>
      </c>
      <c r="AM11" s="3">
        <v>800</v>
      </c>
      <c r="AN11" s="3">
        <v>8.6300000000000008</v>
      </c>
      <c r="AO11" s="3">
        <v>9.15</v>
      </c>
      <c r="AP11" s="3">
        <v>49.72</v>
      </c>
      <c r="AQ11" s="3">
        <v>54.63</v>
      </c>
      <c r="AR11" s="3">
        <v>0.28277000000000002</v>
      </c>
      <c r="AS11" s="3">
        <v>0.29411999999999999</v>
      </c>
      <c r="AT11" s="3">
        <v>0.28242</v>
      </c>
      <c r="AU11" s="3">
        <v>0.73624999999999996</v>
      </c>
      <c r="AV11" s="3">
        <v>0.89100000000000001</v>
      </c>
      <c r="AW11" s="3">
        <v>0.44995000000000002</v>
      </c>
      <c r="AX11" s="3">
        <v>0.28308</v>
      </c>
      <c r="AY11" s="3">
        <v>0.29343000000000002</v>
      </c>
      <c r="AZ11" s="3">
        <v>0.28220000000000001</v>
      </c>
      <c r="BA11" s="3">
        <v>0.73123000000000005</v>
      </c>
      <c r="BB11" s="3">
        <v>0.88382000000000005</v>
      </c>
      <c r="BC11" s="3">
        <v>0.44657000000000002</v>
      </c>
      <c r="BD11" s="3" t="s">
        <v>288</v>
      </c>
      <c r="BE11" s="3" t="s">
        <v>288</v>
      </c>
      <c r="BF11" s="3" t="s">
        <v>288</v>
      </c>
      <c r="BG11" s="3" t="s">
        <v>288</v>
      </c>
      <c r="BH11" s="3" t="s">
        <v>288</v>
      </c>
      <c r="BI11" s="3" t="s">
        <v>288</v>
      </c>
      <c r="BJ11" s="3">
        <v>0.27889999999999998</v>
      </c>
      <c r="BK11" s="3">
        <v>0.28761999999999999</v>
      </c>
      <c r="BL11" s="3">
        <v>0.27910000000000001</v>
      </c>
      <c r="BM11" s="3">
        <v>0.71487999999999996</v>
      </c>
      <c r="BN11" s="3">
        <v>0.84258</v>
      </c>
      <c r="BO11" s="3">
        <v>0.44192999999999999</v>
      </c>
      <c r="BP11" s="3">
        <v>0.27958</v>
      </c>
      <c r="BQ11" s="3">
        <v>0.28977000000000003</v>
      </c>
      <c r="BR11" s="3">
        <v>0.28079999999999999</v>
      </c>
      <c r="BS11" s="3">
        <v>0.72392999999999996</v>
      </c>
      <c r="BT11" s="3">
        <v>0.84897999999999996</v>
      </c>
      <c r="BU11" s="3">
        <v>0.44679999999999997</v>
      </c>
      <c r="BV11" s="3">
        <v>0.28342000000000001</v>
      </c>
      <c r="BW11" s="3">
        <v>0.29532000000000003</v>
      </c>
      <c r="BX11" s="3">
        <v>0.28283000000000003</v>
      </c>
      <c r="BY11" s="3">
        <v>0.72846999999999995</v>
      </c>
      <c r="BZ11" s="3">
        <v>0.88644999999999996</v>
      </c>
      <c r="CA11" s="3">
        <v>0.44807999999999998</v>
      </c>
      <c r="CB11" s="3">
        <v>0.09</v>
      </c>
      <c r="CC11" s="3">
        <v>0.09</v>
      </c>
      <c r="CD11" s="3">
        <v>0.14000000000000001</v>
      </c>
      <c r="CE11" s="3">
        <v>0.8</v>
      </c>
      <c r="CF11" s="3">
        <v>0.37</v>
      </c>
      <c r="CG11" s="3">
        <v>0.55000000000000004</v>
      </c>
      <c r="CH11" s="3">
        <v>0.06</v>
      </c>
      <c r="CI11" s="3">
        <v>0.06</v>
      </c>
      <c r="CJ11" s="3">
        <v>0.12</v>
      </c>
      <c r="CK11" s="3">
        <v>0.4</v>
      </c>
      <c r="CL11" s="3">
        <v>0.45</v>
      </c>
      <c r="CM11" s="3">
        <v>0.38</v>
      </c>
      <c r="CN11" s="3" t="s">
        <v>289</v>
      </c>
      <c r="CO11" s="3" t="s">
        <v>289</v>
      </c>
      <c r="CP11" s="3" t="s">
        <v>289</v>
      </c>
      <c r="CQ11" s="3" t="s">
        <v>289</v>
      </c>
      <c r="CR11" s="3" t="s">
        <v>289</v>
      </c>
      <c r="CS11" s="3" t="s">
        <v>289</v>
      </c>
      <c r="CT11" s="3">
        <v>0.08</v>
      </c>
      <c r="CU11" s="3">
        <v>0.1</v>
      </c>
      <c r="CV11" s="3">
        <v>0.06</v>
      </c>
      <c r="CW11" s="3">
        <v>0.74</v>
      </c>
      <c r="CX11" s="3">
        <v>0.78</v>
      </c>
      <c r="CY11" s="3">
        <v>0.32</v>
      </c>
      <c r="CZ11" s="3">
        <v>0.03</v>
      </c>
      <c r="DA11" s="3">
        <v>0.09</v>
      </c>
      <c r="DB11" s="3">
        <v>7.0000000000000007E-2</v>
      </c>
      <c r="DC11" s="3">
        <v>0.56999999999999995</v>
      </c>
      <c r="DD11" s="3">
        <v>0.61</v>
      </c>
      <c r="DE11" s="3">
        <v>0.36</v>
      </c>
      <c r="DF11" s="3">
        <v>0.09</v>
      </c>
      <c r="DG11" s="3">
        <v>0.08</v>
      </c>
      <c r="DH11" s="3">
        <v>0.09</v>
      </c>
      <c r="DI11" s="3">
        <v>0.72</v>
      </c>
      <c r="DJ11" s="3">
        <v>0.56000000000000005</v>
      </c>
      <c r="DK11" s="3">
        <v>0.6</v>
      </c>
      <c r="DL11" s="3" t="s">
        <v>294</v>
      </c>
    </row>
    <row r="12" spans="1:116" s="3" customFormat="1" ht="12.75">
      <c r="A12" s="3">
        <v>69451</v>
      </c>
      <c r="B12" s="3" t="s">
        <v>16</v>
      </c>
      <c r="C12" s="2">
        <v>1</v>
      </c>
      <c r="D12" s="3">
        <v>20090303</v>
      </c>
      <c r="E12" s="3" t="s">
        <v>67</v>
      </c>
      <c r="F12" s="3">
        <v>20090303</v>
      </c>
      <c r="G12" s="3" t="s">
        <v>279</v>
      </c>
      <c r="H12" s="3">
        <v>8</v>
      </c>
      <c r="I12" s="3">
        <v>35</v>
      </c>
      <c r="J12" s="3">
        <v>1254</v>
      </c>
      <c r="K12" s="3" t="s">
        <v>301</v>
      </c>
      <c r="L12" s="3" t="s">
        <v>281</v>
      </c>
      <c r="M12" s="3" t="s">
        <v>304</v>
      </c>
      <c r="N12" s="3" t="s">
        <v>283</v>
      </c>
      <c r="O12" s="3" t="s">
        <v>162</v>
      </c>
      <c r="P12" s="3">
        <v>1.88</v>
      </c>
      <c r="Q12" s="3">
        <v>1.02</v>
      </c>
      <c r="R12" s="3">
        <v>2.9</v>
      </c>
      <c r="S12" s="3" t="s">
        <v>284</v>
      </c>
      <c r="T12" s="3">
        <v>1.962739</v>
      </c>
      <c r="U12" s="3">
        <v>1.9602980000000001</v>
      </c>
      <c r="V12" s="3" t="s">
        <v>285</v>
      </c>
      <c r="W12" s="3">
        <v>1.922107</v>
      </c>
      <c r="X12" s="3">
        <v>1.938979</v>
      </c>
      <c r="Y12" s="3">
        <v>1.960413</v>
      </c>
      <c r="Z12" s="3">
        <v>1</v>
      </c>
      <c r="AA12" s="3" t="s">
        <v>285</v>
      </c>
      <c r="AB12" s="3" t="s">
        <v>285</v>
      </c>
      <c r="AC12" s="3" t="s">
        <v>285</v>
      </c>
      <c r="AD12" s="3" t="s">
        <v>285</v>
      </c>
      <c r="AE12" s="3" t="s">
        <v>286</v>
      </c>
      <c r="AF12" s="3" t="s">
        <v>285</v>
      </c>
      <c r="AG12" s="3" t="s">
        <v>285</v>
      </c>
      <c r="AH12" s="3">
        <v>0.16</v>
      </c>
      <c r="AI12" s="3" t="s">
        <v>287</v>
      </c>
      <c r="AJ12" s="3">
        <v>0.13</v>
      </c>
      <c r="AK12" s="3">
        <v>2.7856999999999998</v>
      </c>
      <c r="AL12" s="3">
        <v>1.375</v>
      </c>
      <c r="AM12" s="3">
        <v>800</v>
      </c>
      <c r="AN12" s="3">
        <v>8.9</v>
      </c>
      <c r="AO12" s="3" t="s">
        <v>293</v>
      </c>
      <c r="AP12" s="3">
        <v>48.11</v>
      </c>
      <c r="AQ12" s="3" t="s">
        <v>293</v>
      </c>
      <c r="AR12" s="3">
        <v>0.28167999999999999</v>
      </c>
      <c r="AS12" s="3">
        <v>0.29815000000000003</v>
      </c>
      <c r="AT12" s="3">
        <v>0.27938000000000002</v>
      </c>
      <c r="AU12" s="3">
        <v>0.73873</v>
      </c>
      <c r="AV12" s="3">
        <v>0.89792000000000005</v>
      </c>
      <c r="AW12" s="3">
        <v>0.45390000000000003</v>
      </c>
      <c r="AX12" s="3">
        <v>0.28111999999999998</v>
      </c>
      <c r="AY12" s="3">
        <v>0.29716999999999999</v>
      </c>
      <c r="AZ12" s="3">
        <v>0.27907999999999999</v>
      </c>
      <c r="BA12" s="3">
        <v>0.73904999999999998</v>
      </c>
      <c r="BB12" s="3">
        <v>0.89722000000000002</v>
      </c>
      <c r="BC12" s="3">
        <v>0.45582</v>
      </c>
      <c r="BD12" s="3" t="s">
        <v>288</v>
      </c>
      <c r="BE12" s="3" t="s">
        <v>288</v>
      </c>
      <c r="BF12" s="3" t="s">
        <v>288</v>
      </c>
      <c r="BG12" s="3" t="s">
        <v>288</v>
      </c>
      <c r="BH12" s="3" t="s">
        <v>288</v>
      </c>
      <c r="BI12" s="3" t="s">
        <v>288</v>
      </c>
      <c r="BJ12" s="3">
        <v>0.27593000000000001</v>
      </c>
      <c r="BK12" s="3">
        <v>0.28747</v>
      </c>
      <c r="BL12" s="3">
        <v>0.27474999999999999</v>
      </c>
      <c r="BM12" s="3">
        <v>0.71660000000000001</v>
      </c>
      <c r="BN12" s="3">
        <v>0.84567000000000003</v>
      </c>
      <c r="BO12" s="3">
        <v>0.44252999999999998</v>
      </c>
      <c r="BP12" s="3">
        <v>0.27822999999999998</v>
      </c>
      <c r="BQ12" s="3">
        <v>0.29006999999999999</v>
      </c>
      <c r="BR12" s="3">
        <v>0.2767</v>
      </c>
      <c r="BS12" s="3">
        <v>0.72875000000000001</v>
      </c>
      <c r="BT12" s="3">
        <v>0.85116999999999998</v>
      </c>
      <c r="BU12" s="3">
        <v>0.44972000000000001</v>
      </c>
      <c r="BV12" s="3">
        <v>0.28198000000000001</v>
      </c>
      <c r="BW12" s="3">
        <v>0.29587999999999998</v>
      </c>
      <c r="BX12" s="3">
        <v>0.27892</v>
      </c>
      <c r="BY12" s="3">
        <v>0.73450000000000004</v>
      </c>
      <c r="BZ12" s="3">
        <v>0.90195000000000003</v>
      </c>
      <c r="CA12" s="3">
        <v>0.45055000000000001</v>
      </c>
      <c r="CB12" s="3">
        <v>0.05</v>
      </c>
      <c r="CC12" s="3">
        <v>0.05</v>
      </c>
      <c r="CD12" s="3">
        <v>0.1</v>
      </c>
      <c r="CE12" s="3">
        <v>0.26</v>
      </c>
      <c r="CF12" s="3">
        <v>0.13</v>
      </c>
      <c r="CG12" s="3">
        <v>0.16</v>
      </c>
      <c r="CH12" s="3">
        <v>0.03</v>
      </c>
      <c r="CI12" s="3">
        <v>0.03</v>
      </c>
      <c r="CJ12" s="3">
        <v>0.05</v>
      </c>
      <c r="CK12" s="3">
        <v>0.19</v>
      </c>
      <c r="CL12" s="3">
        <v>0.18</v>
      </c>
      <c r="CM12" s="3">
        <v>0.11</v>
      </c>
      <c r="CN12" s="3" t="s">
        <v>289</v>
      </c>
      <c r="CO12" s="3" t="s">
        <v>289</v>
      </c>
      <c r="CP12" s="3" t="s">
        <v>289</v>
      </c>
      <c r="CQ12" s="3" t="s">
        <v>289</v>
      </c>
      <c r="CR12" s="3" t="s">
        <v>289</v>
      </c>
      <c r="CS12" s="3" t="s">
        <v>289</v>
      </c>
      <c r="CT12" s="3">
        <v>0.03</v>
      </c>
      <c r="CU12" s="3">
        <v>0.08</v>
      </c>
      <c r="CV12" s="3">
        <v>0.08</v>
      </c>
      <c r="CW12" s="3">
        <v>0.25</v>
      </c>
      <c r="CX12" s="3">
        <v>0.17</v>
      </c>
      <c r="CY12" s="3">
        <v>0.17</v>
      </c>
      <c r="CZ12" s="3">
        <v>0.04</v>
      </c>
      <c r="DA12" s="3">
        <v>0.04</v>
      </c>
      <c r="DB12" s="3">
        <v>0.05</v>
      </c>
      <c r="DC12" s="3">
        <v>0.17</v>
      </c>
      <c r="DD12" s="3">
        <v>0.26</v>
      </c>
      <c r="DE12" s="3">
        <v>0.27</v>
      </c>
      <c r="DF12" s="3">
        <v>0.03</v>
      </c>
      <c r="DG12" s="3">
        <v>0.03</v>
      </c>
      <c r="DH12" s="3">
        <v>0.06</v>
      </c>
      <c r="DI12" s="3">
        <v>0.22</v>
      </c>
      <c r="DJ12" s="3">
        <v>0.26</v>
      </c>
      <c r="DK12" s="3">
        <v>0.14000000000000001</v>
      </c>
      <c r="DL12" s="3" t="s">
        <v>290</v>
      </c>
    </row>
    <row r="13" spans="1:116" s="3" customFormat="1" ht="12.75">
      <c r="A13" s="3">
        <v>69452</v>
      </c>
      <c r="B13" s="3" t="s">
        <v>16</v>
      </c>
      <c r="C13" s="2">
        <v>2</v>
      </c>
      <c r="D13" s="3">
        <v>20090303</v>
      </c>
      <c r="E13" s="3" t="s">
        <v>68</v>
      </c>
      <c r="F13" s="3">
        <v>20090303</v>
      </c>
      <c r="G13" s="3" t="s">
        <v>291</v>
      </c>
      <c r="H13" s="3">
        <v>15</v>
      </c>
      <c r="I13" s="3">
        <v>34</v>
      </c>
      <c r="J13" s="3">
        <v>2256</v>
      </c>
      <c r="K13" s="3" t="s">
        <v>301</v>
      </c>
      <c r="L13" s="3" t="s">
        <v>281</v>
      </c>
      <c r="M13" s="3" t="s">
        <v>304</v>
      </c>
      <c r="N13" s="3" t="s">
        <v>283</v>
      </c>
      <c r="O13" s="3" t="s">
        <v>162</v>
      </c>
      <c r="P13" s="3">
        <v>1.82</v>
      </c>
      <c r="Q13" s="3">
        <v>0.92</v>
      </c>
      <c r="R13" s="3">
        <v>2.74</v>
      </c>
      <c r="S13" s="3" t="s">
        <v>284</v>
      </c>
      <c r="T13" s="3">
        <v>1.9354979999999999</v>
      </c>
      <c r="U13" s="3">
        <v>1.934507</v>
      </c>
      <c r="V13" s="3" t="s">
        <v>285</v>
      </c>
      <c r="W13" s="3">
        <v>1.902212</v>
      </c>
      <c r="X13" s="3">
        <v>1.922525</v>
      </c>
      <c r="Y13" s="3">
        <v>1.939039</v>
      </c>
      <c r="Z13" s="3">
        <v>0</v>
      </c>
      <c r="AA13" s="3" t="s">
        <v>285</v>
      </c>
      <c r="AB13" s="3" t="s">
        <v>285</v>
      </c>
      <c r="AC13" s="3" t="s">
        <v>285</v>
      </c>
      <c r="AD13" s="3" t="s">
        <v>285</v>
      </c>
      <c r="AE13" s="3" t="s">
        <v>286</v>
      </c>
      <c r="AF13" s="3" t="s">
        <v>285</v>
      </c>
      <c r="AG13" s="3" t="s">
        <v>285</v>
      </c>
      <c r="AH13" s="3">
        <v>0.14000000000000001</v>
      </c>
      <c r="AI13" s="3" t="s">
        <v>287</v>
      </c>
      <c r="AJ13" s="3">
        <v>-0.28999999999999998</v>
      </c>
      <c r="AK13" s="3">
        <v>2.3571</v>
      </c>
      <c r="AL13" s="3">
        <v>0.75</v>
      </c>
      <c r="AM13" s="3">
        <v>800</v>
      </c>
      <c r="AN13" s="3">
        <v>8.83</v>
      </c>
      <c r="AO13" s="3" t="s">
        <v>293</v>
      </c>
      <c r="AP13" s="3">
        <v>48.15</v>
      </c>
      <c r="AQ13" s="3" t="s">
        <v>293</v>
      </c>
      <c r="AR13" s="3">
        <v>0.2772</v>
      </c>
      <c r="AS13" s="3">
        <v>0.29254999999999998</v>
      </c>
      <c r="AT13" s="3">
        <v>0.27651999999999999</v>
      </c>
      <c r="AU13" s="3">
        <v>0.72767000000000004</v>
      </c>
      <c r="AV13" s="3">
        <v>0.89063000000000003</v>
      </c>
      <c r="AW13" s="3">
        <v>0.44701999999999997</v>
      </c>
      <c r="AX13" s="3">
        <v>0.27692</v>
      </c>
      <c r="AY13" s="3">
        <v>0.29187000000000002</v>
      </c>
      <c r="AZ13" s="3">
        <v>0.27655000000000002</v>
      </c>
      <c r="BA13" s="3">
        <v>0.72404999999999997</v>
      </c>
      <c r="BB13" s="3">
        <v>0.88336999999999999</v>
      </c>
      <c r="BC13" s="3">
        <v>0.44946999999999998</v>
      </c>
      <c r="BD13" s="3" t="s">
        <v>288</v>
      </c>
      <c r="BE13" s="3" t="s">
        <v>288</v>
      </c>
      <c r="BF13" s="3" t="s">
        <v>288</v>
      </c>
      <c r="BG13" s="3" t="s">
        <v>288</v>
      </c>
      <c r="BH13" s="3" t="s">
        <v>288</v>
      </c>
      <c r="BI13" s="3" t="s">
        <v>288</v>
      </c>
      <c r="BJ13" s="3">
        <v>0.27265</v>
      </c>
      <c r="BK13" s="3">
        <v>0.28452</v>
      </c>
      <c r="BL13" s="3">
        <v>0.27272999999999997</v>
      </c>
      <c r="BM13" s="3">
        <v>0.71162000000000003</v>
      </c>
      <c r="BN13" s="3">
        <v>0.83157999999999999</v>
      </c>
      <c r="BO13" s="3">
        <v>0.43402000000000002</v>
      </c>
      <c r="BP13" s="3">
        <v>0.27575</v>
      </c>
      <c r="BQ13" s="3">
        <v>0.28758</v>
      </c>
      <c r="BR13" s="3">
        <v>0.27478000000000002</v>
      </c>
      <c r="BS13" s="3">
        <v>0.72202</v>
      </c>
      <c r="BT13" s="3">
        <v>0.85136999999999996</v>
      </c>
      <c r="BU13" s="3">
        <v>0.44318000000000002</v>
      </c>
      <c r="BV13" s="3">
        <v>0.27811999999999998</v>
      </c>
      <c r="BW13" s="3">
        <v>0.29287000000000002</v>
      </c>
      <c r="BX13" s="3">
        <v>0.27655000000000002</v>
      </c>
      <c r="BY13" s="3">
        <v>0.73280000000000001</v>
      </c>
      <c r="BZ13" s="3">
        <v>0.89017000000000002</v>
      </c>
      <c r="CA13" s="3">
        <v>0.44569999999999999</v>
      </c>
      <c r="CB13" s="3">
        <v>0.03</v>
      </c>
      <c r="CC13" s="3">
        <v>0.06</v>
      </c>
      <c r="CD13" s="3">
        <v>0.04</v>
      </c>
      <c r="CE13" s="3">
        <v>0.27</v>
      </c>
      <c r="CF13" s="3">
        <v>0.31</v>
      </c>
      <c r="CG13" s="3">
        <v>0.22</v>
      </c>
      <c r="CH13" s="3">
        <v>0.04</v>
      </c>
      <c r="CI13" s="3">
        <v>0.04</v>
      </c>
      <c r="CJ13" s="3">
        <v>0.02</v>
      </c>
      <c r="CK13" s="3">
        <v>0.15</v>
      </c>
      <c r="CL13" s="3">
        <v>0.17</v>
      </c>
      <c r="CM13" s="3">
        <v>0.35</v>
      </c>
      <c r="CN13" s="3" t="s">
        <v>289</v>
      </c>
      <c r="CO13" s="3" t="s">
        <v>289</v>
      </c>
      <c r="CP13" s="3" t="s">
        <v>289</v>
      </c>
      <c r="CQ13" s="3" t="s">
        <v>289</v>
      </c>
      <c r="CR13" s="3" t="s">
        <v>289</v>
      </c>
      <c r="CS13" s="3" t="s">
        <v>289</v>
      </c>
      <c r="CT13" s="3">
        <v>0.04</v>
      </c>
      <c r="CU13" s="3">
        <v>7.0000000000000007E-2</v>
      </c>
      <c r="CV13" s="3">
        <v>0.1</v>
      </c>
      <c r="CW13" s="3">
        <v>0.26</v>
      </c>
      <c r="CX13" s="3">
        <v>0.47</v>
      </c>
      <c r="CY13" s="3">
        <v>0.2</v>
      </c>
      <c r="CZ13" s="3">
        <v>7.0000000000000007E-2</v>
      </c>
      <c r="DA13" s="3">
        <v>0.06</v>
      </c>
      <c r="DB13" s="3">
        <v>0.08</v>
      </c>
      <c r="DC13" s="3">
        <v>0.25</v>
      </c>
      <c r="DD13" s="3">
        <v>0.33</v>
      </c>
      <c r="DE13" s="3">
        <v>0.17</v>
      </c>
      <c r="DF13" s="3">
        <v>0.06</v>
      </c>
      <c r="DG13" s="3">
        <v>0.05</v>
      </c>
      <c r="DH13" s="3">
        <v>7.0000000000000007E-2</v>
      </c>
      <c r="DI13" s="3">
        <v>0.23</v>
      </c>
      <c r="DJ13" s="3">
        <v>7.0000000000000007E-2</v>
      </c>
      <c r="DK13" s="3">
        <v>0.12</v>
      </c>
      <c r="DL13" s="3" t="s">
        <v>290</v>
      </c>
    </row>
    <row r="14" spans="1:116" s="3" customFormat="1" ht="12.75">
      <c r="A14" s="3">
        <v>69453</v>
      </c>
      <c r="B14" s="3" t="s">
        <v>18</v>
      </c>
      <c r="C14" s="2">
        <v>1</v>
      </c>
      <c r="D14" s="3">
        <v>20090309</v>
      </c>
      <c r="E14" s="3" t="s">
        <v>69</v>
      </c>
      <c r="F14" s="3">
        <v>20090311</v>
      </c>
      <c r="G14" s="3" t="s">
        <v>295</v>
      </c>
      <c r="H14" s="3">
        <v>9</v>
      </c>
      <c r="I14" s="3">
        <v>46</v>
      </c>
      <c r="J14" s="3">
        <v>1585</v>
      </c>
      <c r="K14" s="3" t="s">
        <v>301</v>
      </c>
      <c r="L14" s="3" t="s">
        <v>281</v>
      </c>
      <c r="M14" s="3" t="s">
        <v>283</v>
      </c>
      <c r="N14" s="3" t="s">
        <v>283</v>
      </c>
      <c r="O14" s="3" t="s">
        <v>163</v>
      </c>
      <c r="P14" s="3">
        <v>0.81</v>
      </c>
      <c r="Q14" s="3">
        <v>0.62</v>
      </c>
      <c r="R14" s="3">
        <v>1.43</v>
      </c>
      <c r="S14" s="3" t="s">
        <v>284</v>
      </c>
      <c r="T14" s="3">
        <v>1.961681</v>
      </c>
      <c r="U14" s="3">
        <v>1.957055</v>
      </c>
      <c r="V14" s="3" t="s">
        <v>285</v>
      </c>
      <c r="W14" s="3">
        <v>1.9434769999999999</v>
      </c>
      <c r="X14" s="3">
        <v>1.9553309999999999</v>
      </c>
      <c r="Y14" s="3">
        <v>1.9686600000000001</v>
      </c>
      <c r="Z14" s="3">
        <v>0</v>
      </c>
      <c r="AA14" s="3" t="s">
        <v>285</v>
      </c>
      <c r="AB14" s="3" t="s">
        <v>285</v>
      </c>
      <c r="AC14" s="3" t="s">
        <v>285</v>
      </c>
      <c r="AD14" s="3" t="s">
        <v>285</v>
      </c>
      <c r="AE14" s="3" t="s">
        <v>292</v>
      </c>
      <c r="AF14" s="3" t="s">
        <v>285</v>
      </c>
      <c r="AG14" s="3" t="s">
        <v>285</v>
      </c>
      <c r="AH14" s="3">
        <v>0.28000000000000003</v>
      </c>
      <c r="AI14" s="3" t="s">
        <v>287</v>
      </c>
      <c r="AJ14" s="3">
        <v>-0.56999999999999995</v>
      </c>
      <c r="AK14" s="3">
        <v>-0.42859999999999998</v>
      </c>
      <c r="AL14" s="3">
        <v>-0.5625</v>
      </c>
      <c r="AM14" s="3">
        <v>600</v>
      </c>
      <c r="AN14" s="3">
        <v>10.71</v>
      </c>
      <c r="AO14" s="3">
        <v>10.26</v>
      </c>
      <c r="AP14" s="3">
        <v>70.099999999999994</v>
      </c>
      <c r="AQ14" s="3">
        <v>67.66</v>
      </c>
      <c r="AR14" s="3">
        <v>0.28177999999999997</v>
      </c>
      <c r="AS14" s="3">
        <v>0.29437999999999998</v>
      </c>
      <c r="AT14" s="3">
        <v>0.28125</v>
      </c>
      <c r="AU14" s="3">
        <v>0.72041999999999995</v>
      </c>
      <c r="AV14" s="3">
        <v>0.88417000000000001</v>
      </c>
      <c r="AW14" s="3">
        <v>0.44428000000000001</v>
      </c>
      <c r="AX14" s="3">
        <v>0.28092</v>
      </c>
      <c r="AY14" s="3">
        <v>0.29316999999999999</v>
      </c>
      <c r="AZ14" s="3">
        <v>0.28083000000000002</v>
      </c>
      <c r="BA14" s="3">
        <v>0.72023000000000004</v>
      </c>
      <c r="BB14" s="3">
        <v>0.88254999999999995</v>
      </c>
      <c r="BC14" s="3">
        <v>0.44327</v>
      </c>
      <c r="BD14" s="3" t="s">
        <v>288</v>
      </c>
      <c r="BE14" s="3" t="s">
        <v>288</v>
      </c>
      <c r="BF14" s="3" t="s">
        <v>288</v>
      </c>
      <c r="BG14" s="3" t="s">
        <v>288</v>
      </c>
      <c r="BH14" s="3" t="s">
        <v>288</v>
      </c>
      <c r="BI14" s="3" t="s">
        <v>288</v>
      </c>
      <c r="BJ14" s="3">
        <v>0.27879999999999999</v>
      </c>
      <c r="BK14" s="3">
        <v>0.28915000000000002</v>
      </c>
      <c r="BL14" s="3">
        <v>0.27938000000000002</v>
      </c>
      <c r="BM14" s="3">
        <v>0.71367999999999998</v>
      </c>
      <c r="BN14" s="3">
        <v>0.85013000000000005</v>
      </c>
      <c r="BO14" s="3">
        <v>0.44178000000000001</v>
      </c>
      <c r="BP14" s="3">
        <v>0.27977000000000002</v>
      </c>
      <c r="BQ14" s="3">
        <v>0.29093000000000002</v>
      </c>
      <c r="BR14" s="3">
        <v>0.28155000000000002</v>
      </c>
      <c r="BS14" s="3">
        <v>0.72424999999999995</v>
      </c>
      <c r="BT14" s="3">
        <v>0.85607</v>
      </c>
      <c r="BU14" s="3">
        <v>0.44614999999999999</v>
      </c>
      <c r="BV14" s="3">
        <v>0.28217999999999999</v>
      </c>
      <c r="BW14" s="3">
        <v>0.29503000000000001</v>
      </c>
      <c r="BX14" s="3">
        <v>0.28277999999999998</v>
      </c>
      <c r="BY14" s="3">
        <v>0.72877999999999998</v>
      </c>
      <c r="BZ14" s="3">
        <v>0.88039999999999996</v>
      </c>
      <c r="CA14" s="3">
        <v>0.44623000000000002</v>
      </c>
      <c r="CB14" s="3">
        <v>0.11</v>
      </c>
      <c r="CC14" s="3">
        <v>0.03</v>
      </c>
      <c r="CD14" s="3">
        <v>0.25</v>
      </c>
      <c r="CE14" s="3">
        <v>1.05</v>
      </c>
      <c r="CF14" s="3">
        <v>0.3</v>
      </c>
      <c r="CG14" s="3">
        <v>0.56999999999999995</v>
      </c>
      <c r="CH14" s="3">
        <v>0.1</v>
      </c>
      <c r="CI14" s="3">
        <v>0.17</v>
      </c>
      <c r="CJ14" s="3">
        <v>0.06</v>
      </c>
      <c r="CK14" s="3">
        <v>0.99</v>
      </c>
      <c r="CL14" s="3">
        <v>0.69</v>
      </c>
      <c r="CM14" s="3">
        <v>1.06</v>
      </c>
      <c r="CN14" s="3" t="s">
        <v>289</v>
      </c>
      <c r="CO14" s="3" t="s">
        <v>289</v>
      </c>
      <c r="CP14" s="3" t="s">
        <v>289</v>
      </c>
      <c r="CQ14" s="3" t="s">
        <v>289</v>
      </c>
      <c r="CR14" s="3" t="s">
        <v>289</v>
      </c>
      <c r="CS14" s="3" t="s">
        <v>289</v>
      </c>
      <c r="CT14" s="3">
        <v>0.05</v>
      </c>
      <c r="CU14" s="3">
        <v>7.0000000000000007E-2</v>
      </c>
      <c r="CV14" s="3">
        <v>0.12</v>
      </c>
      <c r="CW14" s="3">
        <v>0.53</v>
      </c>
      <c r="CX14" s="3">
        <v>0.59</v>
      </c>
      <c r="CY14" s="3">
        <v>1.04</v>
      </c>
      <c r="CZ14" s="3">
        <v>0.12</v>
      </c>
      <c r="DA14" s="3">
        <v>0.04</v>
      </c>
      <c r="DB14" s="3">
        <v>0.16</v>
      </c>
      <c r="DC14" s="3">
        <v>0.45</v>
      </c>
      <c r="DD14" s="3">
        <v>0.34</v>
      </c>
      <c r="DE14" s="3">
        <v>0.97</v>
      </c>
      <c r="DF14" s="3">
        <v>0.06</v>
      </c>
      <c r="DG14" s="3">
        <v>0.1</v>
      </c>
      <c r="DH14" s="3">
        <v>0.08</v>
      </c>
      <c r="DI14" s="3">
        <v>1.22</v>
      </c>
      <c r="DJ14" s="3">
        <v>0.61</v>
      </c>
      <c r="DK14" s="3">
        <v>0.51</v>
      </c>
      <c r="DL14" s="3" t="s">
        <v>294</v>
      </c>
    </row>
    <row r="15" spans="1:116" s="3" customFormat="1" ht="12.75">
      <c r="A15" s="3">
        <v>69760</v>
      </c>
      <c r="B15" s="3" t="s">
        <v>18</v>
      </c>
      <c r="C15" s="2">
        <v>2</v>
      </c>
      <c r="D15" s="3">
        <v>20090309</v>
      </c>
      <c r="E15" s="3" t="s">
        <v>10</v>
      </c>
      <c r="F15" s="3">
        <v>20090311</v>
      </c>
      <c r="G15" s="3" t="s">
        <v>297</v>
      </c>
      <c r="H15" s="3">
        <v>10</v>
      </c>
      <c r="I15" s="3">
        <v>10</v>
      </c>
      <c r="J15" s="3">
        <v>1766</v>
      </c>
      <c r="K15" s="3" t="s">
        <v>301</v>
      </c>
      <c r="L15" s="3" t="s">
        <v>281</v>
      </c>
      <c r="M15" s="3" t="s">
        <v>283</v>
      </c>
      <c r="N15" s="3" t="s">
        <v>283</v>
      </c>
      <c r="O15" s="3" t="s">
        <v>165</v>
      </c>
      <c r="P15" s="3">
        <v>0.97</v>
      </c>
      <c r="Q15" s="3">
        <v>0.82</v>
      </c>
      <c r="R15" s="3">
        <v>1.79</v>
      </c>
      <c r="S15" s="3" t="s">
        <v>284</v>
      </c>
      <c r="T15" s="3">
        <v>1.9632719999999999</v>
      </c>
      <c r="U15" s="3">
        <v>1.9607250000000001</v>
      </c>
      <c r="V15" s="3" t="s">
        <v>285</v>
      </c>
      <c r="W15" s="3">
        <v>1.943862</v>
      </c>
      <c r="X15" s="3">
        <v>1.9525140000000001</v>
      </c>
      <c r="Y15" s="3">
        <v>1.968812</v>
      </c>
      <c r="Z15" s="3">
        <v>1</v>
      </c>
      <c r="AA15" s="3" t="s">
        <v>285</v>
      </c>
      <c r="AB15" s="3" t="s">
        <v>285</v>
      </c>
      <c r="AC15" s="3" t="s">
        <v>285</v>
      </c>
      <c r="AD15" s="3" t="s">
        <v>285</v>
      </c>
      <c r="AE15" s="3" t="s">
        <v>298</v>
      </c>
      <c r="AF15" s="3" t="s">
        <v>285</v>
      </c>
      <c r="AG15" s="3" t="s">
        <v>285</v>
      </c>
      <c r="AH15" s="3">
        <v>0.16</v>
      </c>
      <c r="AI15" s="3" t="s">
        <v>287</v>
      </c>
      <c r="AJ15" s="3">
        <v>-0.47</v>
      </c>
      <c r="AK15" s="3">
        <v>0</v>
      </c>
      <c r="AL15" s="3">
        <v>1.1875</v>
      </c>
      <c r="AM15" s="3">
        <v>800</v>
      </c>
      <c r="AN15" s="3">
        <v>10.58</v>
      </c>
      <c r="AO15" s="3">
        <v>10.44</v>
      </c>
      <c r="AP15" s="3">
        <v>56.64</v>
      </c>
      <c r="AQ15" s="3">
        <v>58.14</v>
      </c>
      <c r="AR15" s="3">
        <v>0.28149999999999997</v>
      </c>
      <c r="AS15" s="3">
        <v>0.29382999999999998</v>
      </c>
      <c r="AT15" s="3">
        <v>0.28166999999999998</v>
      </c>
      <c r="AU15" s="3">
        <v>0.72936999999999996</v>
      </c>
      <c r="AV15" s="3">
        <v>0.88173000000000001</v>
      </c>
      <c r="AW15" s="3">
        <v>0.44635000000000002</v>
      </c>
      <c r="AX15" s="3">
        <v>0.28092</v>
      </c>
      <c r="AY15" s="3">
        <v>0.29285</v>
      </c>
      <c r="AZ15" s="3">
        <v>0.28129999999999999</v>
      </c>
      <c r="BA15" s="3">
        <v>0.72902999999999996</v>
      </c>
      <c r="BB15" s="3">
        <v>0.88112000000000001</v>
      </c>
      <c r="BC15" s="3">
        <v>0.44917000000000001</v>
      </c>
      <c r="BD15" s="3" t="s">
        <v>288</v>
      </c>
      <c r="BE15" s="3" t="s">
        <v>288</v>
      </c>
      <c r="BF15" s="3" t="s">
        <v>288</v>
      </c>
      <c r="BG15" s="3" t="s">
        <v>288</v>
      </c>
      <c r="BH15" s="3" t="s">
        <v>288</v>
      </c>
      <c r="BI15" s="3" t="s">
        <v>288</v>
      </c>
      <c r="BJ15" s="3">
        <v>0.27897</v>
      </c>
      <c r="BK15" s="3">
        <v>0.28802</v>
      </c>
      <c r="BL15" s="3">
        <v>0.27929999999999999</v>
      </c>
      <c r="BM15" s="3">
        <v>0.71872999999999998</v>
      </c>
      <c r="BN15" s="3">
        <v>0.84145000000000003</v>
      </c>
      <c r="BO15" s="3">
        <v>0.44119999999999998</v>
      </c>
      <c r="BP15" s="3">
        <v>0.28010000000000002</v>
      </c>
      <c r="BQ15" s="3">
        <v>0.28993000000000002</v>
      </c>
      <c r="BR15" s="3">
        <v>0.28025</v>
      </c>
      <c r="BS15" s="3">
        <v>0.72275</v>
      </c>
      <c r="BT15" s="3">
        <v>0.84767999999999999</v>
      </c>
      <c r="BU15" s="3">
        <v>0.44624999999999998</v>
      </c>
      <c r="BV15" s="3">
        <v>0.28242</v>
      </c>
      <c r="BW15" s="3">
        <v>0.29530000000000001</v>
      </c>
      <c r="BX15" s="3">
        <v>0.28238000000000002</v>
      </c>
      <c r="BY15" s="3">
        <v>0.72755000000000003</v>
      </c>
      <c r="BZ15" s="3">
        <v>0.87992999999999999</v>
      </c>
      <c r="CA15" s="3">
        <v>0.44802999999999998</v>
      </c>
      <c r="CB15" s="3">
        <v>0.04</v>
      </c>
      <c r="CC15" s="3">
        <v>0.08</v>
      </c>
      <c r="CD15" s="3">
        <v>0.05</v>
      </c>
      <c r="CE15" s="3">
        <v>0.57999999999999996</v>
      </c>
      <c r="CF15" s="3">
        <v>0.64</v>
      </c>
      <c r="CG15" s="3">
        <v>0.64</v>
      </c>
      <c r="CH15" s="3">
        <v>7.0000000000000007E-2</v>
      </c>
      <c r="CI15" s="3">
        <v>0.09</v>
      </c>
      <c r="CJ15" s="3">
        <v>0.06</v>
      </c>
      <c r="CK15" s="3">
        <v>0.76</v>
      </c>
      <c r="CL15" s="3">
        <v>0.37</v>
      </c>
      <c r="CM15" s="3">
        <v>0.55000000000000004</v>
      </c>
      <c r="CN15" s="3" t="s">
        <v>289</v>
      </c>
      <c r="CO15" s="3" t="s">
        <v>289</v>
      </c>
      <c r="CP15" s="3" t="s">
        <v>289</v>
      </c>
      <c r="CQ15" s="3" t="s">
        <v>289</v>
      </c>
      <c r="CR15" s="3" t="s">
        <v>289</v>
      </c>
      <c r="CS15" s="3" t="s">
        <v>289</v>
      </c>
      <c r="CT15" s="3">
        <v>0.11</v>
      </c>
      <c r="CU15" s="3">
        <v>0.1</v>
      </c>
      <c r="CV15" s="3">
        <v>0.14000000000000001</v>
      </c>
      <c r="CW15" s="3">
        <v>0.5</v>
      </c>
      <c r="CX15" s="3">
        <v>0.62</v>
      </c>
      <c r="CY15" s="3">
        <v>0.59</v>
      </c>
      <c r="CZ15" s="3">
        <v>0.05</v>
      </c>
      <c r="DA15" s="3">
        <v>0.1</v>
      </c>
      <c r="DB15" s="3">
        <v>0.14000000000000001</v>
      </c>
      <c r="DC15" s="3">
        <v>0.69</v>
      </c>
      <c r="DD15" s="3">
        <v>0.55000000000000004</v>
      </c>
      <c r="DE15" s="3">
        <v>0.59</v>
      </c>
      <c r="DF15" s="3">
        <v>0.13</v>
      </c>
      <c r="DG15" s="3">
        <v>0.1</v>
      </c>
      <c r="DH15" s="3">
        <v>0.22</v>
      </c>
      <c r="DI15" s="3">
        <v>0.51</v>
      </c>
      <c r="DJ15" s="3">
        <v>0.5</v>
      </c>
      <c r="DK15" s="3">
        <v>0.68</v>
      </c>
      <c r="DL15" s="3" t="s">
        <v>294</v>
      </c>
    </row>
    <row r="16" spans="1:116" s="3" customFormat="1" ht="12.75">
      <c r="A16" s="3">
        <v>69978</v>
      </c>
      <c r="B16" s="3" t="s">
        <v>16</v>
      </c>
      <c r="C16" s="2">
        <v>1</v>
      </c>
      <c r="D16" s="3">
        <v>20090310</v>
      </c>
      <c r="E16" s="3" t="s">
        <v>70</v>
      </c>
      <c r="F16" s="3">
        <v>20090310</v>
      </c>
      <c r="G16" s="3" t="s">
        <v>279</v>
      </c>
      <c r="H16" s="3">
        <v>9</v>
      </c>
      <c r="I16" s="3">
        <v>36</v>
      </c>
      <c r="J16" s="3">
        <v>1407</v>
      </c>
      <c r="K16" s="3" t="s">
        <v>301</v>
      </c>
      <c r="L16" s="3" t="s">
        <v>281</v>
      </c>
      <c r="M16" s="3" t="s">
        <v>282</v>
      </c>
      <c r="N16" s="3" t="s">
        <v>283</v>
      </c>
      <c r="O16" s="3" t="s">
        <v>165</v>
      </c>
      <c r="P16" s="3">
        <v>0.99</v>
      </c>
      <c r="Q16" s="3">
        <v>1.04</v>
      </c>
      <c r="R16" s="3">
        <v>2.0299999999999998</v>
      </c>
      <c r="S16" s="3" t="s">
        <v>284</v>
      </c>
      <c r="T16" s="3">
        <v>1.9551799999999999</v>
      </c>
      <c r="U16" s="3">
        <v>1.953519</v>
      </c>
      <c r="V16" s="3" t="s">
        <v>285</v>
      </c>
      <c r="W16" s="3">
        <v>1.936015</v>
      </c>
      <c r="X16" s="3">
        <v>1.9441980000000001</v>
      </c>
      <c r="Y16" s="3">
        <v>1.966599</v>
      </c>
      <c r="Z16" s="3">
        <v>0</v>
      </c>
      <c r="AA16" s="3" t="s">
        <v>285</v>
      </c>
      <c r="AB16" s="3" t="s">
        <v>285</v>
      </c>
      <c r="AC16" s="3" t="s">
        <v>285</v>
      </c>
      <c r="AD16" s="3" t="s">
        <v>285</v>
      </c>
      <c r="AE16" s="3" t="s">
        <v>298</v>
      </c>
      <c r="AF16" s="3" t="s">
        <v>285</v>
      </c>
      <c r="AG16" s="3" t="s">
        <v>285</v>
      </c>
      <c r="AH16" s="3">
        <v>0.12</v>
      </c>
      <c r="AI16" s="3" t="s">
        <v>287</v>
      </c>
      <c r="AJ16" s="3">
        <v>-0.66</v>
      </c>
      <c r="AK16" s="3">
        <v>0.1429</v>
      </c>
      <c r="AL16" s="3">
        <v>2.5625</v>
      </c>
      <c r="AM16" s="3">
        <v>600</v>
      </c>
      <c r="AN16" s="3">
        <v>10.64</v>
      </c>
      <c r="AO16" s="3" t="s">
        <v>293</v>
      </c>
      <c r="AP16" s="3">
        <v>57.72</v>
      </c>
      <c r="AQ16" s="3" t="s">
        <v>293</v>
      </c>
      <c r="AR16" s="3">
        <v>0.28037000000000001</v>
      </c>
      <c r="AS16" s="3">
        <v>0.29661999999999999</v>
      </c>
      <c r="AT16" s="3">
        <v>0.27816999999999997</v>
      </c>
      <c r="AU16" s="3">
        <v>0.74207000000000001</v>
      </c>
      <c r="AV16" s="3">
        <v>0.89846999999999999</v>
      </c>
      <c r="AW16" s="3">
        <v>0.45374999999999999</v>
      </c>
      <c r="AX16" s="3">
        <v>0.28000000000000003</v>
      </c>
      <c r="AY16" s="3">
        <v>0.29627999999999999</v>
      </c>
      <c r="AZ16" s="3">
        <v>0.27811999999999998</v>
      </c>
      <c r="BA16" s="3">
        <v>0.73455000000000004</v>
      </c>
      <c r="BB16" s="3">
        <v>0.89429999999999998</v>
      </c>
      <c r="BC16" s="3">
        <v>0.45693</v>
      </c>
      <c r="BD16" s="3" t="s">
        <v>288</v>
      </c>
      <c r="BE16" s="3" t="s">
        <v>288</v>
      </c>
      <c r="BF16" s="3" t="s">
        <v>288</v>
      </c>
      <c r="BG16" s="3" t="s">
        <v>288</v>
      </c>
      <c r="BH16" s="3" t="s">
        <v>288</v>
      </c>
      <c r="BI16" s="3" t="s">
        <v>288</v>
      </c>
      <c r="BJ16" s="3">
        <v>0.2777</v>
      </c>
      <c r="BK16" s="3">
        <v>0.29038000000000003</v>
      </c>
      <c r="BL16" s="3">
        <v>0.27675</v>
      </c>
      <c r="BM16" s="3">
        <v>0.72297</v>
      </c>
      <c r="BN16" s="3">
        <v>0.85036999999999996</v>
      </c>
      <c r="BO16" s="3">
        <v>0.44688</v>
      </c>
      <c r="BP16" s="3">
        <v>0.27942</v>
      </c>
      <c r="BQ16" s="3">
        <v>0.2923</v>
      </c>
      <c r="BR16" s="3">
        <v>0.27711999999999998</v>
      </c>
      <c r="BS16" s="3">
        <v>0.72257000000000005</v>
      </c>
      <c r="BT16" s="3">
        <v>0.86297999999999997</v>
      </c>
      <c r="BU16" s="3">
        <v>0.45022000000000001</v>
      </c>
      <c r="BV16" s="3">
        <v>0.28198000000000001</v>
      </c>
      <c r="BW16" s="3">
        <v>0.29837000000000002</v>
      </c>
      <c r="BX16" s="3">
        <v>0.28058</v>
      </c>
      <c r="BY16" s="3">
        <v>0.73960000000000004</v>
      </c>
      <c r="BZ16" s="3">
        <v>0.90439999999999998</v>
      </c>
      <c r="CA16" s="3">
        <v>0.45215</v>
      </c>
      <c r="CB16" s="3">
        <v>0.04</v>
      </c>
      <c r="CC16" s="3">
        <v>0.06</v>
      </c>
      <c r="CD16" s="3">
        <v>0.09</v>
      </c>
      <c r="CE16" s="3">
        <v>0.11</v>
      </c>
      <c r="CF16" s="3">
        <v>0.14000000000000001</v>
      </c>
      <c r="CG16" s="3">
        <v>0.22</v>
      </c>
      <c r="CH16" s="3">
        <v>0.03</v>
      </c>
      <c r="CI16" s="3">
        <v>0.03</v>
      </c>
      <c r="CJ16" s="3">
        <v>0.01</v>
      </c>
      <c r="CK16" s="3">
        <v>0.22</v>
      </c>
      <c r="CL16" s="3">
        <v>0.06</v>
      </c>
      <c r="CM16" s="3">
        <v>0.25</v>
      </c>
      <c r="CN16" s="3" t="s">
        <v>289</v>
      </c>
      <c r="CO16" s="3" t="s">
        <v>289</v>
      </c>
      <c r="CP16" s="3" t="s">
        <v>289</v>
      </c>
      <c r="CQ16" s="3" t="s">
        <v>289</v>
      </c>
      <c r="CR16" s="3" t="s">
        <v>289</v>
      </c>
      <c r="CS16" s="3" t="s">
        <v>289</v>
      </c>
      <c r="CT16" s="3">
        <v>0.05</v>
      </c>
      <c r="CU16" s="3">
        <v>0.06</v>
      </c>
      <c r="CV16" s="3">
        <v>0.06</v>
      </c>
      <c r="CW16" s="3">
        <v>0.61</v>
      </c>
      <c r="CX16" s="3">
        <v>0.15</v>
      </c>
      <c r="CY16" s="3">
        <v>0.35</v>
      </c>
      <c r="CZ16" s="3">
        <v>0.05</v>
      </c>
      <c r="DA16" s="3">
        <v>0.13</v>
      </c>
      <c r="DB16" s="3">
        <v>0.12</v>
      </c>
      <c r="DC16" s="3">
        <v>0.18</v>
      </c>
      <c r="DD16" s="3">
        <v>0.19</v>
      </c>
      <c r="DE16" s="3">
        <v>0.34</v>
      </c>
      <c r="DF16" s="3">
        <v>0.08</v>
      </c>
      <c r="DG16" s="3">
        <v>7.0000000000000007E-2</v>
      </c>
      <c r="DH16" s="3">
        <v>0.1</v>
      </c>
      <c r="DI16" s="3">
        <v>0.21</v>
      </c>
      <c r="DJ16" s="3">
        <v>0.35</v>
      </c>
      <c r="DK16" s="3">
        <v>0.16</v>
      </c>
      <c r="DL16" s="3" t="s">
        <v>290</v>
      </c>
    </row>
    <row r="17" spans="1:116" s="3" customFormat="1" ht="12.75">
      <c r="A17" s="3">
        <v>70137</v>
      </c>
      <c r="B17" s="3" t="s">
        <v>19</v>
      </c>
      <c r="C17" s="2">
        <v>1</v>
      </c>
      <c r="D17" s="3">
        <v>20090312</v>
      </c>
      <c r="E17" s="3" t="s">
        <v>71</v>
      </c>
      <c r="F17" s="3">
        <v>20090401</v>
      </c>
      <c r="G17" s="3" t="s">
        <v>306</v>
      </c>
      <c r="H17" s="3">
        <v>7</v>
      </c>
      <c r="I17" s="3">
        <v>7</v>
      </c>
      <c r="J17" s="3">
        <v>1058</v>
      </c>
      <c r="K17" s="3" t="s">
        <v>281</v>
      </c>
      <c r="L17" s="3" t="s">
        <v>307</v>
      </c>
      <c r="M17" s="3" t="s">
        <v>308</v>
      </c>
      <c r="N17" s="3" t="s">
        <v>283</v>
      </c>
      <c r="O17" s="3" t="s">
        <v>163</v>
      </c>
      <c r="P17" s="3">
        <v>0.71</v>
      </c>
      <c r="Q17" s="3">
        <v>0.43</v>
      </c>
      <c r="R17" s="3">
        <v>1.1399999999999999</v>
      </c>
      <c r="S17" s="3" t="s">
        <v>284</v>
      </c>
      <c r="T17" s="3">
        <v>1.936326</v>
      </c>
      <c r="U17" s="3">
        <v>1.9338329999999999</v>
      </c>
      <c r="V17" s="3">
        <v>1.9321330000000001</v>
      </c>
      <c r="W17" s="3">
        <v>1.9162269999999999</v>
      </c>
      <c r="X17" s="3">
        <v>1.9224129999999999</v>
      </c>
      <c r="Y17" s="3">
        <v>1.932917</v>
      </c>
      <c r="Z17" s="3">
        <v>0</v>
      </c>
      <c r="AA17" s="3">
        <v>10.336804000000001</v>
      </c>
      <c r="AB17" s="3">
        <v>10.323128000000001</v>
      </c>
      <c r="AC17" s="3">
        <v>10.316324</v>
      </c>
      <c r="AD17" s="3">
        <v>10.199598999999999</v>
      </c>
      <c r="AE17" s="3" t="s">
        <v>292</v>
      </c>
      <c r="AF17" s="3">
        <v>10.242710000000001</v>
      </c>
      <c r="AG17" s="3">
        <v>10.323935000000001</v>
      </c>
      <c r="AH17" s="3">
        <v>0.13</v>
      </c>
      <c r="AI17" s="3">
        <v>7.0000000000000007E-2</v>
      </c>
      <c r="AJ17" s="3">
        <v>-7.0000000000000007E-2</v>
      </c>
      <c r="AK17" s="3">
        <v>-1.1429</v>
      </c>
      <c r="AL17" s="3">
        <v>-1.75</v>
      </c>
      <c r="AM17" s="3">
        <v>500</v>
      </c>
      <c r="AN17" s="3">
        <v>10.74</v>
      </c>
      <c r="AO17" s="3">
        <v>10.6</v>
      </c>
      <c r="AP17" s="3">
        <v>70.03</v>
      </c>
      <c r="AQ17" s="3">
        <v>71.760000000000005</v>
      </c>
      <c r="AR17" s="3">
        <v>0.27762999999999999</v>
      </c>
      <c r="AS17" s="3">
        <v>0.29039999999999999</v>
      </c>
      <c r="AT17" s="3">
        <v>0.27756999999999998</v>
      </c>
      <c r="AU17" s="3">
        <v>0.71557000000000004</v>
      </c>
      <c r="AV17" s="3">
        <v>0.86943000000000004</v>
      </c>
      <c r="AW17" s="3">
        <v>0.44378000000000001</v>
      </c>
      <c r="AX17" s="3">
        <v>0.27715000000000001</v>
      </c>
      <c r="AY17" s="3">
        <v>0.29004999999999997</v>
      </c>
      <c r="AZ17" s="3">
        <v>0.27722999999999998</v>
      </c>
      <c r="BA17" s="3">
        <v>0.71809999999999996</v>
      </c>
      <c r="BB17" s="3">
        <v>0.86619999999999997</v>
      </c>
      <c r="BC17" s="3">
        <v>0.44292999999999999</v>
      </c>
      <c r="BD17" s="3">
        <v>0.27706999999999998</v>
      </c>
      <c r="BE17" s="3">
        <v>0.2903</v>
      </c>
      <c r="BF17" s="3">
        <v>0.27717999999999998</v>
      </c>
      <c r="BG17" s="3">
        <v>0.71133000000000002</v>
      </c>
      <c r="BH17" s="3">
        <v>0.8659</v>
      </c>
      <c r="BI17" s="3">
        <v>0.44080000000000003</v>
      </c>
      <c r="BJ17" s="3">
        <v>0.27495000000000003</v>
      </c>
      <c r="BK17" s="3">
        <v>0.28598000000000001</v>
      </c>
      <c r="BL17" s="3">
        <v>0.27496999999999999</v>
      </c>
      <c r="BM17" s="3">
        <v>0.70782</v>
      </c>
      <c r="BN17" s="3">
        <v>0.84018000000000004</v>
      </c>
      <c r="BO17" s="3">
        <v>0.43642999999999998</v>
      </c>
      <c r="BP17" s="3">
        <v>0.27567000000000003</v>
      </c>
      <c r="BQ17" s="3">
        <v>0.28715000000000002</v>
      </c>
      <c r="BR17" s="3">
        <v>0.27603</v>
      </c>
      <c r="BS17" s="3">
        <v>0.70872999999999997</v>
      </c>
      <c r="BT17" s="3">
        <v>0.85419999999999996</v>
      </c>
      <c r="BU17" s="3">
        <v>0.43828</v>
      </c>
      <c r="BV17" s="3">
        <v>0.27717000000000003</v>
      </c>
      <c r="BW17" s="3">
        <v>0.29047000000000001</v>
      </c>
      <c r="BX17" s="3">
        <v>0.27737000000000001</v>
      </c>
      <c r="BY17" s="3">
        <v>0.71099999999999997</v>
      </c>
      <c r="BZ17" s="3">
        <v>0.87117999999999995</v>
      </c>
      <c r="CA17" s="3">
        <v>0.44042999999999999</v>
      </c>
      <c r="CB17" s="3">
        <v>0.04</v>
      </c>
      <c r="CC17" s="3">
        <v>0.05</v>
      </c>
      <c r="CD17" s="3">
        <v>0.04</v>
      </c>
      <c r="CE17" s="3">
        <v>0.3</v>
      </c>
      <c r="CF17" s="3">
        <v>0.06</v>
      </c>
      <c r="CG17" s="3">
        <v>0.11</v>
      </c>
      <c r="CH17" s="3">
        <v>0.04</v>
      </c>
      <c r="CI17" s="3">
        <v>0.04</v>
      </c>
      <c r="CJ17" s="3">
        <v>7.0000000000000007E-2</v>
      </c>
      <c r="CK17" s="3">
        <v>0.2</v>
      </c>
      <c r="CL17" s="3">
        <v>0.3</v>
      </c>
      <c r="CM17" s="3">
        <v>0.19</v>
      </c>
      <c r="CN17" s="3">
        <v>0.02</v>
      </c>
      <c r="CO17" s="3">
        <v>0.05</v>
      </c>
      <c r="CP17" s="3">
        <v>0.04</v>
      </c>
      <c r="CQ17" s="3">
        <v>0.15</v>
      </c>
      <c r="CR17" s="3">
        <v>0.31</v>
      </c>
      <c r="CS17" s="3">
        <v>0.24</v>
      </c>
      <c r="CT17" s="3">
        <v>0.05</v>
      </c>
      <c r="CU17" s="3">
        <v>0.06</v>
      </c>
      <c r="CV17" s="3">
        <v>7.0000000000000007E-2</v>
      </c>
      <c r="CW17" s="3">
        <v>0.42</v>
      </c>
      <c r="CX17" s="3">
        <v>0.22</v>
      </c>
      <c r="CY17" s="3">
        <v>0.41</v>
      </c>
      <c r="CZ17" s="3">
        <v>0.03</v>
      </c>
      <c r="DA17" s="3">
        <v>0.02</v>
      </c>
      <c r="DB17" s="3">
        <v>7.0000000000000007E-2</v>
      </c>
      <c r="DC17" s="3">
        <v>0.19</v>
      </c>
      <c r="DD17" s="3">
        <v>0.26</v>
      </c>
      <c r="DE17" s="3">
        <v>0.19</v>
      </c>
      <c r="DF17" s="3">
        <v>0.05</v>
      </c>
      <c r="DG17" s="3">
        <v>0.04</v>
      </c>
      <c r="DH17" s="3">
        <v>0.06</v>
      </c>
      <c r="DI17" s="3">
        <v>0.24</v>
      </c>
      <c r="DJ17" s="3">
        <v>0.33</v>
      </c>
      <c r="DK17" s="3">
        <v>0.23</v>
      </c>
      <c r="DL17" s="3" t="s">
        <v>294</v>
      </c>
    </row>
    <row r="18" spans="1:116" s="3" customFormat="1" ht="12.75">
      <c r="A18" s="3">
        <v>70138</v>
      </c>
      <c r="B18" s="3" t="s">
        <v>18</v>
      </c>
      <c r="C18" s="2">
        <v>2</v>
      </c>
      <c r="D18" s="3">
        <v>20090317</v>
      </c>
      <c r="E18" s="3" t="s">
        <v>72</v>
      </c>
      <c r="F18" s="3">
        <v>20090401</v>
      </c>
      <c r="G18" s="3" t="s">
        <v>297</v>
      </c>
      <c r="H18" s="3">
        <v>11</v>
      </c>
      <c r="I18" s="3">
        <v>11</v>
      </c>
      <c r="J18" s="3">
        <v>1923</v>
      </c>
      <c r="K18" s="3" t="s">
        <v>281</v>
      </c>
      <c r="L18" s="3" t="s">
        <v>309</v>
      </c>
      <c r="M18" s="3" t="s">
        <v>308</v>
      </c>
      <c r="N18" s="3" t="s">
        <v>283</v>
      </c>
      <c r="O18" s="3" t="s">
        <v>163</v>
      </c>
      <c r="P18" s="3">
        <v>0.67</v>
      </c>
      <c r="Q18" s="3">
        <v>0.78</v>
      </c>
      <c r="R18" s="3">
        <v>1.45</v>
      </c>
      <c r="S18" s="3" t="s">
        <v>284</v>
      </c>
      <c r="T18" s="3">
        <v>1.971751</v>
      </c>
      <c r="U18" s="3">
        <v>1.9642250000000001</v>
      </c>
      <c r="V18" s="3" t="s">
        <v>285</v>
      </c>
      <c r="W18" s="3">
        <v>1.9532320000000001</v>
      </c>
      <c r="X18" s="3">
        <v>1.955357</v>
      </c>
      <c r="Y18" s="3">
        <v>1.970256</v>
      </c>
      <c r="Z18" s="3">
        <v>1</v>
      </c>
      <c r="AA18" s="3">
        <v>10.499335</v>
      </c>
      <c r="AB18" s="3">
        <v>10.468472</v>
      </c>
      <c r="AC18" s="3" t="s">
        <v>285</v>
      </c>
      <c r="AD18" s="3">
        <v>10.380428999999999</v>
      </c>
      <c r="AE18" s="3" t="s">
        <v>292</v>
      </c>
      <c r="AF18" s="3">
        <v>10.39743</v>
      </c>
      <c r="AG18" s="3">
        <v>10.500012</v>
      </c>
      <c r="AH18" s="3">
        <v>0.28999999999999998</v>
      </c>
      <c r="AI18" s="3" t="s">
        <v>287</v>
      </c>
      <c r="AJ18" s="3">
        <v>-0.3</v>
      </c>
      <c r="AK18" s="3">
        <v>-1.4286000000000001</v>
      </c>
      <c r="AL18" s="3">
        <v>0.4375</v>
      </c>
      <c r="AM18" s="3">
        <v>700</v>
      </c>
      <c r="AN18" s="3">
        <v>10.7</v>
      </c>
      <c r="AO18" s="3">
        <v>10.42</v>
      </c>
      <c r="AP18" s="3">
        <v>70.09</v>
      </c>
      <c r="AQ18" s="3">
        <v>69.12</v>
      </c>
      <c r="AR18" s="3">
        <v>0.28303</v>
      </c>
      <c r="AS18" s="3">
        <v>0.29393000000000002</v>
      </c>
      <c r="AT18" s="3">
        <v>0.28287000000000001</v>
      </c>
      <c r="AU18" s="3">
        <v>0.73258000000000001</v>
      </c>
      <c r="AV18" s="3">
        <v>0.87582000000000004</v>
      </c>
      <c r="AW18" s="3">
        <v>0.44623000000000002</v>
      </c>
      <c r="AX18" s="3">
        <v>0.28155000000000002</v>
      </c>
      <c r="AY18" s="3">
        <v>0.29354999999999998</v>
      </c>
      <c r="AZ18" s="3">
        <v>0.28227999999999998</v>
      </c>
      <c r="BA18" s="3">
        <v>0.72777000000000003</v>
      </c>
      <c r="BB18" s="3">
        <v>0.87617999999999996</v>
      </c>
      <c r="BC18" s="3">
        <v>0.44464999999999999</v>
      </c>
      <c r="BD18" s="3" t="s">
        <v>288</v>
      </c>
      <c r="BE18" s="3" t="s">
        <v>288</v>
      </c>
      <c r="BF18" s="3" t="s">
        <v>288</v>
      </c>
      <c r="BG18" s="3" t="s">
        <v>288</v>
      </c>
      <c r="BH18" s="3" t="s">
        <v>288</v>
      </c>
      <c r="BI18" s="3" t="s">
        <v>288</v>
      </c>
      <c r="BJ18" s="3">
        <v>0.28006999999999999</v>
      </c>
      <c r="BK18" s="3">
        <v>0.28993000000000002</v>
      </c>
      <c r="BL18" s="3">
        <v>0.28062999999999999</v>
      </c>
      <c r="BM18" s="3">
        <v>0.72840000000000005</v>
      </c>
      <c r="BN18" s="3">
        <v>0.85458000000000001</v>
      </c>
      <c r="BO18" s="3">
        <v>0.44255</v>
      </c>
      <c r="BP18" s="3">
        <v>0.28029999999999999</v>
      </c>
      <c r="BQ18" s="3">
        <v>0.29099999999999998</v>
      </c>
      <c r="BR18" s="3">
        <v>0.28111999999999998</v>
      </c>
      <c r="BS18" s="3">
        <v>0.72155000000000002</v>
      </c>
      <c r="BT18" s="3">
        <v>0.85477999999999998</v>
      </c>
      <c r="BU18" s="3">
        <v>0.44496999999999998</v>
      </c>
      <c r="BV18" s="3">
        <v>0.28237000000000001</v>
      </c>
      <c r="BW18" s="3">
        <v>0.29466999999999999</v>
      </c>
      <c r="BX18" s="3">
        <v>0.28322000000000003</v>
      </c>
      <c r="BY18" s="3">
        <v>0.72885</v>
      </c>
      <c r="BZ18" s="3">
        <v>0.87527999999999995</v>
      </c>
      <c r="CA18" s="3">
        <v>0.44624999999999998</v>
      </c>
      <c r="CB18" s="3">
        <v>0.19</v>
      </c>
      <c r="CC18" s="3">
        <v>0.14000000000000001</v>
      </c>
      <c r="CD18" s="3">
        <v>0.16</v>
      </c>
      <c r="CE18" s="3">
        <v>0.44</v>
      </c>
      <c r="CF18" s="3">
        <v>0.38</v>
      </c>
      <c r="CG18" s="3">
        <v>0.61</v>
      </c>
      <c r="CH18" s="3">
        <v>0.06</v>
      </c>
      <c r="CI18" s="3">
        <v>7.0000000000000007E-2</v>
      </c>
      <c r="CJ18" s="3">
        <v>0.08</v>
      </c>
      <c r="CK18" s="3">
        <v>0.72</v>
      </c>
      <c r="CL18" s="3">
        <v>0.51</v>
      </c>
      <c r="CM18" s="3">
        <v>0.4</v>
      </c>
      <c r="CN18" s="3" t="s">
        <v>289</v>
      </c>
      <c r="CO18" s="3" t="s">
        <v>289</v>
      </c>
      <c r="CP18" s="3" t="s">
        <v>289</v>
      </c>
      <c r="CQ18" s="3" t="s">
        <v>289</v>
      </c>
      <c r="CR18" s="3" t="s">
        <v>289</v>
      </c>
      <c r="CS18" s="3" t="s">
        <v>289</v>
      </c>
      <c r="CT18" s="3">
        <v>0.09</v>
      </c>
      <c r="CU18" s="3">
        <v>0.06</v>
      </c>
      <c r="CV18" s="3">
        <v>0.1</v>
      </c>
      <c r="CW18" s="3">
        <v>0.7</v>
      </c>
      <c r="CX18" s="3">
        <v>0.39</v>
      </c>
      <c r="CY18" s="3">
        <v>0.45</v>
      </c>
      <c r="CZ18" s="3">
        <v>0.16</v>
      </c>
      <c r="DA18" s="3">
        <v>0.06</v>
      </c>
      <c r="DB18" s="3">
        <v>0.14000000000000001</v>
      </c>
      <c r="DC18" s="3">
        <v>0.72</v>
      </c>
      <c r="DD18" s="3">
        <v>0.71</v>
      </c>
      <c r="DE18" s="3">
        <v>0.63</v>
      </c>
      <c r="DF18" s="3">
        <v>0.04</v>
      </c>
      <c r="DG18" s="3">
        <v>0.09</v>
      </c>
      <c r="DH18" s="3">
        <v>0.08</v>
      </c>
      <c r="DI18" s="3">
        <v>0.77</v>
      </c>
      <c r="DJ18" s="3">
        <v>0.56999999999999995</v>
      </c>
      <c r="DK18" s="3">
        <v>0.68</v>
      </c>
      <c r="DL18" s="3" t="s">
        <v>294</v>
      </c>
    </row>
    <row r="19" spans="1:116" s="3" customFormat="1" ht="12.75">
      <c r="A19" s="3">
        <v>70136</v>
      </c>
      <c r="B19" s="3" t="s">
        <v>18</v>
      </c>
      <c r="C19" s="2">
        <v>1</v>
      </c>
      <c r="D19" s="3">
        <v>20090317</v>
      </c>
      <c r="E19" s="3" t="s">
        <v>73</v>
      </c>
      <c r="F19" s="3">
        <v>20090401</v>
      </c>
      <c r="G19" s="3" t="s">
        <v>295</v>
      </c>
      <c r="H19" s="3">
        <v>10</v>
      </c>
      <c r="I19" s="3">
        <v>47</v>
      </c>
      <c r="J19" s="3">
        <v>1744</v>
      </c>
      <c r="K19" s="3" t="s">
        <v>281</v>
      </c>
      <c r="L19" s="3" t="s">
        <v>309</v>
      </c>
      <c r="M19" s="3" t="s">
        <v>308</v>
      </c>
      <c r="N19" s="3" t="s">
        <v>283</v>
      </c>
      <c r="O19" s="3" t="s">
        <v>163</v>
      </c>
      <c r="P19" s="3">
        <v>0.99</v>
      </c>
      <c r="Q19" s="3">
        <v>0.86</v>
      </c>
      <c r="R19" s="3">
        <v>1.85</v>
      </c>
      <c r="S19" s="3" t="s">
        <v>284</v>
      </c>
      <c r="T19" s="3">
        <v>1.966513</v>
      </c>
      <c r="U19" s="3">
        <v>1.961192</v>
      </c>
      <c r="V19" s="3" t="s">
        <v>285</v>
      </c>
      <c r="W19" s="3">
        <v>1.9438139999999999</v>
      </c>
      <c r="X19" s="3">
        <v>1.9516549999999999</v>
      </c>
      <c r="Y19" s="3">
        <v>1.968858</v>
      </c>
      <c r="Z19" s="3">
        <v>2</v>
      </c>
      <c r="AA19" s="3">
        <v>10.483060999999999</v>
      </c>
      <c r="AB19" s="3">
        <v>10.46172</v>
      </c>
      <c r="AC19" s="3" t="s">
        <v>285</v>
      </c>
      <c r="AD19" s="3">
        <v>10.333074999999999</v>
      </c>
      <c r="AE19" s="3" t="s">
        <v>292</v>
      </c>
      <c r="AF19" s="3">
        <v>10.374402</v>
      </c>
      <c r="AG19" s="3">
        <v>10.504804</v>
      </c>
      <c r="AH19" s="3">
        <v>0.2</v>
      </c>
      <c r="AI19" s="3" t="s">
        <v>287</v>
      </c>
      <c r="AJ19" s="3">
        <v>-0.41</v>
      </c>
      <c r="AK19" s="3">
        <v>0.85709999999999997</v>
      </c>
      <c r="AL19" s="3">
        <v>0.9375</v>
      </c>
      <c r="AM19" s="3">
        <v>600</v>
      </c>
      <c r="AN19" s="3">
        <v>10.71</v>
      </c>
      <c r="AO19" s="3">
        <v>10.32</v>
      </c>
      <c r="AP19" s="3">
        <v>70.010000000000005</v>
      </c>
      <c r="AQ19" s="3">
        <v>68.22</v>
      </c>
      <c r="AR19" s="3">
        <v>0.28205000000000002</v>
      </c>
      <c r="AS19" s="3">
        <v>0.29457</v>
      </c>
      <c r="AT19" s="3">
        <v>0.28260000000000002</v>
      </c>
      <c r="AU19" s="3">
        <v>0.72523000000000004</v>
      </c>
      <c r="AV19" s="3">
        <v>0.87375000000000003</v>
      </c>
      <c r="AW19" s="3">
        <v>0.44386999999999999</v>
      </c>
      <c r="AX19" s="3">
        <v>0.28139999999999998</v>
      </c>
      <c r="AY19" s="3">
        <v>0.29420000000000002</v>
      </c>
      <c r="AZ19" s="3">
        <v>0.28166999999999998</v>
      </c>
      <c r="BA19" s="3">
        <v>0.72124999999999995</v>
      </c>
      <c r="BB19" s="3">
        <v>0.87580000000000002</v>
      </c>
      <c r="BC19" s="3">
        <v>0.44314999999999999</v>
      </c>
      <c r="BD19" s="3" t="s">
        <v>288</v>
      </c>
      <c r="BE19" s="3" t="s">
        <v>288</v>
      </c>
      <c r="BF19" s="3" t="s">
        <v>288</v>
      </c>
      <c r="BG19" s="3" t="s">
        <v>288</v>
      </c>
      <c r="BH19" s="3" t="s">
        <v>288</v>
      </c>
      <c r="BI19" s="3" t="s">
        <v>288</v>
      </c>
      <c r="BJ19" s="3">
        <v>0.27889999999999998</v>
      </c>
      <c r="BK19" s="3">
        <v>0.28975000000000001</v>
      </c>
      <c r="BL19" s="3">
        <v>0.27977000000000002</v>
      </c>
      <c r="BM19" s="3">
        <v>0.71347000000000005</v>
      </c>
      <c r="BN19" s="3">
        <v>0.84524999999999995</v>
      </c>
      <c r="BO19" s="3">
        <v>0.43725000000000003</v>
      </c>
      <c r="BP19" s="3">
        <v>0.27972000000000002</v>
      </c>
      <c r="BQ19" s="3">
        <v>0.29038000000000003</v>
      </c>
      <c r="BR19" s="3">
        <v>0.28108</v>
      </c>
      <c r="BS19" s="3">
        <v>0.71323000000000003</v>
      </c>
      <c r="BT19" s="3">
        <v>0.85324999999999995</v>
      </c>
      <c r="BU19" s="3">
        <v>0.44338</v>
      </c>
      <c r="BV19" s="3">
        <v>0.28242</v>
      </c>
      <c r="BW19" s="3">
        <v>0.29543000000000003</v>
      </c>
      <c r="BX19" s="3">
        <v>0.28267999999999999</v>
      </c>
      <c r="BY19" s="3">
        <v>0.72548000000000001</v>
      </c>
      <c r="BZ19" s="3">
        <v>0.87955000000000005</v>
      </c>
      <c r="CA19" s="3">
        <v>0.44602999999999998</v>
      </c>
      <c r="CB19" s="3">
        <v>0.21</v>
      </c>
      <c r="CC19" s="3">
        <v>0.39</v>
      </c>
      <c r="CD19" s="3">
        <v>0.15</v>
      </c>
      <c r="CE19" s="3">
        <v>0.47</v>
      </c>
      <c r="CF19" s="3">
        <v>0.36</v>
      </c>
      <c r="CG19" s="3">
        <v>0.48</v>
      </c>
      <c r="CH19" s="3">
        <v>0.06</v>
      </c>
      <c r="CI19" s="3">
        <v>0.1</v>
      </c>
      <c r="CJ19" s="3">
        <v>0.06</v>
      </c>
      <c r="CK19" s="3">
        <v>0.5</v>
      </c>
      <c r="CL19" s="3">
        <v>0.28000000000000003</v>
      </c>
      <c r="CM19" s="3">
        <v>0.43</v>
      </c>
      <c r="CN19" s="3" t="s">
        <v>289</v>
      </c>
      <c r="CO19" s="3" t="s">
        <v>289</v>
      </c>
      <c r="CP19" s="3" t="s">
        <v>289</v>
      </c>
      <c r="CQ19" s="3" t="s">
        <v>289</v>
      </c>
      <c r="CR19" s="3" t="s">
        <v>289</v>
      </c>
      <c r="CS19" s="3" t="s">
        <v>289</v>
      </c>
      <c r="CT19" s="3">
        <v>0.09</v>
      </c>
      <c r="CU19" s="3">
        <v>0.26</v>
      </c>
      <c r="CV19" s="3">
        <v>0.34</v>
      </c>
      <c r="CW19" s="3">
        <v>1.26</v>
      </c>
      <c r="CX19" s="3">
        <v>0.55000000000000004</v>
      </c>
      <c r="CY19" s="3">
        <v>0.67</v>
      </c>
      <c r="CZ19" s="3">
        <v>0.04</v>
      </c>
      <c r="DA19" s="3">
        <v>0.08</v>
      </c>
      <c r="DB19" s="3">
        <v>0.05</v>
      </c>
      <c r="DC19" s="3">
        <v>0.5</v>
      </c>
      <c r="DD19" s="3">
        <v>0.9</v>
      </c>
      <c r="DE19" s="3">
        <v>0.82</v>
      </c>
      <c r="DF19" s="3">
        <v>0.11</v>
      </c>
      <c r="DG19" s="3">
        <v>0.05</v>
      </c>
      <c r="DH19" s="3">
        <v>0.15</v>
      </c>
      <c r="DI19" s="3">
        <v>1.25</v>
      </c>
      <c r="DJ19" s="3">
        <v>0.56000000000000005</v>
      </c>
      <c r="DK19" s="3">
        <v>0.53</v>
      </c>
      <c r="DL19" s="3" t="s">
        <v>294</v>
      </c>
    </row>
    <row r="20" spans="1:116" s="3" customFormat="1" ht="12.75">
      <c r="A20" s="3">
        <v>70131</v>
      </c>
      <c r="B20" s="3" t="s">
        <v>16</v>
      </c>
      <c r="C20" s="2">
        <v>1</v>
      </c>
      <c r="D20" s="3">
        <v>20090318</v>
      </c>
      <c r="E20" s="3" t="s">
        <v>74</v>
      </c>
      <c r="F20" s="3">
        <v>20090421</v>
      </c>
      <c r="G20" s="3" t="s">
        <v>279</v>
      </c>
      <c r="H20" s="3">
        <v>10</v>
      </c>
      <c r="I20" s="3">
        <v>37</v>
      </c>
      <c r="J20" s="3">
        <v>1563</v>
      </c>
      <c r="K20" s="3" t="s">
        <v>281</v>
      </c>
      <c r="L20" s="3" t="s">
        <v>309</v>
      </c>
      <c r="M20" s="3" t="s">
        <v>304</v>
      </c>
      <c r="N20" s="3" t="s">
        <v>283</v>
      </c>
      <c r="O20" s="3" t="s">
        <v>163</v>
      </c>
      <c r="P20" s="3">
        <v>1.27</v>
      </c>
      <c r="Q20" s="3">
        <v>0.97</v>
      </c>
      <c r="R20" s="3">
        <v>2.2400000000000002</v>
      </c>
      <c r="S20" s="3" t="s">
        <v>284</v>
      </c>
      <c r="T20" s="3">
        <v>1.9547969999999999</v>
      </c>
      <c r="U20" s="3">
        <v>1.9521219999999999</v>
      </c>
      <c r="V20" s="3" t="s">
        <v>285</v>
      </c>
      <c r="W20" s="3">
        <v>1.927592</v>
      </c>
      <c r="X20" s="3">
        <v>1.934928</v>
      </c>
      <c r="Y20" s="3">
        <v>1.954313</v>
      </c>
      <c r="Z20" s="3">
        <v>1</v>
      </c>
      <c r="AA20" s="3">
        <v>10.483905</v>
      </c>
      <c r="AB20" s="3">
        <v>10.470478</v>
      </c>
      <c r="AC20" s="3" t="s">
        <v>285</v>
      </c>
      <c r="AD20" s="3">
        <v>10.301132000000001</v>
      </c>
      <c r="AE20" s="3" t="s">
        <v>292</v>
      </c>
      <c r="AF20" s="3">
        <v>10.3466</v>
      </c>
      <c r="AG20" s="3">
        <v>10.483651</v>
      </c>
      <c r="AH20" s="3">
        <v>0.13</v>
      </c>
      <c r="AI20" s="3" t="s">
        <v>287</v>
      </c>
      <c r="AJ20" s="3">
        <v>-0.13</v>
      </c>
      <c r="AK20" s="3">
        <v>2.8571</v>
      </c>
      <c r="AL20" s="3">
        <v>1.625</v>
      </c>
      <c r="AM20" s="3">
        <v>500</v>
      </c>
      <c r="AN20" s="3">
        <v>10.82</v>
      </c>
      <c r="AO20" s="3">
        <v>10.5</v>
      </c>
      <c r="AP20" s="3">
        <v>70.03</v>
      </c>
      <c r="AQ20" s="3">
        <v>70.150000000000006</v>
      </c>
      <c r="AR20" s="3">
        <v>0.28065000000000001</v>
      </c>
      <c r="AS20" s="3">
        <v>0.29557</v>
      </c>
      <c r="AT20" s="3">
        <v>0.27817999999999998</v>
      </c>
      <c r="AU20" s="3">
        <v>0.73480000000000001</v>
      </c>
      <c r="AV20" s="3">
        <v>0.90212999999999999</v>
      </c>
      <c r="AW20" s="3">
        <v>0.45347999999999999</v>
      </c>
      <c r="AX20" s="3">
        <v>0.28042</v>
      </c>
      <c r="AY20" s="3">
        <v>0.29568</v>
      </c>
      <c r="AZ20" s="3">
        <v>0.27779999999999999</v>
      </c>
      <c r="BA20" s="3">
        <v>0.73134999999999994</v>
      </c>
      <c r="BB20" s="3">
        <v>0.89732999999999996</v>
      </c>
      <c r="BC20" s="3">
        <v>0.45145000000000002</v>
      </c>
      <c r="BD20" s="3" t="s">
        <v>288</v>
      </c>
      <c r="BE20" s="3" t="s">
        <v>288</v>
      </c>
      <c r="BF20" s="3" t="s">
        <v>288</v>
      </c>
      <c r="BG20" s="3" t="s">
        <v>288</v>
      </c>
      <c r="BH20" s="3" t="s">
        <v>288</v>
      </c>
      <c r="BI20" s="3" t="s">
        <v>288</v>
      </c>
      <c r="BJ20" s="3">
        <v>0.27667999999999998</v>
      </c>
      <c r="BK20" s="3">
        <v>0.29015000000000002</v>
      </c>
      <c r="BL20" s="3">
        <v>0.27512999999999999</v>
      </c>
      <c r="BM20" s="3">
        <v>0.71755000000000002</v>
      </c>
      <c r="BN20" s="3">
        <v>0.85982999999999998</v>
      </c>
      <c r="BO20" s="3">
        <v>0.44597999999999999</v>
      </c>
      <c r="BP20" s="3">
        <v>0.27772000000000002</v>
      </c>
      <c r="BQ20" s="3">
        <v>0.29085</v>
      </c>
      <c r="BR20" s="3">
        <v>0.27600000000000002</v>
      </c>
      <c r="BS20" s="3">
        <v>0.72318000000000005</v>
      </c>
      <c r="BT20" s="3">
        <v>0.87573000000000001</v>
      </c>
      <c r="BU20" s="3">
        <v>0.44835000000000003</v>
      </c>
      <c r="BV20" s="3">
        <v>0.28017999999999998</v>
      </c>
      <c r="BW20" s="3">
        <v>0.29609999999999997</v>
      </c>
      <c r="BX20" s="3">
        <v>0.27894999999999998</v>
      </c>
      <c r="BY20" s="3">
        <v>0.73499999999999999</v>
      </c>
      <c r="BZ20" s="3">
        <v>0.90076999999999996</v>
      </c>
      <c r="CA20" s="3">
        <v>0.44907000000000002</v>
      </c>
      <c r="CB20" s="3">
        <v>0.04</v>
      </c>
      <c r="CC20" s="3">
        <v>0.03</v>
      </c>
      <c r="CD20" s="3">
        <v>0.08</v>
      </c>
      <c r="CE20" s="3">
        <v>0.31</v>
      </c>
      <c r="CF20" s="3">
        <v>0.16</v>
      </c>
      <c r="CG20" s="3">
        <v>0.26</v>
      </c>
      <c r="CH20" s="3">
        <v>0.13</v>
      </c>
      <c r="CI20" s="3">
        <v>7.0000000000000007E-2</v>
      </c>
      <c r="CJ20" s="3">
        <v>7.0000000000000007E-2</v>
      </c>
      <c r="CK20" s="3">
        <v>0.1</v>
      </c>
      <c r="CL20" s="3">
        <v>0.33</v>
      </c>
      <c r="CM20" s="3">
        <v>0.15</v>
      </c>
      <c r="CN20" s="3" t="s">
        <v>289</v>
      </c>
      <c r="CO20" s="3" t="s">
        <v>289</v>
      </c>
      <c r="CP20" s="3" t="s">
        <v>289</v>
      </c>
      <c r="CQ20" s="3" t="s">
        <v>289</v>
      </c>
      <c r="CR20" s="3" t="s">
        <v>289</v>
      </c>
      <c r="CS20" s="3" t="s">
        <v>289</v>
      </c>
      <c r="CT20" s="3">
        <v>0.06</v>
      </c>
      <c r="CU20" s="3">
        <v>0.04</v>
      </c>
      <c r="CV20" s="3">
        <v>0.03</v>
      </c>
      <c r="CW20" s="3">
        <v>0.34</v>
      </c>
      <c r="CX20" s="3">
        <v>0.26</v>
      </c>
      <c r="CY20" s="3">
        <v>0.16</v>
      </c>
      <c r="CZ20" s="3">
        <v>0.01</v>
      </c>
      <c r="DA20" s="3">
        <v>0.05</v>
      </c>
      <c r="DB20" s="3">
        <v>0.06</v>
      </c>
      <c r="DC20" s="3">
        <v>0.22</v>
      </c>
      <c r="DD20" s="3">
        <v>0.28999999999999998</v>
      </c>
      <c r="DE20" s="3">
        <v>0.42</v>
      </c>
      <c r="DF20" s="3">
        <v>0.05</v>
      </c>
      <c r="DG20" s="3">
        <v>0.1</v>
      </c>
      <c r="DH20" s="3">
        <v>0.06</v>
      </c>
      <c r="DI20" s="3">
        <v>0.3</v>
      </c>
      <c r="DJ20" s="3">
        <v>0.28999999999999998</v>
      </c>
      <c r="DK20" s="3">
        <v>0.26</v>
      </c>
      <c r="DL20" s="3" t="s">
        <v>290</v>
      </c>
    </row>
    <row r="21" spans="1:116" s="3" customFormat="1" ht="12.75">
      <c r="A21" s="3">
        <v>70140</v>
      </c>
      <c r="B21" s="3" t="s">
        <v>16</v>
      </c>
      <c r="C21" s="2">
        <v>2</v>
      </c>
      <c r="D21" s="3">
        <v>20090318</v>
      </c>
      <c r="E21" s="3" t="s">
        <v>75</v>
      </c>
      <c r="F21" s="3">
        <v>20090318</v>
      </c>
      <c r="G21" s="3" t="s">
        <v>291</v>
      </c>
      <c r="H21" s="3">
        <v>17</v>
      </c>
      <c r="I21" s="3">
        <v>36</v>
      </c>
      <c r="J21" s="3">
        <v>2567</v>
      </c>
      <c r="K21" s="3" t="s">
        <v>301</v>
      </c>
      <c r="L21" s="3" t="s">
        <v>281</v>
      </c>
      <c r="M21" s="3" t="s">
        <v>310</v>
      </c>
      <c r="N21" s="3" t="s">
        <v>283</v>
      </c>
      <c r="O21" s="3" t="s">
        <v>163</v>
      </c>
      <c r="P21" s="3">
        <v>1.1100000000000001</v>
      </c>
      <c r="Q21" s="3">
        <v>0.9</v>
      </c>
      <c r="R21" s="3">
        <v>2.0099999999999998</v>
      </c>
      <c r="S21" s="3" t="s">
        <v>284</v>
      </c>
      <c r="T21" s="3">
        <v>1.930701</v>
      </c>
      <c r="U21" s="3">
        <v>1.9271499999999999</v>
      </c>
      <c r="V21" s="3" t="s">
        <v>285</v>
      </c>
      <c r="W21" s="3">
        <v>1.9104380000000001</v>
      </c>
      <c r="X21" s="3">
        <v>1.9217310000000001</v>
      </c>
      <c r="Y21" s="3">
        <v>1.9376119999999999</v>
      </c>
      <c r="Z21" s="3">
        <v>3</v>
      </c>
      <c r="AA21" s="3">
        <v>10.374008999999999</v>
      </c>
      <c r="AB21" s="3">
        <v>10.349389</v>
      </c>
      <c r="AC21" s="3" t="s">
        <v>285</v>
      </c>
      <c r="AD21" s="3">
        <v>10.215469000000001</v>
      </c>
      <c r="AE21" s="3" t="s">
        <v>292</v>
      </c>
      <c r="AF21" s="3">
        <v>10.292916</v>
      </c>
      <c r="AG21" s="3">
        <v>10.403415000000001</v>
      </c>
      <c r="AH21" s="3">
        <v>0.24</v>
      </c>
      <c r="AI21" s="3" t="s">
        <v>287</v>
      </c>
      <c r="AJ21" s="3">
        <v>-0.52</v>
      </c>
      <c r="AK21" s="3">
        <v>1.7142999999999999</v>
      </c>
      <c r="AL21" s="3">
        <v>1.1875</v>
      </c>
      <c r="AM21" s="3">
        <v>800</v>
      </c>
      <c r="AN21" s="3">
        <v>10.65</v>
      </c>
      <c r="AO21" s="3">
        <v>10.79</v>
      </c>
      <c r="AP21" s="3">
        <v>69.260000000000005</v>
      </c>
      <c r="AQ21" s="3">
        <v>72.34</v>
      </c>
      <c r="AR21" s="3">
        <v>0.27646999999999999</v>
      </c>
      <c r="AS21" s="3">
        <v>0.29371999999999998</v>
      </c>
      <c r="AT21" s="3">
        <v>0.27542</v>
      </c>
      <c r="AU21" s="3">
        <v>0.72967000000000004</v>
      </c>
      <c r="AV21" s="3">
        <v>0.89371999999999996</v>
      </c>
      <c r="AW21" s="3">
        <v>0.44595000000000001</v>
      </c>
      <c r="AX21" s="3">
        <v>0.27579999999999999</v>
      </c>
      <c r="AY21" s="3">
        <v>0.29298000000000002</v>
      </c>
      <c r="AZ21" s="3">
        <v>0.27527000000000001</v>
      </c>
      <c r="BA21" s="3">
        <v>0.72618000000000005</v>
      </c>
      <c r="BB21" s="3">
        <v>0.88807000000000003</v>
      </c>
      <c r="BC21" s="3">
        <v>0.44512000000000002</v>
      </c>
      <c r="BD21" s="3" t="s">
        <v>288</v>
      </c>
      <c r="BE21" s="3" t="s">
        <v>288</v>
      </c>
      <c r="BF21" s="3" t="s">
        <v>288</v>
      </c>
      <c r="BG21" s="3" t="s">
        <v>288</v>
      </c>
      <c r="BH21" s="3" t="s">
        <v>288</v>
      </c>
      <c r="BI21" s="3" t="s">
        <v>288</v>
      </c>
      <c r="BJ21" s="3">
        <v>0.27367999999999998</v>
      </c>
      <c r="BK21" s="3">
        <v>0.28808</v>
      </c>
      <c r="BL21" s="3">
        <v>0.27333000000000002</v>
      </c>
      <c r="BM21" s="3">
        <v>0.71308000000000005</v>
      </c>
      <c r="BN21" s="3">
        <v>0.85412999999999994</v>
      </c>
      <c r="BO21" s="3">
        <v>0.44072</v>
      </c>
      <c r="BP21" s="3">
        <v>0.27482000000000001</v>
      </c>
      <c r="BQ21" s="3">
        <v>0.29127999999999998</v>
      </c>
      <c r="BR21" s="3">
        <v>0.27517000000000003</v>
      </c>
      <c r="BS21" s="3">
        <v>0.71792</v>
      </c>
      <c r="BT21" s="3">
        <v>0.86099999999999999</v>
      </c>
      <c r="BU21" s="3">
        <v>0.44485000000000002</v>
      </c>
      <c r="BV21" s="3">
        <v>0.2777</v>
      </c>
      <c r="BW21" s="3">
        <v>0.29493000000000003</v>
      </c>
      <c r="BX21" s="3">
        <v>0.27672999999999998</v>
      </c>
      <c r="BY21" s="3">
        <v>0.72457000000000005</v>
      </c>
      <c r="BZ21" s="3">
        <v>0.88944999999999996</v>
      </c>
      <c r="CA21" s="3">
        <v>0.44500000000000001</v>
      </c>
      <c r="CB21" s="3">
        <v>0.04</v>
      </c>
      <c r="CC21" s="3">
        <v>0.04</v>
      </c>
      <c r="CD21" s="3">
        <v>0.11</v>
      </c>
      <c r="CE21" s="3">
        <v>0.28000000000000003</v>
      </c>
      <c r="CF21" s="3">
        <v>0.17</v>
      </c>
      <c r="CG21" s="3">
        <v>0.19</v>
      </c>
      <c r="CH21" s="3">
        <v>0.03</v>
      </c>
      <c r="CI21" s="3">
        <v>0.04</v>
      </c>
      <c r="CJ21" s="3">
        <v>0.04</v>
      </c>
      <c r="CK21" s="3">
        <v>0.28000000000000003</v>
      </c>
      <c r="CL21" s="3">
        <v>0.23</v>
      </c>
      <c r="CM21" s="3">
        <v>0.22</v>
      </c>
      <c r="CN21" s="3" t="s">
        <v>289</v>
      </c>
      <c r="CO21" s="3" t="s">
        <v>289</v>
      </c>
      <c r="CP21" s="3" t="s">
        <v>289</v>
      </c>
      <c r="CQ21" s="3" t="s">
        <v>289</v>
      </c>
      <c r="CR21" s="3" t="s">
        <v>289</v>
      </c>
      <c r="CS21" s="3" t="s">
        <v>289</v>
      </c>
      <c r="CT21" s="3">
        <v>0.04</v>
      </c>
      <c r="CU21" s="3">
        <v>7.0000000000000007E-2</v>
      </c>
      <c r="CV21" s="3">
        <v>7.0000000000000007E-2</v>
      </c>
      <c r="CW21" s="3">
        <v>0.13</v>
      </c>
      <c r="CX21" s="3">
        <v>0.4</v>
      </c>
      <c r="CY21" s="3">
        <v>0.19</v>
      </c>
      <c r="CZ21" s="3">
        <v>0.05</v>
      </c>
      <c r="DA21" s="3">
        <v>0.04</v>
      </c>
      <c r="DB21" s="3">
        <v>0.14000000000000001</v>
      </c>
      <c r="DC21" s="3">
        <v>0.43</v>
      </c>
      <c r="DD21" s="3">
        <v>0.8</v>
      </c>
      <c r="DE21" s="3">
        <v>0.54</v>
      </c>
      <c r="DF21" s="3">
        <v>0.09</v>
      </c>
      <c r="DG21" s="3">
        <v>0.1</v>
      </c>
      <c r="DH21" s="3">
        <v>0.1</v>
      </c>
      <c r="DI21" s="3">
        <v>0.44</v>
      </c>
      <c r="DJ21" s="3">
        <v>0.33</v>
      </c>
      <c r="DK21" s="3">
        <v>0.35</v>
      </c>
      <c r="DL21" s="3" t="s">
        <v>294</v>
      </c>
    </row>
    <row r="22" spans="1:116" s="3" customFormat="1" ht="12.75">
      <c r="A22" s="3">
        <v>70149</v>
      </c>
      <c r="B22" s="3" t="s">
        <v>17</v>
      </c>
      <c r="C22" s="2">
        <v>2</v>
      </c>
      <c r="D22" s="3">
        <v>20090318</v>
      </c>
      <c r="E22" s="3" t="s">
        <v>2</v>
      </c>
      <c r="F22" s="3">
        <v>20090417</v>
      </c>
      <c r="G22" s="3" t="s">
        <v>311</v>
      </c>
      <c r="H22" s="3">
        <v>11</v>
      </c>
      <c r="I22" s="3">
        <v>13</v>
      </c>
      <c r="J22" s="3">
        <v>1969</v>
      </c>
      <c r="K22" s="3" t="s">
        <v>281</v>
      </c>
      <c r="L22" s="3" t="s">
        <v>309</v>
      </c>
      <c r="M22" s="3" t="s">
        <v>308</v>
      </c>
      <c r="N22" s="3" t="s">
        <v>283</v>
      </c>
      <c r="O22" s="3" t="s">
        <v>163</v>
      </c>
      <c r="P22" s="3">
        <v>0.63</v>
      </c>
      <c r="Q22" s="3">
        <v>0.49</v>
      </c>
      <c r="R22" s="3">
        <v>1.1200000000000001</v>
      </c>
      <c r="S22" s="3" t="s">
        <v>284</v>
      </c>
      <c r="T22" s="3">
        <v>1.9618930000000001</v>
      </c>
      <c r="U22" s="3">
        <v>1.9510270000000001</v>
      </c>
      <c r="V22" s="3">
        <v>1.9461980000000001</v>
      </c>
      <c r="W22" s="3">
        <v>1.938061</v>
      </c>
      <c r="X22" s="3">
        <v>1.9511149999999999</v>
      </c>
      <c r="Y22" s="3">
        <v>1.9611050000000001</v>
      </c>
      <c r="Z22" s="3">
        <v>0</v>
      </c>
      <c r="AA22" s="3">
        <v>10.441518</v>
      </c>
      <c r="AB22" s="3">
        <v>10.392760000000001</v>
      </c>
      <c r="AC22" s="3">
        <v>10.356680000000001</v>
      </c>
      <c r="AD22" s="3">
        <v>10.289069</v>
      </c>
      <c r="AE22" s="3" t="s">
        <v>292</v>
      </c>
      <c r="AF22" s="3">
        <v>10.369973999999999</v>
      </c>
      <c r="AG22" s="3">
        <v>10.440143000000001</v>
      </c>
      <c r="AH22" s="3">
        <v>0.47</v>
      </c>
      <c r="AI22" s="3">
        <v>0.35</v>
      </c>
      <c r="AJ22" s="3">
        <v>-0.81</v>
      </c>
      <c r="AK22" s="3">
        <v>-1.7142999999999999</v>
      </c>
      <c r="AL22" s="3">
        <v>-1.375</v>
      </c>
      <c r="AM22" s="3">
        <v>1000</v>
      </c>
      <c r="AN22" s="3">
        <v>10.71</v>
      </c>
      <c r="AO22" s="3">
        <v>10</v>
      </c>
      <c r="AP22" s="3">
        <v>69.930000000000007</v>
      </c>
      <c r="AQ22" s="3">
        <v>65.099999999999994</v>
      </c>
      <c r="AR22" s="3">
        <v>0.28111000000000003</v>
      </c>
      <c r="AS22" s="3">
        <v>0.29159000000000002</v>
      </c>
      <c r="AT22" s="3">
        <v>0.28194000000000002</v>
      </c>
      <c r="AU22" s="3">
        <v>0.73189000000000004</v>
      </c>
      <c r="AV22" s="3">
        <v>0.87373000000000001</v>
      </c>
      <c r="AW22" s="3">
        <v>0.44535000000000002</v>
      </c>
      <c r="AX22" s="3">
        <v>0.27898000000000001</v>
      </c>
      <c r="AY22" s="3">
        <v>0.29105999999999999</v>
      </c>
      <c r="AZ22" s="3">
        <v>0.28115000000000001</v>
      </c>
      <c r="BA22" s="3">
        <v>0.72296000000000005</v>
      </c>
      <c r="BB22" s="3">
        <v>0.86850000000000005</v>
      </c>
      <c r="BC22" s="3">
        <v>0.44352000000000003</v>
      </c>
      <c r="BD22" s="3">
        <v>0.27844000000000002</v>
      </c>
      <c r="BE22" s="3">
        <v>0.28952</v>
      </c>
      <c r="BF22" s="3">
        <v>0.28048000000000001</v>
      </c>
      <c r="BG22" s="3">
        <v>0.71770999999999996</v>
      </c>
      <c r="BH22" s="3">
        <v>0.86394000000000004</v>
      </c>
      <c r="BI22" s="3">
        <v>0.44316</v>
      </c>
      <c r="BJ22" s="3">
        <v>0.2772</v>
      </c>
      <c r="BK22" s="3">
        <v>0.28760000000000002</v>
      </c>
      <c r="BL22" s="3">
        <v>0.28000999999999998</v>
      </c>
      <c r="BM22" s="3">
        <v>0.70960000000000001</v>
      </c>
      <c r="BN22" s="3">
        <v>0.83987000000000001</v>
      </c>
      <c r="BO22" s="3">
        <v>0.43937999999999999</v>
      </c>
      <c r="BP22" s="3">
        <v>0.27892</v>
      </c>
      <c r="BQ22" s="3">
        <v>0.29038999999999998</v>
      </c>
      <c r="BR22" s="3">
        <v>0.28177999999999997</v>
      </c>
      <c r="BS22" s="3">
        <v>0.71509999999999996</v>
      </c>
      <c r="BT22" s="3">
        <v>0.84846999999999995</v>
      </c>
      <c r="BU22" s="3">
        <v>0.44379999999999997</v>
      </c>
      <c r="BV22" s="3">
        <v>0.28069</v>
      </c>
      <c r="BW22" s="3">
        <v>0.29242000000000001</v>
      </c>
      <c r="BX22" s="3">
        <v>0.28276000000000001</v>
      </c>
      <c r="BY22" s="3">
        <v>0.72040000000000004</v>
      </c>
      <c r="BZ22" s="3">
        <v>0.87031000000000003</v>
      </c>
      <c r="CA22" s="3">
        <v>0.44413999999999998</v>
      </c>
      <c r="CB22" s="3">
        <v>7.0000000000000007E-2</v>
      </c>
      <c r="CC22" s="3">
        <v>7.0000000000000007E-2</v>
      </c>
      <c r="CD22" s="3">
        <v>7.0000000000000007E-2</v>
      </c>
      <c r="CE22" s="3">
        <v>0.4</v>
      </c>
      <c r="CF22" s="3">
        <v>0.13</v>
      </c>
      <c r="CG22" s="3">
        <v>0.2</v>
      </c>
      <c r="CH22" s="3">
        <v>0.11</v>
      </c>
      <c r="CI22" s="3">
        <v>0.14000000000000001</v>
      </c>
      <c r="CJ22" s="3">
        <v>0.14000000000000001</v>
      </c>
      <c r="CK22" s="3">
        <v>0.25</v>
      </c>
      <c r="CL22" s="3">
        <v>0.23</v>
      </c>
      <c r="CM22" s="3">
        <v>0.27</v>
      </c>
      <c r="CN22" s="3">
        <v>7.0000000000000007E-2</v>
      </c>
      <c r="CO22" s="3">
        <v>0.14000000000000001</v>
      </c>
      <c r="CP22" s="3">
        <v>0.11</v>
      </c>
      <c r="CQ22" s="3">
        <v>0.15</v>
      </c>
      <c r="CR22" s="3">
        <v>0.21</v>
      </c>
      <c r="CS22" s="3">
        <v>0.16</v>
      </c>
      <c r="CT22" s="3">
        <v>7.0000000000000007E-2</v>
      </c>
      <c r="CU22" s="3">
        <v>7.0000000000000007E-2</v>
      </c>
      <c r="CV22" s="3">
        <v>7.0000000000000007E-2</v>
      </c>
      <c r="CW22" s="3">
        <v>0.1</v>
      </c>
      <c r="CX22" s="3">
        <v>0.26</v>
      </c>
      <c r="CY22" s="3">
        <v>0.2</v>
      </c>
      <c r="CZ22" s="3">
        <v>0.11</v>
      </c>
      <c r="DA22" s="3">
        <v>7.0000000000000007E-2</v>
      </c>
      <c r="DB22" s="3">
        <v>7.0000000000000007E-2</v>
      </c>
      <c r="DC22" s="3">
        <v>0.13</v>
      </c>
      <c r="DD22" s="3">
        <v>0.31</v>
      </c>
      <c r="DE22" s="3">
        <v>0.05</v>
      </c>
      <c r="DF22" s="3">
        <v>7.0000000000000007E-2</v>
      </c>
      <c r="DG22" s="3">
        <v>7.0000000000000007E-2</v>
      </c>
      <c r="DH22" s="3">
        <v>0.11</v>
      </c>
      <c r="DI22" s="3">
        <v>0.17</v>
      </c>
      <c r="DJ22" s="3">
        <v>0.22</v>
      </c>
      <c r="DK22" s="3">
        <v>0.14000000000000001</v>
      </c>
      <c r="DL22" s="3" t="s">
        <v>294</v>
      </c>
    </row>
    <row r="23" spans="1:116" s="3" customFormat="1" ht="12.75">
      <c r="A23" s="3">
        <v>70148</v>
      </c>
      <c r="B23" s="3" t="s">
        <v>17</v>
      </c>
      <c r="C23" s="2">
        <v>1</v>
      </c>
      <c r="D23" s="3">
        <v>20090319</v>
      </c>
      <c r="E23" s="3" t="s">
        <v>76</v>
      </c>
      <c r="F23" s="3">
        <v>20090417</v>
      </c>
      <c r="G23" s="3" t="s">
        <v>312</v>
      </c>
      <c r="H23" s="3">
        <v>4</v>
      </c>
      <c r="I23" s="3">
        <v>35</v>
      </c>
      <c r="J23" s="3">
        <v>793.2</v>
      </c>
      <c r="K23" s="3" t="s">
        <v>281</v>
      </c>
      <c r="L23" s="3" t="s">
        <v>309</v>
      </c>
      <c r="M23" s="3" t="s">
        <v>308</v>
      </c>
      <c r="N23" s="3" t="s">
        <v>283</v>
      </c>
      <c r="O23" s="3" t="s">
        <v>163</v>
      </c>
      <c r="P23" s="3">
        <v>0.76</v>
      </c>
      <c r="Q23" s="3">
        <v>0.66</v>
      </c>
      <c r="R23" s="3">
        <v>1.42</v>
      </c>
      <c r="S23" s="3" t="s">
        <v>284</v>
      </c>
      <c r="T23" s="3">
        <v>1.9779100000000001</v>
      </c>
      <c r="U23" s="3">
        <v>1.971716</v>
      </c>
      <c r="V23" s="3" t="s">
        <v>285</v>
      </c>
      <c r="W23" s="3">
        <v>1.954844</v>
      </c>
      <c r="X23" s="3">
        <v>1.964453</v>
      </c>
      <c r="Y23" s="3">
        <v>1.9824090000000001</v>
      </c>
      <c r="Z23" s="3">
        <v>0</v>
      </c>
      <c r="AA23" s="3">
        <v>10.549264000000001</v>
      </c>
      <c r="AB23" s="3">
        <v>10.519166</v>
      </c>
      <c r="AC23" s="3" t="s">
        <v>285</v>
      </c>
      <c r="AD23" s="3">
        <v>10.403381</v>
      </c>
      <c r="AE23" s="3" t="s">
        <v>292</v>
      </c>
      <c r="AF23" s="3">
        <v>10.463521999999999</v>
      </c>
      <c r="AG23" s="3">
        <v>10.578284999999999</v>
      </c>
      <c r="AH23" s="3">
        <v>0.28999999999999998</v>
      </c>
      <c r="AI23" s="3" t="s">
        <v>287</v>
      </c>
      <c r="AJ23" s="3">
        <v>-0.56000000000000005</v>
      </c>
      <c r="AK23" s="3">
        <v>-0.78569999999999995</v>
      </c>
      <c r="AL23" s="3">
        <v>-0.3125</v>
      </c>
      <c r="AM23" s="3">
        <v>800</v>
      </c>
      <c r="AN23" s="3">
        <v>10.71</v>
      </c>
      <c r="AO23" s="3">
        <v>10.1</v>
      </c>
      <c r="AP23" s="3">
        <v>70.040000000000006</v>
      </c>
      <c r="AQ23" s="3">
        <v>66.010000000000005</v>
      </c>
      <c r="AR23" s="3">
        <v>0.28265000000000001</v>
      </c>
      <c r="AS23" s="3">
        <v>0.29493000000000003</v>
      </c>
      <c r="AT23" s="3">
        <v>0.28420000000000001</v>
      </c>
      <c r="AU23" s="3">
        <v>0.73909999999999998</v>
      </c>
      <c r="AV23" s="3">
        <v>0.89178999999999997</v>
      </c>
      <c r="AW23" s="3">
        <v>0.45704</v>
      </c>
      <c r="AX23" s="3">
        <v>0.28167999999999999</v>
      </c>
      <c r="AY23" s="3">
        <v>0.29418</v>
      </c>
      <c r="AZ23" s="3">
        <v>0.28344999999999998</v>
      </c>
      <c r="BA23" s="3">
        <v>0.73794000000000004</v>
      </c>
      <c r="BB23" s="3">
        <v>0.89137999999999995</v>
      </c>
      <c r="BC23" s="3">
        <v>0.45439000000000002</v>
      </c>
      <c r="BD23" s="3" t="s">
        <v>288</v>
      </c>
      <c r="BE23" s="3" t="s">
        <v>288</v>
      </c>
      <c r="BF23" s="3" t="s">
        <v>288</v>
      </c>
      <c r="BG23" s="3" t="s">
        <v>288</v>
      </c>
      <c r="BH23" s="3" t="s">
        <v>288</v>
      </c>
      <c r="BI23" s="3" t="s">
        <v>288</v>
      </c>
      <c r="BJ23" s="3">
        <v>0.27936</v>
      </c>
      <c r="BK23" s="3">
        <v>0.29047000000000001</v>
      </c>
      <c r="BL23" s="3">
        <v>0.28154000000000001</v>
      </c>
      <c r="BM23" s="3">
        <v>0.73087000000000002</v>
      </c>
      <c r="BN23" s="3">
        <v>0.86772000000000005</v>
      </c>
      <c r="BO23" s="3">
        <v>0.44662000000000002</v>
      </c>
      <c r="BP23" s="3">
        <v>0.28008</v>
      </c>
      <c r="BQ23" s="3">
        <v>0.29253000000000001</v>
      </c>
      <c r="BR23" s="3">
        <v>0.28314</v>
      </c>
      <c r="BS23" s="3">
        <v>0.73589000000000004</v>
      </c>
      <c r="BT23" s="3">
        <v>0.87117</v>
      </c>
      <c r="BU23" s="3">
        <v>0.45362999999999998</v>
      </c>
      <c r="BV23" s="3">
        <v>0.28278999999999999</v>
      </c>
      <c r="BW23" s="3">
        <v>0.29546</v>
      </c>
      <c r="BX23" s="3">
        <v>0.28476000000000001</v>
      </c>
      <c r="BY23" s="3">
        <v>0.75163000000000002</v>
      </c>
      <c r="BZ23" s="3">
        <v>0.89629999999999999</v>
      </c>
      <c r="CA23" s="3">
        <v>0.4602</v>
      </c>
      <c r="CB23" s="3">
        <v>7.0000000000000007E-2</v>
      </c>
      <c r="CC23" s="3">
        <v>7.0000000000000007E-2</v>
      </c>
      <c r="CD23" s="3">
        <v>0.14000000000000001</v>
      </c>
      <c r="CE23" s="3">
        <v>0.57999999999999996</v>
      </c>
      <c r="CF23" s="3">
        <v>0.65</v>
      </c>
      <c r="CG23" s="3">
        <v>0.5</v>
      </c>
      <c r="CH23" s="3">
        <v>0.04</v>
      </c>
      <c r="CI23" s="3">
        <v>7.0000000000000007E-2</v>
      </c>
      <c r="CJ23" s="3">
        <v>0.11</v>
      </c>
      <c r="CK23" s="3">
        <v>0.53</v>
      </c>
      <c r="CL23" s="3">
        <v>0.47</v>
      </c>
      <c r="CM23" s="3">
        <v>0.4</v>
      </c>
      <c r="CN23" s="3" t="s">
        <v>289</v>
      </c>
      <c r="CO23" s="3" t="s">
        <v>289</v>
      </c>
      <c r="CP23" s="3" t="s">
        <v>289</v>
      </c>
      <c r="CQ23" s="3" t="s">
        <v>289</v>
      </c>
      <c r="CR23" s="3" t="s">
        <v>289</v>
      </c>
      <c r="CS23" s="3" t="s">
        <v>289</v>
      </c>
      <c r="CT23" s="3">
        <v>0.11</v>
      </c>
      <c r="CU23" s="3">
        <v>0.14000000000000001</v>
      </c>
      <c r="CV23" s="3">
        <v>0.04</v>
      </c>
      <c r="CW23" s="3">
        <v>0.28999999999999998</v>
      </c>
      <c r="CX23" s="3">
        <v>0.25</v>
      </c>
      <c r="CY23" s="3">
        <v>0.2</v>
      </c>
      <c r="CZ23" s="3">
        <v>0.11</v>
      </c>
      <c r="DA23" s="3">
        <v>7.0000000000000007E-2</v>
      </c>
      <c r="DB23" s="3">
        <v>0.11</v>
      </c>
      <c r="DC23" s="3">
        <v>0.75</v>
      </c>
      <c r="DD23" s="3">
        <v>0.69</v>
      </c>
      <c r="DE23" s="3">
        <v>0.42</v>
      </c>
      <c r="DF23" s="3">
        <v>7.0000000000000007E-2</v>
      </c>
      <c r="DG23" s="3">
        <v>0.1</v>
      </c>
      <c r="DH23" s="3">
        <v>0.21</v>
      </c>
      <c r="DI23" s="3">
        <v>0.59</v>
      </c>
      <c r="DJ23" s="3">
        <v>0.64</v>
      </c>
      <c r="DK23" s="3">
        <v>0.41</v>
      </c>
      <c r="DL23" s="3" t="s">
        <v>294</v>
      </c>
    </row>
    <row r="24" spans="1:116" s="3" customFormat="1" ht="12.75">
      <c r="A24" s="3">
        <v>70376</v>
      </c>
      <c r="B24" s="3" t="s">
        <v>18</v>
      </c>
      <c r="C24" s="2">
        <v>2</v>
      </c>
      <c r="D24" s="3">
        <v>20090324</v>
      </c>
      <c r="E24" s="3" t="s">
        <v>77</v>
      </c>
      <c r="F24" s="3">
        <v>20090408</v>
      </c>
      <c r="G24" s="3" t="s">
        <v>297</v>
      </c>
      <c r="H24" s="3">
        <v>12</v>
      </c>
      <c r="I24" s="3">
        <v>12</v>
      </c>
      <c r="J24" s="3">
        <v>2080</v>
      </c>
      <c r="K24" s="3" t="s">
        <v>281</v>
      </c>
      <c r="L24" s="3" t="s">
        <v>309</v>
      </c>
      <c r="M24" s="3" t="s">
        <v>313</v>
      </c>
      <c r="N24" s="3" t="s">
        <v>283</v>
      </c>
      <c r="O24" s="3" t="s">
        <v>162</v>
      </c>
      <c r="P24" s="3">
        <v>1.26</v>
      </c>
      <c r="Q24" s="3">
        <v>0.61</v>
      </c>
      <c r="R24" s="3">
        <v>1.87</v>
      </c>
      <c r="S24" s="3" t="s">
        <v>284</v>
      </c>
      <c r="T24" s="3">
        <v>1.9662120000000001</v>
      </c>
      <c r="U24" s="3">
        <v>1.960777</v>
      </c>
      <c r="V24" s="3" t="s">
        <v>285</v>
      </c>
      <c r="W24" s="3">
        <v>1.939076</v>
      </c>
      <c r="X24" s="3">
        <v>1.956402</v>
      </c>
      <c r="Y24" s="3">
        <v>1.9677789999999999</v>
      </c>
      <c r="Z24" s="3">
        <v>1</v>
      </c>
      <c r="AA24" s="3">
        <v>10.476376999999999</v>
      </c>
      <c r="AB24" s="3">
        <v>10.446421000000001</v>
      </c>
      <c r="AC24" s="3" t="s">
        <v>285</v>
      </c>
      <c r="AD24" s="3">
        <v>10.279493</v>
      </c>
      <c r="AE24" s="3" t="s">
        <v>286</v>
      </c>
      <c r="AF24" s="3">
        <v>10.372303</v>
      </c>
      <c r="AG24" s="3">
        <v>10.491505999999999</v>
      </c>
      <c r="AH24" s="3">
        <v>0.28999999999999998</v>
      </c>
      <c r="AI24" s="3" t="s">
        <v>287</v>
      </c>
      <c r="AJ24" s="3">
        <v>-0.43</v>
      </c>
      <c r="AK24" s="3">
        <v>-1.6429</v>
      </c>
      <c r="AL24" s="3">
        <v>-1.1875</v>
      </c>
      <c r="AM24" s="3">
        <v>900</v>
      </c>
      <c r="AN24" s="3">
        <v>8.83</v>
      </c>
      <c r="AO24" s="3">
        <v>9.14</v>
      </c>
      <c r="AP24" s="3">
        <v>48.57</v>
      </c>
      <c r="AQ24" s="3">
        <v>50.59</v>
      </c>
      <c r="AR24" s="3">
        <v>0.28167999999999999</v>
      </c>
      <c r="AS24" s="3">
        <v>0.29368</v>
      </c>
      <c r="AT24" s="3">
        <v>0.28277999999999998</v>
      </c>
      <c r="AU24" s="3">
        <v>0.72792999999999997</v>
      </c>
      <c r="AV24" s="3">
        <v>0.87553000000000003</v>
      </c>
      <c r="AW24" s="3">
        <v>0.44552999999999998</v>
      </c>
      <c r="AX24" s="3">
        <v>0.28087000000000001</v>
      </c>
      <c r="AY24" s="3">
        <v>0.29298000000000002</v>
      </c>
      <c r="AZ24" s="3">
        <v>0.28216999999999998</v>
      </c>
      <c r="BA24" s="3">
        <v>0.72567000000000004</v>
      </c>
      <c r="BB24" s="3">
        <v>0.87146999999999997</v>
      </c>
      <c r="BC24" s="3">
        <v>0.44297999999999998</v>
      </c>
      <c r="BD24" s="3" t="s">
        <v>288</v>
      </c>
      <c r="BE24" s="3" t="s">
        <v>288</v>
      </c>
      <c r="BF24" s="3" t="s">
        <v>288</v>
      </c>
      <c r="BG24" s="3" t="s">
        <v>288</v>
      </c>
      <c r="BH24" s="3" t="s">
        <v>288</v>
      </c>
      <c r="BI24" s="3" t="s">
        <v>288</v>
      </c>
      <c r="BJ24" s="3">
        <v>0.27844999999999998</v>
      </c>
      <c r="BK24" s="3">
        <v>0.28703000000000001</v>
      </c>
      <c r="BL24" s="3">
        <v>0.27872999999999998</v>
      </c>
      <c r="BM24" s="3">
        <v>0.71494999999999997</v>
      </c>
      <c r="BN24" s="3">
        <v>0.82733000000000001</v>
      </c>
      <c r="BO24" s="3">
        <v>0.43852000000000002</v>
      </c>
      <c r="BP24" s="3">
        <v>0.27977000000000002</v>
      </c>
      <c r="BQ24" s="3">
        <v>0.28865000000000002</v>
      </c>
      <c r="BR24" s="3">
        <v>0.28197</v>
      </c>
      <c r="BS24" s="3">
        <v>0.72953000000000001</v>
      </c>
      <c r="BT24" s="3">
        <v>0.84187000000000001</v>
      </c>
      <c r="BU24" s="3">
        <v>0.44712000000000002</v>
      </c>
      <c r="BV24" s="3">
        <v>0.28220000000000001</v>
      </c>
      <c r="BW24" s="3">
        <v>0.29442000000000002</v>
      </c>
      <c r="BX24" s="3">
        <v>0.28265000000000001</v>
      </c>
      <c r="BY24" s="3">
        <v>0.72899999999999998</v>
      </c>
      <c r="BZ24" s="3">
        <v>0.87963000000000002</v>
      </c>
      <c r="CA24" s="3">
        <v>0.44455</v>
      </c>
      <c r="CB24" s="3">
        <v>0.25</v>
      </c>
      <c r="CC24" s="3">
        <v>0.08</v>
      </c>
      <c r="CD24" s="3">
        <v>0.09</v>
      </c>
      <c r="CE24" s="3">
        <v>0.3</v>
      </c>
      <c r="CF24" s="3">
        <v>0.28000000000000003</v>
      </c>
      <c r="CG24" s="3">
        <v>0.24</v>
      </c>
      <c r="CH24" s="3">
        <v>0.06</v>
      </c>
      <c r="CI24" s="3">
        <v>0.11</v>
      </c>
      <c r="CJ24" s="3">
        <v>0.1</v>
      </c>
      <c r="CK24" s="3">
        <v>0.69</v>
      </c>
      <c r="CL24" s="3">
        <v>0.48</v>
      </c>
      <c r="CM24" s="3">
        <v>0.28999999999999998</v>
      </c>
      <c r="CN24" s="3" t="s">
        <v>289</v>
      </c>
      <c r="CO24" s="3" t="s">
        <v>289</v>
      </c>
      <c r="CP24" s="3" t="s">
        <v>289</v>
      </c>
      <c r="CQ24" s="3" t="s">
        <v>289</v>
      </c>
      <c r="CR24" s="3" t="s">
        <v>289</v>
      </c>
      <c r="CS24" s="3" t="s">
        <v>289</v>
      </c>
      <c r="CT24" s="3">
        <v>0.08</v>
      </c>
      <c r="CU24" s="3">
        <v>0.09</v>
      </c>
      <c r="CV24" s="3">
        <v>0.12</v>
      </c>
      <c r="CW24" s="3">
        <v>0.52</v>
      </c>
      <c r="CX24" s="3">
        <v>0.53</v>
      </c>
      <c r="CY24" s="3">
        <v>0.27</v>
      </c>
      <c r="CZ24" s="3">
        <v>0.06</v>
      </c>
      <c r="DA24" s="3">
        <v>7.0000000000000007E-2</v>
      </c>
      <c r="DB24" s="3">
        <v>0.08</v>
      </c>
      <c r="DC24" s="3">
        <v>0.31</v>
      </c>
      <c r="DD24" s="3">
        <v>0.38</v>
      </c>
      <c r="DE24" s="3">
        <v>0.42</v>
      </c>
      <c r="DF24" s="3">
        <v>0.08</v>
      </c>
      <c r="DG24" s="3">
        <v>0.08</v>
      </c>
      <c r="DH24" s="3">
        <v>0.06</v>
      </c>
      <c r="DI24" s="3">
        <v>0.6</v>
      </c>
      <c r="DJ24" s="3">
        <v>0.59</v>
      </c>
      <c r="DK24" s="3">
        <v>0.3</v>
      </c>
      <c r="DL24" s="3" t="s">
        <v>294</v>
      </c>
    </row>
    <row r="25" spans="1:116" s="3" customFormat="1" ht="12.75">
      <c r="A25" s="3">
        <v>70135</v>
      </c>
      <c r="B25" s="3" t="s">
        <v>18</v>
      </c>
      <c r="C25" s="2">
        <v>1</v>
      </c>
      <c r="D25" s="3">
        <v>20090324</v>
      </c>
      <c r="E25" s="3" t="s">
        <v>78</v>
      </c>
      <c r="F25" s="3">
        <v>20090401</v>
      </c>
      <c r="G25" s="3" t="s">
        <v>295</v>
      </c>
      <c r="H25" s="3">
        <v>11</v>
      </c>
      <c r="I25" s="3">
        <v>48</v>
      </c>
      <c r="J25" s="3">
        <v>1901</v>
      </c>
      <c r="K25" s="3" t="s">
        <v>281</v>
      </c>
      <c r="L25" s="3" t="s">
        <v>309</v>
      </c>
      <c r="M25" s="3" t="s">
        <v>313</v>
      </c>
      <c r="N25" s="3" t="s">
        <v>283</v>
      </c>
      <c r="O25" s="3" t="s">
        <v>164</v>
      </c>
      <c r="P25" s="3">
        <v>1.34</v>
      </c>
      <c r="Q25" s="3">
        <v>1</v>
      </c>
      <c r="R25" s="3">
        <v>2.34</v>
      </c>
      <c r="S25" s="3" t="s">
        <v>284</v>
      </c>
      <c r="T25" s="3">
        <v>1.959951</v>
      </c>
      <c r="U25" s="3">
        <v>1.9575400000000001</v>
      </c>
      <c r="V25" s="3" t="s">
        <v>285</v>
      </c>
      <c r="W25" s="3">
        <v>1.9337580000000001</v>
      </c>
      <c r="X25" s="3">
        <v>1.945227</v>
      </c>
      <c r="Y25" s="3">
        <v>1.9646239999999999</v>
      </c>
      <c r="Z25" s="3">
        <v>1</v>
      </c>
      <c r="AA25" s="3">
        <v>10.448267</v>
      </c>
      <c r="AB25" s="3">
        <v>10.441476</v>
      </c>
      <c r="AC25" s="3" t="s">
        <v>285</v>
      </c>
      <c r="AD25" s="3">
        <v>10.266232</v>
      </c>
      <c r="AE25" s="3" t="s">
        <v>296</v>
      </c>
      <c r="AF25" s="3">
        <v>10.316696</v>
      </c>
      <c r="AG25" s="3">
        <v>10.477859</v>
      </c>
      <c r="AH25" s="3">
        <v>7.0000000000000007E-2</v>
      </c>
      <c r="AI25" s="3" t="s">
        <v>287</v>
      </c>
      <c r="AJ25" s="3">
        <v>-0.35</v>
      </c>
      <c r="AK25" s="3">
        <v>0.1429</v>
      </c>
      <c r="AL25" s="3">
        <v>-0.25</v>
      </c>
      <c r="AM25" s="3">
        <v>800</v>
      </c>
      <c r="AN25" s="3">
        <v>8.64</v>
      </c>
      <c r="AO25" s="3">
        <v>9.1199999999999992</v>
      </c>
      <c r="AP25" s="3">
        <v>50.15</v>
      </c>
      <c r="AQ25" s="3">
        <v>54.19</v>
      </c>
      <c r="AR25" s="3">
        <v>0.28110000000000002</v>
      </c>
      <c r="AS25" s="3">
        <v>0.29318</v>
      </c>
      <c r="AT25" s="3">
        <v>0.28155000000000002</v>
      </c>
      <c r="AU25" s="3">
        <v>0.72330000000000005</v>
      </c>
      <c r="AV25" s="3">
        <v>0.87529999999999997</v>
      </c>
      <c r="AW25" s="3">
        <v>0.44378000000000001</v>
      </c>
      <c r="AX25" s="3">
        <v>0.28087000000000001</v>
      </c>
      <c r="AY25" s="3">
        <v>0.29403000000000001</v>
      </c>
      <c r="AZ25" s="3">
        <v>0.28133000000000002</v>
      </c>
      <c r="BA25" s="3">
        <v>0.71706999999999999</v>
      </c>
      <c r="BB25" s="3">
        <v>0.86978</v>
      </c>
      <c r="BC25" s="3">
        <v>0.44157000000000002</v>
      </c>
      <c r="BD25" s="3" t="s">
        <v>288</v>
      </c>
      <c r="BE25" s="3" t="s">
        <v>288</v>
      </c>
      <c r="BF25" s="3" t="s">
        <v>288</v>
      </c>
      <c r="BG25" s="3" t="s">
        <v>288</v>
      </c>
      <c r="BH25" s="3" t="s">
        <v>288</v>
      </c>
      <c r="BI25" s="3" t="s">
        <v>288</v>
      </c>
      <c r="BJ25" s="3">
        <v>0.27760000000000001</v>
      </c>
      <c r="BK25" s="3">
        <v>0.28694999999999998</v>
      </c>
      <c r="BL25" s="3">
        <v>0.27834999999999999</v>
      </c>
      <c r="BM25" s="3">
        <v>0.70574999999999999</v>
      </c>
      <c r="BN25" s="3">
        <v>0.84025000000000005</v>
      </c>
      <c r="BO25" s="3">
        <v>0.43672</v>
      </c>
      <c r="BP25" s="3">
        <v>0.27882000000000001</v>
      </c>
      <c r="BQ25" s="3">
        <v>0.28787000000000001</v>
      </c>
      <c r="BR25" s="3">
        <v>0.2802</v>
      </c>
      <c r="BS25" s="3">
        <v>0.71718000000000004</v>
      </c>
      <c r="BT25" s="3">
        <v>0.83713000000000004</v>
      </c>
      <c r="BU25" s="3">
        <v>0.44058000000000003</v>
      </c>
      <c r="BV25" s="3">
        <v>0.28170000000000001</v>
      </c>
      <c r="BW25" s="3">
        <v>0.29465000000000002</v>
      </c>
      <c r="BX25" s="3">
        <v>0.28247</v>
      </c>
      <c r="BY25" s="3">
        <v>0.72448000000000001</v>
      </c>
      <c r="BZ25" s="3">
        <v>0.87570000000000003</v>
      </c>
      <c r="CA25" s="3">
        <v>0.44246999999999997</v>
      </c>
      <c r="CB25" s="3">
        <v>0.1</v>
      </c>
      <c r="CC25" s="3">
        <v>0.18</v>
      </c>
      <c r="CD25" s="3">
        <v>0.19</v>
      </c>
      <c r="CE25" s="3">
        <v>0.79</v>
      </c>
      <c r="CF25" s="3">
        <v>0.54</v>
      </c>
      <c r="CG25" s="3">
        <v>0.63</v>
      </c>
      <c r="CH25" s="3">
        <v>0.15</v>
      </c>
      <c r="CI25" s="3">
        <v>0.12</v>
      </c>
      <c r="CJ25" s="3">
        <v>0.19</v>
      </c>
      <c r="CK25" s="3">
        <v>0.77</v>
      </c>
      <c r="CL25" s="3">
        <v>0.71</v>
      </c>
      <c r="CM25" s="3">
        <v>0.72</v>
      </c>
      <c r="CN25" s="3" t="s">
        <v>289</v>
      </c>
      <c r="CO25" s="3" t="s">
        <v>289</v>
      </c>
      <c r="CP25" s="3" t="s">
        <v>289</v>
      </c>
      <c r="CQ25" s="3" t="s">
        <v>289</v>
      </c>
      <c r="CR25" s="3" t="s">
        <v>289</v>
      </c>
      <c r="CS25" s="3" t="s">
        <v>289</v>
      </c>
      <c r="CT25" s="3">
        <v>0.12</v>
      </c>
      <c r="CU25" s="3">
        <v>0.11</v>
      </c>
      <c r="CV25" s="3">
        <v>0.12</v>
      </c>
      <c r="CW25" s="3">
        <v>0.5</v>
      </c>
      <c r="CX25" s="3">
        <v>1.06</v>
      </c>
      <c r="CY25" s="3">
        <v>0.97</v>
      </c>
      <c r="CZ25" s="3">
        <v>0.1</v>
      </c>
      <c r="DA25" s="3">
        <v>0.11</v>
      </c>
      <c r="DB25" s="3">
        <v>0.11</v>
      </c>
      <c r="DC25" s="3">
        <v>0.56000000000000005</v>
      </c>
      <c r="DD25" s="3">
        <v>0.91</v>
      </c>
      <c r="DE25" s="3">
        <v>0.83</v>
      </c>
      <c r="DF25" s="3">
        <v>0.08</v>
      </c>
      <c r="DG25" s="3">
        <v>0.14000000000000001</v>
      </c>
      <c r="DH25" s="3">
        <v>0.32</v>
      </c>
      <c r="DI25" s="3">
        <v>0.75</v>
      </c>
      <c r="DJ25" s="3">
        <v>0.74</v>
      </c>
      <c r="DK25" s="3">
        <v>0.48</v>
      </c>
      <c r="DL25" s="3" t="s">
        <v>294</v>
      </c>
    </row>
    <row r="26" spans="1:116" s="3" customFormat="1" ht="12.75">
      <c r="A26" s="3">
        <v>70378</v>
      </c>
      <c r="B26" s="3" t="s">
        <v>16</v>
      </c>
      <c r="C26" s="2">
        <v>1</v>
      </c>
      <c r="D26" s="3">
        <v>20090325</v>
      </c>
      <c r="E26" s="3" t="s">
        <v>79</v>
      </c>
      <c r="F26" s="3">
        <v>20090421</v>
      </c>
      <c r="G26" s="3" t="s">
        <v>279</v>
      </c>
      <c r="H26" s="3">
        <v>11</v>
      </c>
      <c r="I26" s="3">
        <v>38</v>
      </c>
      <c r="J26" s="3">
        <v>1716</v>
      </c>
      <c r="K26" s="3" t="s">
        <v>281</v>
      </c>
      <c r="L26" s="3" t="s">
        <v>309</v>
      </c>
      <c r="M26" s="3" t="s">
        <v>308</v>
      </c>
      <c r="N26" s="3" t="s">
        <v>283</v>
      </c>
      <c r="O26" s="3" t="s">
        <v>164</v>
      </c>
      <c r="P26" s="3">
        <v>1.49</v>
      </c>
      <c r="Q26" s="3">
        <v>1.0900000000000001</v>
      </c>
      <c r="R26" s="3">
        <v>2.58</v>
      </c>
      <c r="S26" s="3" t="s">
        <v>284</v>
      </c>
      <c r="T26" s="3">
        <v>1.946955</v>
      </c>
      <c r="U26" s="3">
        <v>1.9452609999999999</v>
      </c>
      <c r="V26" s="3" t="s">
        <v>285</v>
      </c>
      <c r="W26" s="3">
        <v>1.919654</v>
      </c>
      <c r="X26" s="3">
        <v>1.9377800000000001</v>
      </c>
      <c r="Y26" s="3">
        <v>1.960188</v>
      </c>
      <c r="Z26" s="3">
        <v>0</v>
      </c>
      <c r="AA26" s="3">
        <v>10.46814</v>
      </c>
      <c r="AB26" s="3">
        <v>10.452442</v>
      </c>
      <c r="AC26" s="3" t="s">
        <v>285</v>
      </c>
      <c r="AD26" s="3">
        <v>10.264821</v>
      </c>
      <c r="AE26" s="3" t="s">
        <v>296</v>
      </c>
      <c r="AF26" s="3">
        <v>10.369049</v>
      </c>
      <c r="AG26" s="3">
        <v>10.518516999999999</v>
      </c>
      <c r="AH26" s="3">
        <v>0.15</v>
      </c>
      <c r="AI26" s="3" t="s">
        <v>287</v>
      </c>
      <c r="AJ26" s="3">
        <v>-0.63</v>
      </c>
      <c r="AK26" s="3">
        <v>1.2142999999999999</v>
      </c>
      <c r="AL26" s="3">
        <v>0.3125</v>
      </c>
      <c r="AM26" s="3">
        <v>700</v>
      </c>
      <c r="AN26" s="3">
        <v>8.73</v>
      </c>
      <c r="AO26" s="3" t="s">
        <v>293</v>
      </c>
      <c r="AP26" s="3">
        <v>49.49</v>
      </c>
      <c r="AQ26" s="3" t="s">
        <v>293</v>
      </c>
      <c r="AR26" s="3">
        <v>0.27907999999999999</v>
      </c>
      <c r="AS26" s="3">
        <v>0.29698000000000002</v>
      </c>
      <c r="AT26" s="3">
        <v>0.27722999999999998</v>
      </c>
      <c r="AU26" s="3">
        <v>0.73562000000000005</v>
      </c>
      <c r="AV26" s="3">
        <v>0.89932999999999996</v>
      </c>
      <c r="AW26" s="3">
        <v>0.45023000000000002</v>
      </c>
      <c r="AX26" s="3">
        <v>0.27917999999999998</v>
      </c>
      <c r="AY26" s="3">
        <v>0.29627999999999999</v>
      </c>
      <c r="AZ26" s="3">
        <v>0.27682000000000001</v>
      </c>
      <c r="BA26" s="3">
        <v>0.72814999999999996</v>
      </c>
      <c r="BB26" s="3">
        <v>0.89707000000000003</v>
      </c>
      <c r="BC26" s="3">
        <v>0.45118000000000003</v>
      </c>
      <c r="BD26" s="3" t="s">
        <v>288</v>
      </c>
      <c r="BE26" s="3" t="s">
        <v>288</v>
      </c>
      <c r="BF26" s="3" t="s">
        <v>288</v>
      </c>
      <c r="BG26" s="3" t="s">
        <v>288</v>
      </c>
      <c r="BH26" s="3" t="s">
        <v>288</v>
      </c>
      <c r="BI26" s="3" t="s">
        <v>288</v>
      </c>
      <c r="BJ26" s="3">
        <v>0.27583000000000002</v>
      </c>
      <c r="BK26" s="3">
        <v>0.28982999999999998</v>
      </c>
      <c r="BL26" s="3">
        <v>0.27365</v>
      </c>
      <c r="BM26" s="3">
        <v>0.71614999999999995</v>
      </c>
      <c r="BN26" s="3">
        <v>0.85389999999999999</v>
      </c>
      <c r="BO26" s="3">
        <v>0.44192999999999999</v>
      </c>
      <c r="BP26" s="3">
        <v>0.27862999999999999</v>
      </c>
      <c r="BQ26" s="3">
        <v>0.29244999999999999</v>
      </c>
      <c r="BR26" s="3">
        <v>0.27579999999999999</v>
      </c>
      <c r="BS26" s="3">
        <v>0.72282000000000002</v>
      </c>
      <c r="BT26" s="3">
        <v>0.87233000000000005</v>
      </c>
      <c r="BU26" s="3">
        <v>0.44783000000000001</v>
      </c>
      <c r="BV26" s="3">
        <v>0.28139999999999998</v>
      </c>
      <c r="BW26" s="3">
        <v>0.29703000000000002</v>
      </c>
      <c r="BX26" s="3">
        <v>0.27906999999999998</v>
      </c>
      <c r="BY26" s="3">
        <v>0.73702999999999996</v>
      </c>
      <c r="BZ26" s="3">
        <v>0.90542999999999996</v>
      </c>
      <c r="CA26" s="3">
        <v>0.45274999999999999</v>
      </c>
      <c r="CB26" s="3">
        <v>7.0000000000000007E-2</v>
      </c>
      <c r="CC26" s="3">
        <v>0.04</v>
      </c>
      <c r="CD26" s="3">
        <v>0.05</v>
      </c>
      <c r="CE26" s="3">
        <v>0.09</v>
      </c>
      <c r="CF26" s="3">
        <v>0.34</v>
      </c>
      <c r="CG26" s="3">
        <v>0.16</v>
      </c>
      <c r="CH26" s="3">
        <v>0.04</v>
      </c>
      <c r="CI26" s="3">
        <v>0.03</v>
      </c>
      <c r="CJ26" s="3">
        <v>0.12</v>
      </c>
      <c r="CK26" s="3">
        <v>0.28999999999999998</v>
      </c>
      <c r="CL26" s="3">
        <v>0.13</v>
      </c>
      <c r="CM26" s="3">
        <v>0.12</v>
      </c>
      <c r="CN26" s="3" t="s">
        <v>289</v>
      </c>
      <c r="CO26" s="3" t="s">
        <v>289</v>
      </c>
      <c r="CP26" s="3" t="s">
        <v>289</v>
      </c>
      <c r="CQ26" s="3" t="s">
        <v>289</v>
      </c>
      <c r="CR26" s="3" t="s">
        <v>289</v>
      </c>
      <c r="CS26" s="3" t="s">
        <v>289</v>
      </c>
      <c r="CT26" s="3">
        <v>0.03</v>
      </c>
      <c r="CU26" s="3">
        <v>0.06</v>
      </c>
      <c r="CV26" s="3">
        <v>0.14000000000000001</v>
      </c>
      <c r="CW26" s="3">
        <v>0.28999999999999998</v>
      </c>
      <c r="CX26" s="3">
        <v>0.16</v>
      </c>
      <c r="CY26" s="3">
        <v>0.21</v>
      </c>
      <c r="CZ26" s="3">
        <v>0.03</v>
      </c>
      <c r="DA26" s="3">
        <v>0.11</v>
      </c>
      <c r="DB26" s="3">
        <v>0.04</v>
      </c>
      <c r="DC26" s="3">
        <v>0.19</v>
      </c>
      <c r="DD26" s="3">
        <v>0.36</v>
      </c>
      <c r="DE26" s="3">
        <v>0.38</v>
      </c>
      <c r="DF26" s="3">
        <v>0.06</v>
      </c>
      <c r="DG26" s="3">
        <v>0.3</v>
      </c>
      <c r="DH26" s="3">
        <v>0.06</v>
      </c>
      <c r="DI26" s="3">
        <v>0.11</v>
      </c>
      <c r="DJ26" s="3">
        <v>0.24</v>
      </c>
      <c r="DK26" s="3">
        <v>0.22</v>
      </c>
      <c r="DL26" s="3" t="s">
        <v>294</v>
      </c>
    </row>
    <row r="27" spans="1:116" s="3" customFormat="1" ht="12.75">
      <c r="A27" s="3">
        <v>70141</v>
      </c>
      <c r="B27" s="3" t="s">
        <v>16</v>
      </c>
      <c r="C27" s="2">
        <v>2</v>
      </c>
      <c r="D27" s="3">
        <v>20090325</v>
      </c>
      <c r="E27" s="3" t="s">
        <v>80</v>
      </c>
      <c r="F27" s="3">
        <v>20090325</v>
      </c>
      <c r="G27" s="3" t="s">
        <v>291</v>
      </c>
      <c r="H27" s="3">
        <v>18</v>
      </c>
      <c r="I27" s="3">
        <v>37</v>
      </c>
      <c r="J27" s="3">
        <v>2722</v>
      </c>
      <c r="K27" s="3" t="s">
        <v>281</v>
      </c>
      <c r="L27" s="3" t="s">
        <v>309</v>
      </c>
      <c r="M27" s="3" t="s">
        <v>304</v>
      </c>
      <c r="N27" s="3" t="s">
        <v>283</v>
      </c>
      <c r="O27" s="3" t="s">
        <v>163</v>
      </c>
      <c r="P27" s="3">
        <v>1.23</v>
      </c>
      <c r="Q27" s="3">
        <v>0.8</v>
      </c>
      <c r="R27" s="3">
        <v>2.0299999999999998</v>
      </c>
      <c r="S27" s="3" t="s">
        <v>284</v>
      </c>
      <c r="T27" s="3">
        <v>1.927737</v>
      </c>
      <c r="U27" s="3">
        <v>1.924674</v>
      </c>
      <c r="V27" s="3" t="s">
        <v>285</v>
      </c>
      <c r="W27" s="3">
        <v>1.904463</v>
      </c>
      <c r="X27" s="3">
        <v>1.914393</v>
      </c>
      <c r="Y27" s="3">
        <v>1.9273279999999999</v>
      </c>
      <c r="Z27" s="3">
        <v>1</v>
      </c>
      <c r="AA27" s="3">
        <v>10.340002999999999</v>
      </c>
      <c r="AB27" s="3">
        <v>10.323601</v>
      </c>
      <c r="AC27" s="3" t="s">
        <v>285</v>
      </c>
      <c r="AD27" s="3">
        <v>10.170906</v>
      </c>
      <c r="AE27" s="3" t="s">
        <v>292</v>
      </c>
      <c r="AF27" s="3">
        <v>10.227004000000001</v>
      </c>
      <c r="AG27" s="3">
        <v>10.337788</v>
      </c>
      <c r="AH27" s="3">
        <v>0.16</v>
      </c>
      <c r="AI27" s="3" t="s">
        <v>287</v>
      </c>
      <c r="AJ27" s="3">
        <v>-0.14000000000000001</v>
      </c>
      <c r="AK27" s="3">
        <v>2.5714000000000001</v>
      </c>
      <c r="AL27" s="3">
        <v>0.5625</v>
      </c>
      <c r="AM27" s="3">
        <v>1000</v>
      </c>
      <c r="AN27" s="3">
        <v>10.75</v>
      </c>
      <c r="AO27" s="3" t="s">
        <v>293</v>
      </c>
      <c r="AP27" s="3">
        <v>70.06</v>
      </c>
      <c r="AQ27" s="3" t="s">
        <v>293</v>
      </c>
      <c r="AR27" s="3">
        <v>0.27637</v>
      </c>
      <c r="AS27" s="3">
        <v>0.29210000000000003</v>
      </c>
      <c r="AT27" s="3">
        <v>0.27522999999999997</v>
      </c>
      <c r="AU27" s="3">
        <v>0.71987000000000001</v>
      </c>
      <c r="AV27" s="3">
        <v>0.88722000000000001</v>
      </c>
      <c r="AW27" s="3">
        <v>0.44483</v>
      </c>
      <c r="AX27" s="3">
        <v>0.27567999999999998</v>
      </c>
      <c r="AY27" s="3">
        <v>0.29185</v>
      </c>
      <c r="AZ27" s="3">
        <v>0.27483000000000002</v>
      </c>
      <c r="BA27" s="3">
        <v>0.71938000000000002</v>
      </c>
      <c r="BB27" s="3">
        <v>0.88043000000000005</v>
      </c>
      <c r="BC27" s="3">
        <v>0.44657999999999998</v>
      </c>
      <c r="BD27" s="3" t="s">
        <v>288</v>
      </c>
      <c r="BE27" s="3" t="s">
        <v>288</v>
      </c>
      <c r="BF27" s="3" t="s">
        <v>288</v>
      </c>
      <c r="BG27" s="3" t="s">
        <v>288</v>
      </c>
      <c r="BH27" s="3" t="s">
        <v>288</v>
      </c>
      <c r="BI27" s="3" t="s">
        <v>288</v>
      </c>
      <c r="BJ27" s="3">
        <v>0.27322999999999997</v>
      </c>
      <c r="BK27" s="3">
        <v>0.28638000000000002</v>
      </c>
      <c r="BL27" s="3">
        <v>0.2722</v>
      </c>
      <c r="BM27" s="3">
        <v>0.70894999999999997</v>
      </c>
      <c r="BN27" s="3">
        <v>0.84565000000000001</v>
      </c>
      <c r="BO27" s="3">
        <v>0.43907000000000002</v>
      </c>
      <c r="BP27" s="3">
        <v>0.27455000000000002</v>
      </c>
      <c r="BQ27" s="3">
        <v>0.28720000000000001</v>
      </c>
      <c r="BR27" s="3">
        <v>0.27365</v>
      </c>
      <c r="BS27" s="3">
        <v>0.71728000000000003</v>
      </c>
      <c r="BT27" s="3">
        <v>0.86245000000000005</v>
      </c>
      <c r="BU27" s="3">
        <v>0.44063000000000002</v>
      </c>
      <c r="BV27" s="3">
        <v>0.27622999999999998</v>
      </c>
      <c r="BW27" s="3">
        <v>0.29210000000000003</v>
      </c>
      <c r="BX27" s="3">
        <v>0.27533000000000002</v>
      </c>
      <c r="BY27" s="3">
        <v>0.72241999999999995</v>
      </c>
      <c r="BZ27" s="3">
        <v>0.88680000000000003</v>
      </c>
      <c r="CA27" s="3">
        <v>0.44273000000000001</v>
      </c>
      <c r="CB27" s="3">
        <v>0.05</v>
      </c>
      <c r="CC27" s="3">
        <v>0.09</v>
      </c>
      <c r="CD27" s="3">
        <v>0.03</v>
      </c>
      <c r="CE27" s="3">
        <v>0.31</v>
      </c>
      <c r="CF27" s="3">
        <v>0.39</v>
      </c>
      <c r="CG27" s="3">
        <v>0.28999999999999998</v>
      </c>
      <c r="CH27" s="3">
        <v>0.09</v>
      </c>
      <c r="CI27" s="3">
        <v>0.09</v>
      </c>
      <c r="CJ27" s="3">
        <v>0.16</v>
      </c>
      <c r="CK27" s="3">
        <v>0.54</v>
      </c>
      <c r="CL27" s="3">
        <v>0.6</v>
      </c>
      <c r="CM27" s="3">
        <v>0.34</v>
      </c>
      <c r="CN27" s="3" t="s">
        <v>289</v>
      </c>
      <c r="CO27" s="3" t="s">
        <v>289</v>
      </c>
      <c r="CP27" s="3" t="s">
        <v>289</v>
      </c>
      <c r="CQ27" s="3" t="s">
        <v>289</v>
      </c>
      <c r="CR27" s="3" t="s">
        <v>289</v>
      </c>
      <c r="CS27" s="3" t="s">
        <v>289</v>
      </c>
      <c r="CT27" s="3">
        <v>0.02</v>
      </c>
      <c r="CU27" s="3">
        <v>0.1</v>
      </c>
      <c r="CV27" s="3">
        <v>0.1</v>
      </c>
      <c r="CW27" s="3">
        <v>0.67</v>
      </c>
      <c r="CX27" s="3">
        <v>0.98</v>
      </c>
      <c r="CY27" s="3">
        <v>0.66</v>
      </c>
      <c r="CZ27" s="3">
        <v>0.04</v>
      </c>
      <c r="DA27" s="3">
        <v>0.05</v>
      </c>
      <c r="DB27" s="3">
        <v>0.04</v>
      </c>
      <c r="DC27" s="3">
        <v>0.27</v>
      </c>
      <c r="DD27" s="3">
        <v>0.22</v>
      </c>
      <c r="DE27" s="3">
        <v>0.23</v>
      </c>
      <c r="DF27" s="3">
        <v>0.06</v>
      </c>
      <c r="DG27" s="3">
        <v>0.05</v>
      </c>
      <c r="DH27" s="3">
        <v>0.06</v>
      </c>
      <c r="DI27" s="3">
        <v>0.34</v>
      </c>
      <c r="DJ27" s="3">
        <v>0.42</v>
      </c>
      <c r="DK27" s="3">
        <v>0.34</v>
      </c>
      <c r="DL27" s="3" t="s">
        <v>290</v>
      </c>
    </row>
    <row r="28" spans="1:116" s="3" customFormat="1" ht="12.75">
      <c r="A28" s="3">
        <v>70153</v>
      </c>
      <c r="B28" s="3" t="s">
        <v>17</v>
      </c>
      <c r="C28" s="2">
        <v>2</v>
      </c>
      <c r="D28" s="3">
        <v>20090326</v>
      </c>
      <c r="E28" s="3" t="s">
        <v>81</v>
      </c>
      <c r="F28" s="3">
        <v>20090417</v>
      </c>
      <c r="G28" s="3" t="s">
        <v>311</v>
      </c>
      <c r="H28" s="3">
        <v>12</v>
      </c>
      <c r="I28" s="3">
        <v>14</v>
      </c>
      <c r="J28" s="3">
        <v>2150</v>
      </c>
      <c r="K28" s="3" t="s">
        <v>281</v>
      </c>
      <c r="L28" s="3" t="s">
        <v>309</v>
      </c>
      <c r="M28" s="3" t="s">
        <v>313</v>
      </c>
      <c r="N28" s="3" t="s">
        <v>283</v>
      </c>
      <c r="O28" s="3" t="s">
        <v>162</v>
      </c>
      <c r="P28" s="3">
        <v>1.29</v>
      </c>
      <c r="Q28" s="3">
        <v>0.68</v>
      </c>
      <c r="R28" s="3">
        <v>1.97</v>
      </c>
      <c r="S28" s="3" t="s">
        <v>284</v>
      </c>
      <c r="T28" s="3">
        <v>1.9543630000000001</v>
      </c>
      <c r="U28" s="3">
        <v>1.948288</v>
      </c>
      <c r="V28" s="3" t="s">
        <v>285</v>
      </c>
      <c r="W28" s="3">
        <v>1.9277120000000001</v>
      </c>
      <c r="X28" s="3">
        <v>1.949425</v>
      </c>
      <c r="Y28" s="3">
        <v>1.962656</v>
      </c>
      <c r="Z28" s="3">
        <v>1</v>
      </c>
      <c r="AA28" s="3">
        <v>10.402118</v>
      </c>
      <c r="AB28" s="3">
        <v>10.370545999999999</v>
      </c>
      <c r="AC28" s="3" t="s">
        <v>285</v>
      </c>
      <c r="AD28" s="3">
        <v>10.217783000000001</v>
      </c>
      <c r="AE28" s="3" t="s">
        <v>286</v>
      </c>
      <c r="AF28" s="3">
        <v>10.33675</v>
      </c>
      <c r="AG28" s="3">
        <v>10.45154</v>
      </c>
      <c r="AH28" s="3">
        <v>0.3</v>
      </c>
      <c r="AI28" s="3" t="s">
        <v>287</v>
      </c>
      <c r="AJ28" s="3">
        <v>-0.78</v>
      </c>
      <c r="AK28" s="3">
        <v>-1.4286000000000001</v>
      </c>
      <c r="AL28" s="3">
        <v>-0.75</v>
      </c>
      <c r="AM28" s="3">
        <v>800</v>
      </c>
      <c r="AN28" s="3">
        <v>8.84</v>
      </c>
      <c r="AO28" s="3">
        <v>8.68</v>
      </c>
      <c r="AP28" s="3">
        <v>48.6</v>
      </c>
      <c r="AQ28" s="3">
        <v>47.16</v>
      </c>
      <c r="AR28" s="3">
        <v>0.27951999999999999</v>
      </c>
      <c r="AS28" s="3">
        <v>0.29093000000000002</v>
      </c>
      <c r="AT28" s="3">
        <v>0.28170000000000001</v>
      </c>
      <c r="AU28" s="3">
        <v>0.72584000000000004</v>
      </c>
      <c r="AV28" s="3">
        <v>0.86734999999999995</v>
      </c>
      <c r="AW28" s="3">
        <v>0.44286999999999999</v>
      </c>
      <c r="AX28" s="3">
        <v>0.27877000000000002</v>
      </c>
      <c r="AY28" s="3">
        <v>0.29041</v>
      </c>
      <c r="AZ28" s="3">
        <v>0.28104000000000001</v>
      </c>
      <c r="BA28" s="3">
        <v>0.71897999999999995</v>
      </c>
      <c r="BB28" s="3">
        <v>0.86417999999999995</v>
      </c>
      <c r="BC28" s="3">
        <v>0.43953999999999999</v>
      </c>
      <c r="BD28" s="3" t="s">
        <v>288</v>
      </c>
      <c r="BE28" s="3" t="s">
        <v>288</v>
      </c>
      <c r="BF28" s="3" t="s">
        <v>288</v>
      </c>
      <c r="BG28" s="3" t="s">
        <v>288</v>
      </c>
      <c r="BH28" s="3" t="s">
        <v>288</v>
      </c>
      <c r="BI28" s="3" t="s">
        <v>288</v>
      </c>
      <c r="BJ28" s="3">
        <v>0.27598</v>
      </c>
      <c r="BK28" s="3">
        <v>0.28531000000000001</v>
      </c>
      <c r="BL28" s="3">
        <v>0.27873999999999999</v>
      </c>
      <c r="BM28" s="3">
        <v>0.70072999999999996</v>
      </c>
      <c r="BN28" s="3">
        <v>0.82659000000000005</v>
      </c>
      <c r="BO28" s="3">
        <v>0.43522</v>
      </c>
      <c r="BP28" s="3">
        <v>0.27838000000000002</v>
      </c>
      <c r="BQ28" s="3">
        <v>0.28888000000000003</v>
      </c>
      <c r="BR28" s="3">
        <v>0.28199000000000002</v>
      </c>
      <c r="BS28" s="3">
        <v>0.71699000000000002</v>
      </c>
      <c r="BT28" s="3">
        <v>0.82959000000000005</v>
      </c>
      <c r="BU28" s="3">
        <v>0.44379000000000002</v>
      </c>
      <c r="BV28" s="3">
        <v>0.28064</v>
      </c>
      <c r="BW28" s="3">
        <v>0.29322999999999999</v>
      </c>
      <c r="BX28" s="3">
        <v>0.28344000000000003</v>
      </c>
      <c r="BY28" s="3">
        <v>0.71945000000000003</v>
      </c>
      <c r="BZ28" s="3">
        <v>0.86916000000000004</v>
      </c>
      <c r="CA28" s="3">
        <v>0.44342999999999999</v>
      </c>
      <c r="CB28" s="3">
        <v>0.18</v>
      </c>
      <c r="CC28" s="3">
        <v>0.27</v>
      </c>
      <c r="CD28" s="3">
        <v>0.18</v>
      </c>
      <c r="CE28" s="3">
        <v>0.3</v>
      </c>
      <c r="CF28" s="3">
        <v>0.23</v>
      </c>
      <c r="CG28" s="3">
        <v>0.32</v>
      </c>
      <c r="CH28" s="3">
        <v>7.0000000000000007E-2</v>
      </c>
      <c r="CI28" s="3">
        <v>7.0000000000000007E-2</v>
      </c>
      <c r="CJ28" s="3">
        <v>7.0000000000000007E-2</v>
      </c>
      <c r="CK28" s="3">
        <v>0.15</v>
      </c>
      <c r="CL28" s="3">
        <v>0.15</v>
      </c>
      <c r="CM28" s="3">
        <v>7.0000000000000007E-2</v>
      </c>
      <c r="CN28" s="3" t="s">
        <v>289</v>
      </c>
      <c r="CO28" s="3" t="s">
        <v>289</v>
      </c>
      <c r="CP28" s="3" t="s">
        <v>289</v>
      </c>
      <c r="CQ28" s="3" t="s">
        <v>289</v>
      </c>
      <c r="CR28" s="3" t="s">
        <v>289</v>
      </c>
      <c r="CS28" s="3" t="s">
        <v>289</v>
      </c>
      <c r="CT28" s="3">
        <v>0.11</v>
      </c>
      <c r="CU28" s="3">
        <v>0.11</v>
      </c>
      <c r="CV28" s="3">
        <v>0.14000000000000001</v>
      </c>
      <c r="CW28" s="3">
        <v>0.17</v>
      </c>
      <c r="CX28" s="3">
        <v>0.18</v>
      </c>
      <c r="CY28" s="3">
        <v>0.14000000000000001</v>
      </c>
      <c r="CZ28" s="3">
        <v>7.0000000000000007E-2</v>
      </c>
      <c r="DA28" s="3">
        <v>0.03</v>
      </c>
      <c r="DB28" s="3">
        <v>0.04</v>
      </c>
      <c r="DC28" s="3">
        <v>0.18</v>
      </c>
      <c r="DD28" s="3">
        <v>0.2</v>
      </c>
      <c r="DE28" s="3">
        <v>0.16</v>
      </c>
      <c r="DF28" s="3">
        <v>7.0000000000000007E-2</v>
      </c>
      <c r="DG28" s="3">
        <v>0.1</v>
      </c>
      <c r="DH28" s="3">
        <v>0.11</v>
      </c>
      <c r="DI28" s="3">
        <v>0.19</v>
      </c>
      <c r="DJ28" s="3">
        <v>0.28000000000000003</v>
      </c>
      <c r="DK28" s="3">
        <v>0.09</v>
      </c>
      <c r="DL28" s="3" t="s">
        <v>294</v>
      </c>
    </row>
    <row r="29" spans="1:116" s="3" customFormat="1" ht="12.75">
      <c r="A29" s="3">
        <v>70395</v>
      </c>
      <c r="B29" s="3" t="s">
        <v>58</v>
      </c>
      <c r="C29" s="2">
        <v>1</v>
      </c>
      <c r="D29" s="3">
        <v>20090326</v>
      </c>
      <c r="E29" s="3" t="s">
        <v>83</v>
      </c>
      <c r="F29" s="3">
        <v>20090421</v>
      </c>
      <c r="G29" s="3" t="s">
        <v>314</v>
      </c>
      <c r="H29" s="3">
        <v>17</v>
      </c>
      <c r="I29" s="3">
        <v>17</v>
      </c>
      <c r="J29" s="3">
        <v>2614</v>
      </c>
      <c r="K29" s="3" t="s">
        <v>281</v>
      </c>
      <c r="L29" s="3" t="s">
        <v>309</v>
      </c>
      <c r="M29" s="3" t="s">
        <v>308</v>
      </c>
      <c r="N29" s="3" t="s">
        <v>283</v>
      </c>
      <c r="O29" s="3" t="s">
        <v>163</v>
      </c>
      <c r="P29" s="3">
        <v>0.99</v>
      </c>
      <c r="Q29" s="3">
        <v>0.77</v>
      </c>
      <c r="R29" s="3">
        <v>1.76</v>
      </c>
      <c r="S29" s="3" t="s">
        <v>284</v>
      </c>
      <c r="T29" s="3">
        <v>1.9570620000000001</v>
      </c>
      <c r="U29" s="3">
        <v>1.9538310000000001</v>
      </c>
      <c r="V29" s="3" t="s">
        <v>285</v>
      </c>
      <c r="W29" s="3">
        <v>1.9381429999999999</v>
      </c>
      <c r="X29" s="3">
        <v>1.945975</v>
      </c>
      <c r="Y29" s="3">
        <v>1.958933</v>
      </c>
      <c r="Z29" s="3">
        <v>0</v>
      </c>
      <c r="AA29" s="3">
        <v>10.479825999999999</v>
      </c>
      <c r="AB29" s="3">
        <v>10.457317</v>
      </c>
      <c r="AC29" s="3" t="s">
        <v>285</v>
      </c>
      <c r="AD29" s="3">
        <v>10.334101</v>
      </c>
      <c r="AE29" s="3" t="s">
        <v>292</v>
      </c>
      <c r="AF29" s="3">
        <v>10.385376000000001</v>
      </c>
      <c r="AG29" s="3">
        <v>10.486454999999999</v>
      </c>
      <c r="AH29" s="3">
        <v>0.21</v>
      </c>
      <c r="AI29" s="3" t="s">
        <v>287</v>
      </c>
      <c r="AJ29" s="3">
        <v>-0.28000000000000003</v>
      </c>
      <c r="AK29" s="3">
        <v>0.85709999999999997</v>
      </c>
      <c r="AL29" s="3">
        <v>0.375</v>
      </c>
      <c r="AM29" s="3">
        <v>1000</v>
      </c>
      <c r="AN29" s="3">
        <v>10.72</v>
      </c>
      <c r="AO29" s="3">
        <v>10.56</v>
      </c>
      <c r="AP29" s="3">
        <v>70.209999999999994</v>
      </c>
      <c r="AQ29" s="3">
        <v>70.540000000000006</v>
      </c>
      <c r="AR29" s="3">
        <v>0.27816000000000002</v>
      </c>
      <c r="AS29" s="3">
        <v>0.29165999999999997</v>
      </c>
      <c r="AT29" s="3">
        <v>0.28060000000000002</v>
      </c>
      <c r="AU29" s="3">
        <v>0.76473999999999998</v>
      </c>
      <c r="AV29" s="3">
        <v>0.92208999999999997</v>
      </c>
      <c r="AW29" s="3">
        <v>0.46028999999999998</v>
      </c>
      <c r="AX29" s="3">
        <v>0.27775</v>
      </c>
      <c r="AY29" s="3">
        <v>0.29088000000000003</v>
      </c>
      <c r="AZ29" s="3">
        <v>0.28048000000000001</v>
      </c>
      <c r="BA29" s="3">
        <v>0.75866999999999996</v>
      </c>
      <c r="BB29" s="3">
        <v>0.92071000000000003</v>
      </c>
      <c r="BC29" s="3">
        <v>0.45823000000000003</v>
      </c>
      <c r="BD29" s="3" t="s">
        <v>288</v>
      </c>
      <c r="BE29" s="3" t="s">
        <v>288</v>
      </c>
      <c r="BF29" s="3" t="s">
        <v>288</v>
      </c>
      <c r="BG29" s="3" t="s">
        <v>288</v>
      </c>
      <c r="BH29" s="3" t="s">
        <v>288</v>
      </c>
      <c r="BI29" s="3" t="s">
        <v>288</v>
      </c>
      <c r="BJ29" s="3">
        <v>0.27566000000000002</v>
      </c>
      <c r="BK29" s="3">
        <v>0.28698000000000001</v>
      </c>
      <c r="BL29" s="3">
        <v>0.27872000000000002</v>
      </c>
      <c r="BM29" s="3">
        <v>0.75226000000000004</v>
      </c>
      <c r="BN29" s="3">
        <v>0.88280000000000003</v>
      </c>
      <c r="BO29" s="3">
        <v>0.45101999999999998</v>
      </c>
      <c r="BP29" s="3">
        <v>0.27711000000000002</v>
      </c>
      <c r="BQ29" s="3">
        <v>0.28911999999999999</v>
      </c>
      <c r="BR29" s="3">
        <v>0.27901999999999999</v>
      </c>
      <c r="BS29" s="3">
        <v>0.75558999999999998</v>
      </c>
      <c r="BT29" s="3">
        <v>0.88348000000000004</v>
      </c>
      <c r="BU29" s="3">
        <v>0.45541999999999999</v>
      </c>
      <c r="BV29" s="3">
        <v>0.27911000000000002</v>
      </c>
      <c r="BW29" s="3">
        <v>0.29233999999999999</v>
      </c>
      <c r="BX29" s="3">
        <v>0.28054000000000001</v>
      </c>
      <c r="BY29" s="3">
        <v>0.75982000000000005</v>
      </c>
      <c r="BZ29" s="3">
        <v>0.91769999999999996</v>
      </c>
      <c r="CA29" s="3">
        <v>0.45754</v>
      </c>
      <c r="CB29" s="3">
        <v>0.06</v>
      </c>
      <c r="CC29" s="3">
        <v>0.06</v>
      </c>
      <c r="CD29" s="3">
        <v>0.04</v>
      </c>
      <c r="CE29" s="3">
        <v>0.41</v>
      </c>
      <c r="CF29" s="3">
        <v>0.18</v>
      </c>
      <c r="CG29" s="3">
        <v>0.16</v>
      </c>
      <c r="CH29" s="3">
        <v>0.04</v>
      </c>
      <c r="CI29" s="3">
        <v>0.06</v>
      </c>
      <c r="CJ29" s="3">
        <v>0.1</v>
      </c>
      <c r="CK29" s="3">
        <v>0.15</v>
      </c>
      <c r="CL29" s="3">
        <v>0.17</v>
      </c>
      <c r="CM29" s="3">
        <v>0.22</v>
      </c>
      <c r="CN29" s="3" t="s">
        <v>289</v>
      </c>
      <c r="CO29" s="3" t="s">
        <v>289</v>
      </c>
      <c r="CP29" s="3" t="s">
        <v>289</v>
      </c>
      <c r="CQ29" s="3" t="s">
        <v>289</v>
      </c>
      <c r="CR29" s="3" t="s">
        <v>289</v>
      </c>
      <c r="CS29" s="3" t="s">
        <v>289</v>
      </c>
      <c r="CT29" s="3">
        <v>7.0000000000000007E-2</v>
      </c>
      <c r="CU29" s="3">
        <v>0.03</v>
      </c>
      <c r="CV29" s="3">
        <v>0.09</v>
      </c>
      <c r="CW29" s="3">
        <v>0.14000000000000001</v>
      </c>
      <c r="CX29" s="3">
        <v>0.28999999999999998</v>
      </c>
      <c r="CY29" s="3">
        <v>0.15</v>
      </c>
      <c r="CZ29" s="3">
        <v>0.06</v>
      </c>
      <c r="DA29" s="3">
        <v>0.04</v>
      </c>
      <c r="DB29" s="3">
        <v>0.09</v>
      </c>
      <c r="DC29" s="3">
        <v>0.12</v>
      </c>
      <c r="DD29" s="3">
        <v>0.27</v>
      </c>
      <c r="DE29" s="3">
        <v>0.27</v>
      </c>
      <c r="DF29" s="3">
        <v>0.06</v>
      </c>
      <c r="DG29" s="3">
        <v>0.08</v>
      </c>
      <c r="DH29" s="3">
        <v>0.04</v>
      </c>
      <c r="DI29" s="3">
        <v>0.37</v>
      </c>
      <c r="DJ29" s="3">
        <v>0.24</v>
      </c>
      <c r="DK29" s="3">
        <v>0.2</v>
      </c>
      <c r="DL29" s="3" t="s">
        <v>294</v>
      </c>
    </row>
    <row r="30" spans="1:116" s="3" customFormat="1" ht="12.75">
      <c r="A30" s="3">
        <v>70398</v>
      </c>
      <c r="B30" s="3" t="s">
        <v>17</v>
      </c>
      <c r="C30" s="2">
        <v>1</v>
      </c>
      <c r="D30" s="3">
        <v>20090326</v>
      </c>
      <c r="E30" s="3" t="s">
        <v>82</v>
      </c>
      <c r="F30" s="3">
        <v>20090417</v>
      </c>
      <c r="G30" s="3" t="s">
        <v>312</v>
      </c>
      <c r="H30" s="3">
        <v>5</v>
      </c>
      <c r="I30" s="3">
        <v>36</v>
      </c>
      <c r="J30" s="3">
        <v>952</v>
      </c>
      <c r="K30" s="3" t="s">
        <v>281</v>
      </c>
      <c r="L30" s="3" t="s">
        <v>309</v>
      </c>
      <c r="M30" s="3" t="s">
        <v>313</v>
      </c>
      <c r="N30" s="3" t="s">
        <v>283</v>
      </c>
      <c r="O30" s="3" t="s">
        <v>164</v>
      </c>
      <c r="P30" s="3">
        <v>1.1499999999999999</v>
      </c>
      <c r="Q30" s="3">
        <v>0.75</v>
      </c>
      <c r="R30" s="3">
        <v>1.9</v>
      </c>
      <c r="S30" s="3" t="s">
        <v>284</v>
      </c>
      <c r="T30" s="3">
        <v>1.974658</v>
      </c>
      <c r="U30" s="3">
        <v>1.967438</v>
      </c>
      <c r="V30" s="3" t="s">
        <v>285</v>
      </c>
      <c r="W30" s="3">
        <v>1.943897</v>
      </c>
      <c r="X30" s="3">
        <v>1.9591050000000001</v>
      </c>
      <c r="Y30" s="3">
        <v>1.977733</v>
      </c>
      <c r="Z30" s="3">
        <v>0</v>
      </c>
      <c r="AA30" s="3">
        <v>10.534582</v>
      </c>
      <c r="AB30" s="3">
        <v>10.505055</v>
      </c>
      <c r="AC30" s="3" t="s">
        <v>285</v>
      </c>
      <c r="AD30" s="3">
        <v>10.33431</v>
      </c>
      <c r="AE30" s="3" t="s">
        <v>296</v>
      </c>
      <c r="AF30" s="3">
        <v>10.427237999999999</v>
      </c>
      <c r="AG30" s="3">
        <v>10.565241</v>
      </c>
      <c r="AH30" s="3">
        <v>0.28000000000000003</v>
      </c>
      <c r="AI30" s="3" t="s">
        <v>287</v>
      </c>
      <c r="AJ30" s="3">
        <v>-0.56999999999999995</v>
      </c>
      <c r="AK30" s="3">
        <v>-1.2142999999999999</v>
      </c>
      <c r="AL30" s="3">
        <v>-1.8125</v>
      </c>
      <c r="AM30" s="3">
        <v>600</v>
      </c>
      <c r="AN30" s="3">
        <v>8.64</v>
      </c>
      <c r="AO30" s="3">
        <v>8.85</v>
      </c>
      <c r="AP30" s="3">
        <v>50.21</v>
      </c>
      <c r="AQ30" s="3">
        <v>51.73</v>
      </c>
      <c r="AR30" s="3">
        <v>0.28206999999999999</v>
      </c>
      <c r="AS30" s="3">
        <v>0.29411999999999999</v>
      </c>
      <c r="AT30" s="3">
        <v>0.28360999999999997</v>
      </c>
      <c r="AU30" s="3">
        <v>0.74141999999999997</v>
      </c>
      <c r="AV30" s="3">
        <v>0.89595999999999998</v>
      </c>
      <c r="AW30" s="3">
        <v>0.45754</v>
      </c>
      <c r="AX30" s="3">
        <v>0.28101999999999999</v>
      </c>
      <c r="AY30" s="3">
        <v>0.29411999999999999</v>
      </c>
      <c r="AZ30" s="3">
        <v>0.28301999999999999</v>
      </c>
      <c r="BA30" s="3">
        <v>0.73287999999999998</v>
      </c>
      <c r="BB30" s="3">
        <v>0.89578000000000002</v>
      </c>
      <c r="BC30" s="3">
        <v>0.45290000000000002</v>
      </c>
      <c r="BD30" s="3" t="s">
        <v>288</v>
      </c>
      <c r="BE30" s="3" t="s">
        <v>288</v>
      </c>
      <c r="BF30" s="3" t="s">
        <v>288</v>
      </c>
      <c r="BG30" s="3" t="s">
        <v>288</v>
      </c>
      <c r="BH30" s="3" t="s">
        <v>288</v>
      </c>
      <c r="BI30" s="3" t="s">
        <v>288</v>
      </c>
      <c r="BJ30" s="3">
        <v>0.27800999999999998</v>
      </c>
      <c r="BK30" s="3">
        <v>0.28860999999999998</v>
      </c>
      <c r="BL30" s="3">
        <v>0.28017999999999998</v>
      </c>
      <c r="BM30" s="3">
        <v>0.71899999999999997</v>
      </c>
      <c r="BN30" s="3">
        <v>0.85465999999999998</v>
      </c>
      <c r="BO30" s="3">
        <v>0.44362000000000001</v>
      </c>
      <c r="BP30" s="3">
        <v>0.27977000000000002</v>
      </c>
      <c r="BQ30" s="3">
        <v>0.29110000000000003</v>
      </c>
      <c r="BR30" s="3">
        <v>0.28127000000000002</v>
      </c>
      <c r="BS30" s="3">
        <v>0.73692999999999997</v>
      </c>
      <c r="BT30" s="3">
        <v>0.86050000000000004</v>
      </c>
      <c r="BU30" s="3">
        <v>0.45727000000000001</v>
      </c>
      <c r="BV30" s="3">
        <v>0.28260000000000002</v>
      </c>
      <c r="BW30" s="3">
        <v>0.29598000000000002</v>
      </c>
      <c r="BX30" s="3">
        <v>0.28369</v>
      </c>
      <c r="BY30" s="3">
        <v>0.74477000000000004</v>
      </c>
      <c r="BZ30" s="3">
        <v>0.89746999999999999</v>
      </c>
      <c r="CA30" s="3">
        <v>0.45766000000000001</v>
      </c>
      <c r="CB30" s="3">
        <v>7.0000000000000007E-2</v>
      </c>
      <c r="CC30" s="3">
        <v>0.1</v>
      </c>
      <c r="CD30" s="3">
        <v>0.11</v>
      </c>
      <c r="CE30" s="3">
        <v>0.74</v>
      </c>
      <c r="CF30" s="3">
        <v>0.68</v>
      </c>
      <c r="CG30" s="3">
        <v>0.63</v>
      </c>
      <c r="CH30" s="3">
        <v>7.0000000000000007E-2</v>
      </c>
      <c r="CI30" s="3">
        <v>0.1</v>
      </c>
      <c r="CJ30" s="3">
        <v>0.14000000000000001</v>
      </c>
      <c r="CK30" s="3">
        <v>0.4</v>
      </c>
      <c r="CL30" s="3">
        <v>0.51</v>
      </c>
      <c r="CM30" s="3">
        <v>0.56999999999999995</v>
      </c>
      <c r="CN30" s="3" t="s">
        <v>289</v>
      </c>
      <c r="CO30" s="3" t="s">
        <v>289</v>
      </c>
      <c r="CP30" s="3" t="s">
        <v>289</v>
      </c>
      <c r="CQ30" s="3" t="s">
        <v>289</v>
      </c>
      <c r="CR30" s="3" t="s">
        <v>289</v>
      </c>
      <c r="CS30" s="3" t="s">
        <v>289</v>
      </c>
      <c r="CT30" s="3">
        <v>7.0000000000000007E-2</v>
      </c>
      <c r="CU30" s="3">
        <v>7.0000000000000007E-2</v>
      </c>
      <c r="CV30" s="3">
        <v>0.21</v>
      </c>
      <c r="CW30" s="3">
        <v>0.71</v>
      </c>
      <c r="CX30" s="3">
        <v>0.53</v>
      </c>
      <c r="CY30" s="3">
        <v>0.68</v>
      </c>
      <c r="CZ30" s="3">
        <v>0.14000000000000001</v>
      </c>
      <c r="DA30" s="3">
        <v>0.1</v>
      </c>
      <c r="DB30" s="3">
        <v>0.14000000000000001</v>
      </c>
      <c r="DC30" s="3">
        <v>0.98</v>
      </c>
      <c r="DD30" s="3">
        <v>0.59</v>
      </c>
      <c r="DE30" s="3">
        <v>0.28000000000000003</v>
      </c>
      <c r="DF30" s="3">
        <v>7.0000000000000007E-2</v>
      </c>
      <c r="DG30" s="3">
        <v>7.0000000000000007E-2</v>
      </c>
      <c r="DH30" s="3">
        <v>0.14000000000000001</v>
      </c>
      <c r="DI30" s="3">
        <v>0.36</v>
      </c>
      <c r="DJ30" s="3">
        <v>0.65</v>
      </c>
      <c r="DK30" s="3">
        <v>0.46</v>
      </c>
      <c r="DL30" s="3" t="s">
        <v>294</v>
      </c>
    </row>
    <row r="31" spans="1:116" s="3" customFormat="1" ht="12.75">
      <c r="A31" s="3">
        <v>70383</v>
      </c>
      <c r="B31" s="3" t="s">
        <v>18</v>
      </c>
      <c r="C31" s="2">
        <v>2</v>
      </c>
      <c r="D31" s="3">
        <v>20090331</v>
      </c>
      <c r="E31" s="3" t="s">
        <v>84</v>
      </c>
      <c r="F31" s="3">
        <v>20090408</v>
      </c>
      <c r="G31" s="3" t="s">
        <v>297</v>
      </c>
      <c r="H31" s="3">
        <v>13</v>
      </c>
      <c r="I31" s="3">
        <v>13</v>
      </c>
      <c r="J31" s="3">
        <v>2237</v>
      </c>
      <c r="K31" s="3" t="s">
        <v>281</v>
      </c>
      <c r="L31" s="3" t="s">
        <v>307</v>
      </c>
      <c r="M31" s="3" t="s">
        <v>315</v>
      </c>
      <c r="N31" s="3" t="s">
        <v>316</v>
      </c>
      <c r="O31" s="3" t="s">
        <v>164</v>
      </c>
      <c r="P31" s="3">
        <v>1.21</v>
      </c>
      <c r="Q31" s="3">
        <v>1.29</v>
      </c>
      <c r="R31" s="3">
        <v>2.5</v>
      </c>
      <c r="S31" s="3" t="s">
        <v>284</v>
      </c>
      <c r="T31" s="3">
        <v>1.9638009999999999</v>
      </c>
      <c r="U31" s="3">
        <v>1.9599610000000001</v>
      </c>
      <c r="V31" s="3" t="s">
        <v>285</v>
      </c>
      <c r="W31" s="3">
        <v>1.9403630000000001</v>
      </c>
      <c r="X31" s="3">
        <v>1.946337</v>
      </c>
      <c r="Y31" s="3">
        <v>1.971117</v>
      </c>
      <c r="Z31" s="3">
        <v>1</v>
      </c>
      <c r="AA31" s="3">
        <v>10.466614999999999</v>
      </c>
      <c r="AB31" s="3">
        <v>10.445845</v>
      </c>
      <c r="AC31" s="3" t="s">
        <v>285</v>
      </c>
      <c r="AD31" s="3">
        <v>10.292315</v>
      </c>
      <c r="AE31" s="3" t="s">
        <v>296</v>
      </c>
      <c r="AF31" s="3">
        <v>10.335826000000001</v>
      </c>
      <c r="AG31" s="3">
        <v>10.483692</v>
      </c>
      <c r="AH31" s="3">
        <v>0.2</v>
      </c>
      <c r="AI31" s="3" t="s">
        <v>287</v>
      </c>
      <c r="AJ31" s="3">
        <v>-0.36</v>
      </c>
      <c r="AK31" s="3">
        <v>-0.78569999999999995</v>
      </c>
      <c r="AL31" s="3">
        <v>1.5625</v>
      </c>
      <c r="AM31" s="3">
        <v>1000</v>
      </c>
      <c r="AN31" s="3">
        <v>8.6300000000000008</v>
      </c>
      <c r="AO31" s="3">
        <v>9.24</v>
      </c>
      <c r="AP31" s="3">
        <v>50.15</v>
      </c>
      <c r="AQ31" s="3">
        <v>54.99</v>
      </c>
      <c r="AR31" s="3">
        <v>0.28170000000000001</v>
      </c>
      <c r="AS31" s="3">
        <v>0.29380000000000001</v>
      </c>
      <c r="AT31" s="3">
        <v>0.2823</v>
      </c>
      <c r="AU31" s="3">
        <v>0.72357000000000005</v>
      </c>
      <c r="AV31" s="3">
        <v>0.87573000000000001</v>
      </c>
      <c r="AW31" s="3">
        <v>0.44257000000000002</v>
      </c>
      <c r="AX31" s="3">
        <v>0.28088000000000002</v>
      </c>
      <c r="AY31" s="3">
        <v>0.29315000000000002</v>
      </c>
      <c r="AZ31" s="3">
        <v>0.28201999999999999</v>
      </c>
      <c r="BA31" s="3">
        <v>0.72231999999999996</v>
      </c>
      <c r="BB31" s="3">
        <v>0.87397000000000002</v>
      </c>
      <c r="BC31" s="3">
        <v>0.4425</v>
      </c>
      <c r="BD31" s="3" t="s">
        <v>288</v>
      </c>
      <c r="BE31" s="3" t="s">
        <v>288</v>
      </c>
      <c r="BF31" s="3" t="s">
        <v>288</v>
      </c>
      <c r="BG31" s="3" t="s">
        <v>288</v>
      </c>
      <c r="BH31" s="3" t="s">
        <v>288</v>
      </c>
      <c r="BI31" s="3" t="s">
        <v>288</v>
      </c>
      <c r="BJ31" s="3">
        <v>0.2787</v>
      </c>
      <c r="BK31" s="3">
        <v>0.28739999999999999</v>
      </c>
      <c r="BL31" s="3">
        <v>0.27877000000000002</v>
      </c>
      <c r="BM31" s="3">
        <v>0.71472000000000002</v>
      </c>
      <c r="BN31" s="3">
        <v>0.83367999999999998</v>
      </c>
      <c r="BO31" s="3">
        <v>0.43935000000000002</v>
      </c>
      <c r="BP31" s="3">
        <v>0.27922000000000002</v>
      </c>
      <c r="BQ31" s="3">
        <v>0.28877999999999998</v>
      </c>
      <c r="BR31" s="3">
        <v>0.27972999999999998</v>
      </c>
      <c r="BS31" s="3">
        <v>0.71733000000000002</v>
      </c>
      <c r="BT31" s="3">
        <v>0.84399999999999997</v>
      </c>
      <c r="BU31" s="3">
        <v>0.44296999999999997</v>
      </c>
      <c r="BV31" s="3">
        <v>0.28347</v>
      </c>
      <c r="BW31" s="3">
        <v>0.29293000000000002</v>
      </c>
      <c r="BX31" s="3">
        <v>0.28249999999999997</v>
      </c>
      <c r="BY31" s="3">
        <v>0.73035000000000005</v>
      </c>
      <c r="BZ31" s="3">
        <v>0.87307999999999997</v>
      </c>
      <c r="CA31" s="3">
        <v>0.44429999999999997</v>
      </c>
      <c r="CB31" s="3">
        <v>0.1</v>
      </c>
      <c r="CC31" s="3">
        <v>0.04</v>
      </c>
      <c r="CD31" s="3">
        <v>0.09</v>
      </c>
      <c r="CE31" s="3">
        <v>0.45</v>
      </c>
      <c r="CF31" s="3">
        <v>0.43</v>
      </c>
      <c r="CG31" s="3">
        <v>0.31</v>
      </c>
      <c r="CH31" s="3">
        <v>0.06</v>
      </c>
      <c r="CI31" s="3">
        <v>0.08</v>
      </c>
      <c r="CJ31" s="3">
        <v>0.11</v>
      </c>
      <c r="CK31" s="3">
        <v>0.46</v>
      </c>
      <c r="CL31" s="3">
        <v>0.48</v>
      </c>
      <c r="CM31" s="3">
        <v>0.43</v>
      </c>
      <c r="CN31" s="3" t="s">
        <v>289</v>
      </c>
      <c r="CO31" s="3" t="s">
        <v>289</v>
      </c>
      <c r="CP31" s="3" t="s">
        <v>289</v>
      </c>
      <c r="CQ31" s="3" t="s">
        <v>289</v>
      </c>
      <c r="CR31" s="3" t="s">
        <v>289</v>
      </c>
      <c r="CS31" s="3" t="s">
        <v>289</v>
      </c>
      <c r="CT31" s="3">
        <v>0.1</v>
      </c>
      <c r="CU31" s="3">
        <v>7.0000000000000007E-2</v>
      </c>
      <c r="CV31" s="3">
        <v>7.0000000000000007E-2</v>
      </c>
      <c r="CW31" s="3">
        <v>0.17</v>
      </c>
      <c r="CX31" s="3">
        <v>0.43</v>
      </c>
      <c r="CY31" s="3">
        <v>0.42</v>
      </c>
      <c r="CZ31" s="3">
        <v>0.05</v>
      </c>
      <c r="DA31" s="3">
        <v>0.05</v>
      </c>
      <c r="DB31" s="3">
        <v>0.12</v>
      </c>
      <c r="DC31" s="3">
        <v>0.63</v>
      </c>
      <c r="DD31" s="3">
        <v>0.44</v>
      </c>
      <c r="DE31" s="3">
        <v>0.17</v>
      </c>
      <c r="DF31" s="3">
        <v>0.08</v>
      </c>
      <c r="DG31" s="3">
        <v>0.06</v>
      </c>
      <c r="DH31" s="3">
        <v>0.06</v>
      </c>
      <c r="DI31" s="3">
        <v>0.33</v>
      </c>
      <c r="DJ31" s="3">
        <v>0.39</v>
      </c>
      <c r="DK31" s="3">
        <v>0.23</v>
      </c>
      <c r="DL31" s="3" t="s">
        <v>294</v>
      </c>
    </row>
    <row r="32" spans="1:116" s="3" customFormat="1" ht="12.75">
      <c r="A32" s="3">
        <v>70386</v>
      </c>
      <c r="B32" s="3" t="s">
        <v>18</v>
      </c>
      <c r="C32" s="2">
        <v>1</v>
      </c>
      <c r="D32" s="3">
        <v>20090331</v>
      </c>
      <c r="E32" s="3" t="s">
        <v>9</v>
      </c>
      <c r="F32" s="3">
        <v>20090408</v>
      </c>
      <c r="G32" s="3" t="s">
        <v>295</v>
      </c>
      <c r="H32" s="3">
        <v>12</v>
      </c>
      <c r="I32" s="3">
        <v>49</v>
      </c>
      <c r="J32" s="3">
        <v>2058</v>
      </c>
      <c r="K32" s="3" t="s">
        <v>281</v>
      </c>
      <c r="L32" s="3" t="s">
        <v>309</v>
      </c>
      <c r="M32" s="3" t="s">
        <v>315</v>
      </c>
      <c r="N32" s="3" t="s">
        <v>283</v>
      </c>
      <c r="O32" s="3" t="s">
        <v>162</v>
      </c>
      <c r="P32" s="3">
        <v>1.59</v>
      </c>
      <c r="Q32" s="3">
        <v>0.73</v>
      </c>
      <c r="R32" s="3">
        <v>2.3199999999999998</v>
      </c>
      <c r="S32" s="3" t="s">
        <v>284</v>
      </c>
      <c r="T32" s="3">
        <v>1.958167</v>
      </c>
      <c r="U32" s="3">
        <v>1.957414</v>
      </c>
      <c r="V32" s="3" t="s">
        <v>285</v>
      </c>
      <c r="W32" s="3">
        <v>1.9294770000000001</v>
      </c>
      <c r="X32" s="3">
        <v>1.952841</v>
      </c>
      <c r="Y32" s="3">
        <v>1.9666410000000001</v>
      </c>
      <c r="Z32" s="3">
        <v>3</v>
      </c>
      <c r="AA32" s="3">
        <v>10.446306999999999</v>
      </c>
      <c r="AB32" s="3">
        <v>10.441174</v>
      </c>
      <c r="AC32" s="3" t="s">
        <v>285</v>
      </c>
      <c r="AD32" s="3">
        <v>10.237926</v>
      </c>
      <c r="AE32" s="3" t="s">
        <v>286</v>
      </c>
      <c r="AF32" s="3">
        <v>10.352263000000001</v>
      </c>
      <c r="AG32" s="3">
        <v>10.490855</v>
      </c>
      <c r="AH32" s="3">
        <v>0.05</v>
      </c>
      <c r="AI32" s="3" t="s">
        <v>287</v>
      </c>
      <c r="AJ32" s="3">
        <v>-0.48</v>
      </c>
      <c r="AK32" s="3">
        <v>0.71430000000000005</v>
      </c>
      <c r="AL32" s="3">
        <v>-0.4375</v>
      </c>
      <c r="AM32" s="3">
        <v>800</v>
      </c>
      <c r="AN32" s="3">
        <v>8.82</v>
      </c>
      <c r="AO32" s="3">
        <v>9.06</v>
      </c>
      <c r="AP32" s="3">
        <v>48.52</v>
      </c>
      <c r="AQ32" s="3">
        <v>50.67</v>
      </c>
      <c r="AR32" s="3">
        <v>0.28043000000000001</v>
      </c>
      <c r="AS32" s="3">
        <v>0.29371999999999998</v>
      </c>
      <c r="AT32" s="3">
        <v>0.28170000000000001</v>
      </c>
      <c r="AU32" s="3">
        <v>0.72484999999999999</v>
      </c>
      <c r="AV32" s="3">
        <v>0.87397999999999998</v>
      </c>
      <c r="AW32" s="3">
        <v>0.44245000000000001</v>
      </c>
      <c r="AX32" s="3">
        <v>0.28039999999999998</v>
      </c>
      <c r="AY32" s="3">
        <v>0.29343000000000002</v>
      </c>
      <c r="AZ32" s="3">
        <v>0.28160000000000002</v>
      </c>
      <c r="BA32" s="3">
        <v>0.72182999999999997</v>
      </c>
      <c r="BB32" s="3">
        <v>0.87531999999999999</v>
      </c>
      <c r="BC32" s="3">
        <v>0.44274999999999998</v>
      </c>
      <c r="BD32" s="3" t="s">
        <v>288</v>
      </c>
      <c r="BE32" s="3" t="s">
        <v>288</v>
      </c>
      <c r="BF32" s="3" t="s">
        <v>288</v>
      </c>
      <c r="BG32" s="3" t="s">
        <v>288</v>
      </c>
      <c r="BH32" s="3" t="s">
        <v>288</v>
      </c>
      <c r="BI32" s="3" t="s">
        <v>288</v>
      </c>
      <c r="BJ32" s="3">
        <v>0.27661999999999998</v>
      </c>
      <c r="BK32" s="3">
        <v>0.28644999999999998</v>
      </c>
      <c r="BL32" s="3">
        <v>0.27844999999999998</v>
      </c>
      <c r="BM32" s="3">
        <v>0.70533000000000001</v>
      </c>
      <c r="BN32" s="3">
        <v>0.83103000000000005</v>
      </c>
      <c r="BO32" s="3">
        <v>0.43271999999999999</v>
      </c>
      <c r="BP32" s="3">
        <v>0.27994999999999998</v>
      </c>
      <c r="BQ32" s="3">
        <v>0.28860000000000002</v>
      </c>
      <c r="BR32" s="3">
        <v>0.28115000000000001</v>
      </c>
      <c r="BS32" s="3">
        <v>0.72033000000000003</v>
      </c>
      <c r="BT32" s="3">
        <v>0.83760000000000001</v>
      </c>
      <c r="BU32" s="3">
        <v>0.44377</v>
      </c>
      <c r="BV32" s="3">
        <v>0.28225</v>
      </c>
      <c r="BW32" s="3">
        <v>0.29520000000000002</v>
      </c>
      <c r="BX32" s="3">
        <v>0.28239999999999998</v>
      </c>
      <c r="BY32" s="3">
        <v>0.72497</v>
      </c>
      <c r="BZ32" s="3">
        <v>0.87627999999999995</v>
      </c>
      <c r="CA32" s="3">
        <v>0.44295000000000001</v>
      </c>
      <c r="CB32" s="3">
        <v>0.06</v>
      </c>
      <c r="CC32" s="3">
        <v>0.08</v>
      </c>
      <c r="CD32" s="3">
        <v>0.09</v>
      </c>
      <c r="CE32" s="3">
        <v>0.64</v>
      </c>
      <c r="CF32" s="3">
        <v>0.68</v>
      </c>
      <c r="CG32" s="3">
        <v>0.82</v>
      </c>
      <c r="CH32" s="3">
        <v>0.06</v>
      </c>
      <c r="CI32" s="3">
        <v>7.0000000000000007E-2</v>
      </c>
      <c r="CJ32" s="3">
        <v>0.1</v>
      </c>
      <c r="CK32" s="3">
        <v>0.54</v>
      </c>
      <c r="CL32" s="3">
        <v>0.35</v>
      </c>
      <c r="CM32" s="3">
        <v>0.37</v>
      </c>
      <c r="CN32" s="3" t="s">
        <v>289</v>
      </c>
      <c r="CO32" s="3" t="s">
        <v>289</v>
      </c>
      <c r="CP32" s="3" t="s">
        <v>289</v>
      </c>
      <c r="CQ32" s="3" t="s">
        <v>289</v>
      </c>
      <c r="CR32" s="3" t="s">
        <v>289</v>
      </c>
      <c r="CS32" s="3" t="s">
        <v>289</v>
      </c>
      <c r="CT32" s="3">
        <v>0.12</v>
      </c>
      <c r="CU32" s="3">
        <v>0.06</v>
      </c>
      <c r="CV32" s="3">
        <v>0.08</v>
      </c>
      <c r="CW32" s="3">
        <v>0.28000000000000003</v>
      </c>
      <c r="CX32" s="3">
        <v>0.43</v>
      </c>
      <c r="CY32" s="3">
        <v>0.37</v>
      </c>
      <c r="CZ32" s="3">
        <v>0.12</v>
      </c>
      <c r="DA32" s="3">
        <v>0.09</v>
      </c>
      <c r="DB32" s="3">
        <v>0.17</v>
      </c>
      <c r="DC32" s="3">
        <v>0.2</v>
      </c>
      <c r="DD32" s="3">
        <v>0.59</v>
      </c>
      <c r="DE32" s="3">
        <v>0.32</v>
      </c>
      <c r="DF32" s="3">
        <v>0.09</v>
      </c>
      <c r="DG32" s="3">
        <v>0.11</v>
      </c>
      <c r="DH32" s="3">
        <v>0.06</v>
      </c>
      <c r="DI32" s="3">
        <v>0.18</v>
      </c>
      <c r="DJ32" s="3">
        <v>0.56999999999999995</v>
      </c>
      <c r="DK32" s="3">
        <v>0.45</v>
      </c>
      <c r="DL32" s="3" t="s">
        <v>294</v>
      </c>
    </row>
    <row r="33" spans="1:116" s="3" customFormat="1" ht="12.75">
      <c r="A33" s="3">
        <v>70132</v>
      </c>
      <c r="B33" s="3" t="s">
        <v>16</v>
      </c>
      <c r="C33" s="2">
        <v>1</v>
      </c>
      <c r="D33" s="3">
        <v>20090401</v>
      </c>
      <c r="E33" s="3" t="s">
        <v>85</v>
      </c>
      <c r="F33" s="3">
        <v>20090401</v>
      </c>
      <c r="G33" s="3" t="s">
        <v>279</v>
      </c>
      <c r="H33" s="3">
        <v>12</v>
      </c>
      <c r="I33" s="3">
        <v>39</v>
      </c>
      <c r="J33" s="3">
        <v>1869</v>
      </c>
      <c r="K33" s="3" t="s">
        <v>281</v>
      </c>
      <c r="L33" s="3" t="s">
        <v>309</v>
      </c>
      <c r="M33" s="3" t="s">
        <v>302</v>
      </c>
      <c r="N33" s="3" t="s">
        <v>303</v>
      </c>
      <c r="O33" s="3" t="s">
        <v>162</v>
      </c>
      <c r="P33" s="3">
        <v>1.79</v>
      </c>
      <c r="Q33" s="3">
        <v>1.27</v>
      </c>
      <c r="R33" s="3">
        <v>3.06</v>
      </c>
      <c r="S33" s="3" t="s">
        <v>284</v>
      </c>
      <c r="T33" s="3">
        <v>1.9654499999999999</v>
      </c>
      <c r="U33" s="3">
        <v>1.9614050000000001</v>
      </c>
      <c r="V33" s="3" t="s">
        <v>285</v>
      </c>
      <c r="W33" s="3">
        <v>1.927994</v>
      </c>
      <c r="X33" s="3">
        <v>1.9404140000000001</v>
      </c>
      <c r="Y33" s="3">
        <v>1.9648540000000001</v>
      </c>
      <c r="Z33" s="3">
        <v>0</v>
      </c>
      <c r="AA33" s="3">
        <v>10.546619</v>
      </c>
      <c r="AB33" s="3">
        <v>10.526918999999999</v>
      </c>
      <c r="AC33" s="3" t="s">
        <v>285</v>
      </c>
      <c r="AD33" s="3">
        <v>10.289821999999999</v>
      </c>
      <c r="AE33" s="3" t="s">
        <v>286</v>
      </c>
      <c r="AF33" s="3">
        <v>10.359088</v>
      </c>
      <c r="AG33" s="3">
        <v>10.544949000000001</v>
      </c>
      <c r="AH33" s="3">
        <v>0.19</v>
      </c>
      <c r="AI33" s="3" t="s">
        <v>287</v>
      </c>
      <c r="AJ33" s="3">
        <v>-0.17</v>
      </c>
      <c r="AK33" s="3">
        <v>2.1429</v>
      </c>
      <c r="AL33" s="3">
        <v>2.9375</v>
      </c>
      <c r="AM33" s="3">
        <v>800</v>
      </c>
      <c r="AN33" s="3">
        <v>8.83</v>
      </c>
      <c r="AO33" s="3" t="s">
        <v>293</v>
      </c>
      <c r="AP33" s="3">
        <v>48.06</v>
      </c>
      <c r="AQ33" s="3" t="s">
        <v>293</v>
      </c>
      <c r="AR33" s="3">
        <v>0.28177000000000002</v>
      </c>
      <c r="AS33" s="3">
        <v>0.29815000000000003</v>
      </c>
      <c r="AT33" s="3">
        <v>0.28017999999999998</v>
      </c>
      <c r="AU33" s="3">
        <v>0.74282999999999999</v>
      </c>
      <c r="AV33" s="3">
        <v>0.90234999999999999</v>
      </c>
      <c r="AW33" s="3">
        <v>0.45315</v>
      </c>
      <c r="AX33" s="3">
        <v>0.28100000000000003</v>
      </c>
      <c r="AY33" s="3">
        <v>0.29781999999999997</v>
      </c>
      <c r="AZ33" s="3">
        <v>0.28001999999999999</v>
      </c>
      <c r="BA33" s="3">
        <v>0.73750000000000004</v>
      </c>
      <c r="BB33" s="3">
        <v>0.90142</v>
      </c>
      <c r="BC33" s="3">
        <v>0.45196999999999998</v>
      </c>
      <c r="BD33" s="3" t="s">
        <v>288</v>
      </c>
      <c r="BE33" s="3" t="s">
        <v>288</v>
      </c>
      <c r="BF33" s="3" t="s">
        <v>288</v>
      </c>
      <c r="BG33" s="3" t="s">
        <v>288</v>
      </c>
      <c r="BH33" s="3" t="s">
        <v>288</v>
      </c>
      <c r="BI33" s="3" t="s">
        <v>288</v>
      </c>
      <c r="BJ33" s="3">
        <v>0.2767</v>
      </c>
      <c r="BK33" s="3">
        <v>0.28971999999999998</v>
      </c>
      <c r="BL33" s="3">
        <v>0.27572999999999998</v>
      </c>
      <c r="BM33" s="3">
        <v>0.71787000000000001</v>
      </c>
      <c r="BN33" s="3">
        <v>0.85155000000000003</v>
      </c>
      <c r="BO33" s="3">
        <v>0.44190000000000002</v>
      </c>
      <c r="BP33" s="3">
        <v>0.27800000000000002</v>
      </c>
      <c r="BQ33" s="3">
        <v>0.29110000000000003</v>
      </c>
      <c r="BR33" s="3">
        <v>0.27755000000000002</v>
      </c>
      <c r="BS33" s="3">
        <v>0.72721999999999998</v>
      </c>
      <c r="BT33" s="3">
        <v>0.86246999999999996</v>
      </c>
      <c r="BU33" s="3">
        <v>0.44877</v>
      </c>
      <c r="BV33" s="3">
        <v>0.28129999999999999</v>
      </c>
      <c r="BW33" s="3">
        <v>0.2984</v>
      </c>
      <c r="BX33" s="3">
        <v>0.28100000000000003</v>
      </c>
      <c r="BY33" s="3">
        <v>0.73697999999999997</v>
      </c>
      <c r="BZ33" s="3">
        <v>0.90395000000000003</v>
      </c>
      <c r="CA33" s="3">
        <v>0.45115</v>
      </c>
      <c r="CB33" s="3">
        <v>0.05</v>
      </c>
      <c r="CC33" s="3">
        <v>0.05</v>
      </c>
      <c r="CD33" s="3">
        <v>0.05</v>
      </c>
      <c r="CE33" s="3">
        <v>0.21</v>
      </c>
      <c r="CF33" s="3">
        <v>0.32</v>
      </c>
      <c r="CG33" s="3">
        <v>0.23</v>
      </c>
      <c r="CH33" s="3">
        <v>0.05</v>
      </c>
      <c r="CI33" s="3">
        <v>7.0000000000000007E-2</v>
      </c>
      <c r="CJ33" s="3">
        <v>0.08</v>
      </c>
      <c r="CK33" s="3">
        <v>0.48</v>
      </c>
      <c r="CL33" s="3">
        <v>0.11</v>
      </c>
      <c r="CM33" s="3">
        <v>0.26</v>
      </c>
      <c r="CN33" s="3" t="s">
        <v>289</v>
      </c>
      <c r="CO33" s="3" t="s">
        <v>289</v>
      </c>
      <c r="CP33" s="3" t="s">
        <v>289</v>
      </c>
      <c r="CQ33" s="3" t="s">
        <v>289</v>
      </c>
      <c r="CR33" s="3" t="s">
        <v>289</v>
      </c>
      <c r="CS33" s="3" t="s">
        <v>289</v>
      </c>
      <c r="CT33" s="3">
        <v>0.03</v>
      </c>
      <c r="CU33" s="3">
        <v>0.05</v>
      </c>
      <c r="CV33" s="3">
        <v>0.04</v>
      </c>
      <c r="CW33" s="3">
        <v>0.18</v>
      </c>
      <c r="CX33" s="3">
        <v>0.24</v>
      </c>
      <c r="CY33" s="3">
        <v>0.22</v>
      </c>
      <c r="CZ33" s="3">
        <v>0.09</v>
      </c>
      <c r="DA33" s="3">
        <v>0.06</v>
      </c>
      <c r="DB33" s="3">
        <v>7.0000000000000007E-2</v>
      </c>
      <c r="DC33" s="3">
        <v>0.22</v>
      </c>
      <c r="DD33" s="3">
        <v>0.27</v>
      </c>
      <c r="DE33" s="3">
        <v>0.16</v>
      </c>
      <c r="DF33" s="3">
        <v>0.13</v>
      </c>
      <c r="DG33" s="3">
        <v>0.09</v>
      </c>
      <c r="DH33" s="3">
        <v>0.02</v>
      </c>
      <c r="DI33" s="3">
        <v>0.49</v>
      </c>
      <c r="DJ33" s="3">
        <v>0.17</v>
      </c>
      <c r="DK33" s="3">
        <v>0.23</v>
      </c>
      <c r="DL33" s="3" t="s">
        <v>290</v>
      </c>
    </row>
    <row r="34" spans="1:116" s="7" customFormat="1" ht="12.75">
      <c r="A34" s="3">
        <v>70382</v>
      </c>
      <c r="B34" s="3" t="s">
        <v>16</v>
      </c>
      <c r="C34" s="2">
        <v>2</v>
      </c>
      <c r="D34" s="3">
        <v>20090401</v>
      </c>
      <c r="E34" s="3" t="s">
        <v>86</v>
      </c>
      <c r="F34" s="3">
        <v>20090401</v>
      </c>
      <c r="G34" s="3" t="s">
        <v>291</v>
      </c>
      <c r="H34" s="3">
        <v>19</v>
      </c>
      <c r="I34" s="3">
        <v>38</v>
      </c>
      <c r="J34" s="3">
        <v>2875</v>
      </c>
      <c r="K34" s="3" t="s">
        <v>281</v>
      </c>
      <c r="L34" s="3" t="s">
        <v>309</v>
      </c>
      <c r="M34" s="3" t="s">
        <v>283</v>
      </c>
      <c r="N34" s="3" t="s">
        <v>283</v>
      </c>
      <c r="O34" s="3" t="s">
        <v>162</v>
      </c>
      <c r="P34" s="3">
        <v>1.76</v>
      </c>
      <c r="Q34" s="3">
        <v>0.99</v>
      </c>
      <c r="R34" s="3">
        <v>2.75</v>
      </c>
      <c r="S34" s="3" t="s">
        <v>284</v>
      </c>
      <c r="T34" s="3">
        <v>1.932633</v>
      </c>
      <c r="U34" s="3">
        <v>1.9321269999999999</v>
      </c>
      <c r="V34" s="3" t="s">
        <v>285</v>
      </c>
      <c r="W34" s="3">
        <v>1.902517</v>
      </c>
      <c r="X34" s="3">
        <v>1.921254</v>
      </c>
      <c r="Y34" s="3">
        <v>1.937827</v>
      </c>
      <c r="Z34" s="3">
        <v>0</v>
      </c>
      <c r="AA34" s="3">
        <v>10.345253</v>
      </c>
      <c r="AB34" s="3">
        <v>10.351627000000001</v>
      </c>
      <c r="AC34" s="3" t="s">
        <v>285</v>
      </c>
      <c r="AD34" s="3">
        <v>10.117447</v>
      </c>
      <c r="AE34" s="3" t="s">
        <v>286</v>
      </c>
      <c r="AF34" s="3">
        <v>10.221908000000001</v>
      </c>
      <c r="AG34" s="3">
        <v>10.372998000000001</v>
      </c>
      <c r="AH34" s="3">
        <v>-0.06</v>
      </c>
      <c r="AI34" s="3" t="s">
        <v>287</v>
      </c>
      <c r="AJ34" s="3">
        <v>-0.21</v>
      </c>
      <c r="AK34" s="3">
        <v>1.9286000000000001</v>
      </c>
      <c r="AL34" s="3">
        <v>1.1875</v>
      </c>
      <c r="AM34" s="3">
        <v>800</v>
      </c>
      <c r="AN34" s="3">
        <v>8.83</v>
      </c>
      <c r="AO34" s="3" t="s">
        <v>293</v>
      </c>
      <c r="AP34" s="3">
        <v>48.75</v>
      </c>
      <c r="AQ34" s="3" t="s">
        <v>293</v>
      </c>
      <c r="AR34" s="3">
        <v>0.2772</v>
      </c>
      <c r="AS34" s="3">
        <v>0.29110000000000003</v>
      </c>
      <c r="AT34" s="3">
        <v>0.27610000000000001</v>
      </c>
      <c r="AU34" s="3">
        <v>0.72455000000000003</v>
      </c>
      <c r="AV34" s="3">
        <v>0.88478000000000001</v>
      </c>
      <c r="AW34" s="3">
        <v>0.44367000000000001</v>
      </c>
      <c r="AX34" s="3">
        <v>0.27678000000000003</v>
      </c>
      <c r="AY34" s="3">
        <v>0.29160000000000003</v>
      </c>
      <c r="AZ34" s="3">
        <v>0.27637</v>
      </c>
      <c r="BA34" s="3">
        <v>0.72292000000000001</v>
      </c>
      <c r="BB34" s="3">
        <v>0.88943000000000005</v>
      </c>
      <c r="BC34" s="3">
        <v>0.44440000000000002</v>
      </c>
      <c r="BD34" s="3" t="s">
        <v>288</v>
      </c>
      <c r="BE34" s="3" t="s">
        <v>288</v>
      </c>
      <c r="BF34" s="3" t="s">
        <v>288</v>
      </c>
      <c r="BG34" s="3" t="s">
        <v>288</v>
      </c>
      <c r="BH34" s="3" t="s">
        <v>288</v>
      </c>
      <c r="BI34" s="3" t="s">
        <v>288</v>
      </c>
      <c r="BJ34" s="3">
        <v>0.27305000000000001</v>
      </c>
      <c r="BK34" s="3">
        <v>0.2828</v>
      </c>
      <c r="BL34" s="3">
        <v>0.27255000000000001</v>
      </c>
      <c r="BM34" s="3">
        <v>0.70701999999999998</v>
      </c>
      <c r="BN34" s="3">
        <v>0.83204999999999996</v>
      </c>
      <c r="BO34" s="3">
        <v>0.43654999999999999</v>
      </c>
      <c r="BP34" s="3">
        <v>0.27484999999999998</v>
      </c>
      <c r="BQ34" s="3">
        <v>0.28538000000000002</v>
      </c>
      <c r="BR34" s="3">
        <v>0.27577000000000002</v>
      </c>
      <c r="BS34" s="3">
        <v>0.72021999999999997</v>
      </c>
      <c r="BT34" s="3">
        <v>0.84460000000000002</v>
      </c>
      <c r="BU34" s="3">
        <v>0.44407999999999997</v>
      </c>
      <c r="BV34" s="3">
        <v>0.27789999999999998</v>
      </c>
      <c r="BW34" s="3">
        <v>0.29207</v>
      </c>
      <c r="BX34" s="3">
        <v>0.27694999999999997</v>
      </c>
      <c r="BY34" s="3">
        <v>0.72526999999999997</v>
      </c>
      <c r="BZ34" s="3">
        <v>0.8851</v>
      </c>
      <c r="CA34" s="3">
        <v>0.44478000000000001</v>
      </c>
      <c r="CB34" s="3">
        <v>0.05</v>
      </c>
      <c r="CC34" s="3">
        <v>0.05</v>
      </c>
      <c r="CD34" s="3">
        <v>0.15</v>
      </c>
      <c r="CE34" s="3">
        <v>0.66</v>
      </c>
      <c r="CF34" s="3">
        <v>0.51</v>
      </c>
      <c r="CG34" s="3">
        <v>0.38</v>
      </c>
      <c r="CH34" s="3">
        <v>0.11</v>
      </c>
      <c r="CI34" s="3">
        <v>0.08</v>
      </c>
      <c r="CJ34" s="3">
        <v>0.06</v>
      </c>
      <c r="CK34" s="3">
        <v>0.37</v>
      </c>
      <c r="CL34" s="3">
        <v>0.28999999999999998</v>
      </c>
      <c r="CM34" s="3">
        <v>0.2</v>
      </c>
      <c r="CN34" s="3" t="s">
        <v>289</v>
      </c>
      <c r="CO34" s="3" t="s">
        <v>289</v>
      </c>
      <c r="CP34" s="3" t="s">
        <v>289</v>
      </c>
      <c r="CQ34" s="3" t="s">
        <v>289</v>
      </c>
      <c r="CR34" s="3" t="s">
        <v>289</v>
      </c>
      <c r="CS34" s="3" t="s">
        <v>289</v>
      </c>
      <c r="CT34" s="3">
        <v>0.06</v>
      </c>
      <c r="CU34" s="3">
        <v>0.02</v>
      </c>
      <c r="CV34" s="3">
        <v>0.04</v>
      </c>
      <c r="CW34" s="3">
        <v>0.31</v>
      </c>
      <c r="CX34" s="3">
        <v>0.19</v>
      </c>
      <c r="CY34" s="3">
        <v>0.25</v>
      </c>
      <c r="CZ34" s="3">
        <v>0.08</v>
      </c>
      <c r="DA34" s="3">
        <v>0.1</v>
      </c>
      <c r="DB34" s="3">
        <v>0.03</v>
      </c>
      <c r="DC34" s="3">
        <v>0.32</v>
      </c>
      <c r="DD34" s="3">
        <v>0.3</v>
      </c>
      <c r="DE34" s="3">
        <v>0.27</v>
      </c>
      <c r="DF34" s="3">
        <v>7.0000000000000007E-2</v>
      </c>
      <c r="DG34" s="3">
        <v>0.1</v>
      </c>
      <c r="DH34" s="3">
        <v>0.1</v>
      </c>
      <c r="DI34" s="3">
        <v>0.63</v>
      </c>
      <c r="DJ34" s="3">
        <v>0.33</v>
      </c>
      <c r="DK34" s="3">
        <v>0.28999999999999998</v>
      </c>
      <c r="DL34" s="3" t="s">
        <v>294</v>
      </c>
    </row>
    <row r="35" spans="1:116" s="7" customFormat="1" ht="12.75">
      <c r="A35" s="3">
        <v>70394</v>
      </c>
      <c r="B35" s="3" t="s">
        <v>58</v>
      </c>
      <c r="C35" s="2">
        <v>1</v>
      </c>
      <c r="D35" s="3">
        <v>20090401</v>
      </c>
      <c r="E35" s="3" t="s">
        <v>22</v>
      </c>
      <c r="F35" s="3">
        <v>20090421</v>
      </c>
      <c r="G35" s="3" t="s">
        <v>314</v>
      </c>
      <c r="H35" s="3">
        <v>18</v>
      </c>
      <c r="I35" s="3">
        <v>18</v>
      </c>
      <c r="J35" s="3">
        <v>2770</v>
      </c>
      <c r="K35" s="3" t="s">
        <v>281</v>
      </c>
      <c r="L35" s="3" t="s">
        <v>307</v>
      </c>
      <c r="M35" s="3" t="s">
        <v>313</v>
      </c>
      <c r="N35" s="3" t="s">
        <v>283</v>
      </c>
      <c r="O35" s="3" t="s">
        <v>162</v>
      </c>
      <c r="P35" s="3">
        <v>1.43</v>
      </c>
      <c r="Q35" s="3">
        <v>0.92</v>
      </c>
      <c r="R35" s="3">
        <v>2.35</v>
      </c>
      <c r="S35" s="3" t="s">
        <v>284</v>
      </c>
      <c r="T35" s="3">
        <v>1.9537580000000001</v>
      </c>
      <c r="U35" s="3">
        <v>1.9545159999999999</v>
      </c>
      <c r="V35" s="3" t="s">
        <v>285</v>
      </c>
      <c r="W35" s="3">
        <v>1.9298249999999999</v>
      </c>
      <c r="X35" s="3">
        <v>1.9396249999999999</v>
      </c>
      <c r="Y35" s="3">
        <v>1.954726</v>
      </c>
      <c r="Z35" s="3">
        <v>0</v>
      </c>
      <c r="AA35" s="3">
        <v>10.456948000000001</v>
      </c>
      <c r="AB35" s="3">
        <v>10.458662</v>
      </c>
      <c r="AC35" s="3" t="s">
        <v>285</v>
      </c>
      <c r="AD35" s="3">
        <v>10.275539</v>
      </c>
      <c r="AE35" s="3" t="s">
        <v>286</v>
      </c>
      <c r="AF35" s="3">
        <v>10.325888000000001</v>
      </c>
      <c r="AG35" s="3">
        <v>10.461596</v>
      </c>
      <c r="AH35" s="3">
        <v>-0.02</v>
      </c>
      <c r="AI35" s="3" t="s">
        <v>287</v>
      </c>
      <c r="AJ35" s="3">
        <v>-0.03</v>
      </c>
      <c r="AK35" s="3">
        <v>-0.42859999999999998</v>
      </c>
      <c r="AL35" s="3">
        <v>0.75</v>
      </c>
      <c r="AM35" s="3">
        <v>900</v>
      </c>
      <c r="AN35" s="3">
        <v>8.82</v>
      </c>
      <c r="AO35" s="3">
        <v>9.31</v>
      </c>
      <c r="AP35" s="3">
        <v>48.62</v>
      </c>
      <c r="AQ35" s="3">
        <v>52.07</v>
      </c>
      <c r="AR35" s="3">
        <v>0.27796999999999999</v>
      </c>
      <c r="AS35" s="3">
        <v>0.29121000000000002</v>
      </c>
      <c r="AT35" s="3">
        <v>0.28005000000000002</v>
      </c>
      <c r="AU35" s="3">
        <v>0.75982000000000005</v>
      </c>
      <c r="AV35" s="3">
        <v>0.91495000000000004</v>
      </c>
      <c r="AW35" s="3">
        <v>0.45856999999999998</v>
      </c>
      <c r="AX35" s="3">
        <v>0.27801999999999999</v>
      </c>
      <c r="AY35" s="3">
        <v>0.29111999999999999</v>
      </c>
      <c r="AZ35" s="3">
        <v>0.28036</v>
      </c>
      <c r="BA35" s="3">
        <v>0.75844999999999996</v>
      </c>
      <c r="BB35" s="3">
        <v>0.91576999999999997</v>
      </c>
      <c r="BC35" s="3">
        <v>0.45856999999999998</v>
      </c>
      <c r="BD35" s="3" t="s">
        <v>288</v>
      </c>
      <c r="BE35" s="3" t="s">
        <v>288</v>
      </c>
      <c r="BF35" s="3" t="s">
        <v>288</v>
      </c>
      <c r="BG35" s="3" t="s">
        <v>288</v>
      </c>
      <c r="BH35" s="3" t="s">
        <v>288</v>
      </c>
      <c r="BI35" s="3" t="s">
        <v>288</v>
      </c>
      <c r="BJ35" s="3">
        <v>0.27474999999999999</v>
      </c>
      <c r="BK35" s="3">
        <v>0.28502</v>
      </c>
      <c r="BL35" s="3">
        <v>0.27732000000000001</v>
      </c>
      <c r="BM35" s="3">
        <v>0.74961999999999995</v>
      </c>
      <c r="BN35" s="3">
        <v>0.86906000000000005</v>
      </c>
      <c r="BO35" s="3">
        <v>0.44861000000000001</v>
      </c>
      <c r="BP35" s="3">
        <v>0.27638000000000001</v>
      </c>
      <c r="BQ35" s="3">
        <v>0.28661999999999999</v>
      </c>
      <c r="BR35" s="3">
        <v>0.27816999999999997</v>
      </c>
      <c r="BS35" s="3">
        <v>0.75226000000000004</v>
      </c>
      <c r="BT35" s="3">
        <v>0.86617999999999995</v>
      </c>
      <c r="BU35" s="3">
        <v>0.45411000000000001</v>
      </c>
      <c r="BV35" s="3">
        <v>0.27875</v>
      </c>
      <c r="BW35" s="3">
        <v>0.29221000000000003</v>
      </c>
      <c r="BX35" s="3">
        <v>0.28011000000000003</v>
      </c>
      <c r="BY35" s="3">
        <v>0.75500999999999996</v>
      </c>
      <c r="BZ35" s="3">
        <v>0.91027999999999998</v>
      </c>
      <c r="CA35" s="3">
        <v>0.45273000000000002</v>
      </c>
      <c r="CB35" s="3">
        <v>0.05</v>
      </c>
      <c r="CC35" s="3">
        <v>0.12</v>
      </c>
      <c r="CD35" s="3">
        <v>0.01</v>
      </c>
      <c r="CE35" s="3">
        <v>0.26</v>
      </c>
      <c r="CF35" s="3">
        <v>0.28000000000000003</v>
      </c>
      <c r="CG35" s="3">
        <v>0.22</v>
      </c>
      <c r="CH35" s="3">
        <v>0.04</v>
      </c>
      <c r="CI35" s="3">
        <v>0.04</v>
      </c>
      <c r="CJ35" s="3">
        <v>0.06</v>
      </c>
      <c r="CK35" s="3">
        <v>0.19</v>
      </c>
      <c r="CL35" s="3">
        <v>0.16</v>
      </c>
      <c r="CM35" s="3">
        <v>0.24</v>
      </c>
      <c r="CN35" s="3" t="s">
        <v>289</v>
      </c>
      <c r="CO35" s="3" t="s">
        <v>289</v>
      </c>
      <c r="CP35" s="3" t="s">
        <v>289</v>
      </c>
      <c r="CQ35" s="3" t="s">
        <v>289</v>
      </c>
      <c r="CR35" s="3" t="s">
        <v>289</v>
      </c>
      <c r="CS35" s="3" t="s">
        <v>289</v>
      </c>
      <c r="CT35" s="3">
        <v>0.05</v>
      </c>
      <c r="CU35" s="3">
        <v>0.06</v>
      </c>
      <c r="CV35" s="3">
        <v>0.06</v>
      </c>
      <c r="CW35" s="3">
        <v>0.43</v>
      </c>
      <c r="CX35" s="3">
        <v>0.52</v>
      </c>
      <c r="CY35" s="3">
        <v>0.28999999999999998</v>
      </c>
      <c r="CZ35" s="3">
        <v>0.05</v>
      </c>
      <c r="DA35" s="3">
        <v>7.0000000000000007E-2</v>
      </c>
      <c r="DB35" s="3">
        <v>7.0000000000000007E-2</v>
      </c>
      <c r="DC35" s="3">
        <v>0.27</v>
      </c>
      <c r="DD35" s="3">
        <v>0.24</v>
      </c>
      <c r="DE35" s="3">
        <v>0.12</v>
      </c>
      <c r="DF35" s="3">
        <v>0.04</v>
      </c>
      <c r="DG35" s="3">
        <v>0.08</v>
      </c>
      <c r="DH35" s="3">
        <v>0.08</v>
      </c>
      <c r="DI35" s="3">
        <v>0.5</v>
      </c>
      <c r="DJ35" s="3">
        <v>0.3</v>
      </c>
      <c r="DK35" s="3">
        <v>0.39</v>
      </c>
      <c r="DL35" s="3" t="s">
        <v>294</v>
      </c>
    </row>
    <row r="36" spans="1:116" s="7" customFormat="1" ht="12.75">
      <c r="A36" s="3">
        <v>70503</v>
      </c>
      <c r="B36" s="3" t="s">
        <v>17</v>
      </c>
      <c r="C36" s="2">
        <v>2</v>
      </c>
      <c r="D36" s="3">
        <v>20090402</v>
      </c>
      <c r="E36" s="3" t="s">
        <v>87</v>
      </c>
      <c r="F36" s="3">
        <v>20090417</v>
      </c>
      <c r="G36" s="3" t="s">
        <v>311</v>
      </c>
      <c r="H36" s="3">
        <v>13</v>
      </c>
      <c r="I36" s="3">
        <v>15</v>
      </c>
      <c r="J36" s="3">
        <v>2309</v>
      </c>
      <c r="K36" s="3" t="s">
        <v>281</v>
      </c>
      <c r="L36" s="3" t="s">
        <v>309</v>
      </c>
      <c r="M36" s="3" t="s">
        <v>315</v>
      </c>
      <c r="N36" s="3" t="s">
        <v>283</v>
      </c>
      <c r="O36" s="3" t="s">
        <v>164</v>
      </c>
      <c r="P36" s="3">
        <v>1.1499999999999999</v>
      </c>
      <c r="Q36" s="3">
        <v>0.92</v>
      </c>
      <c r="R36" s="3">
        <v>2.0699999999999998</v>
      </c>
      <c r="S36" s="3" t="s">
        <v>284</v>
      </c>
      <c r="T36" s="3">
        <v>1.95705</v>
      </c>
      <c r="U36" s="3">
        <v>1.955195</v>
      </c>
      <c r="V36" s="3" t="s">
        <v>285</v>
      </c>
      <c r="W36" s="3">
        <v>1.9368700000000001</v>
      </c>
      <c r="X36" s="3">
        <v>1.947959</v>
      </c>
      <c r="Y36" s="3">
        <v>1.96509</v>
      </c>
      <c r="Z36" s="3">
        <v>0</v>
      </c>
      <c r="AA36" s="3">
        <v>10.413741999999999</v>
      </c>
      <c r="AB36" s="3">
        <v>10.419325000000001</v>
      </c>
      <c r="AC36" s="3" t="s">
        <v>285</v>
      </c>
      <c r="AD36" s="3">
        <v>10.269863000000001</v>
      </c>
      <c r="AE36" s="3" t="s">
        <v>296</v>
      </c>
      <c r="AF36" s="3">
        <v>10.333405000000001</v>
      </c>
      <c r="AG36" s="3">
        <v>10.470551</v>
      </c>
      <c r="AH36" s="3">
        <v>-0.05</v>
      </c>
      <c r="AI36" s="3" t="s">
        <v>287</v>
      </c>
      <c r="AJ36" s="3">
        <v>-0.49</v>
      </c>
      <c r="AK36" s="3">
        <v>-1.2142999999999999</v>
      </c>
      <c r="AL36" s="3">
        <v>-0.75</v>
      </c>
      <c r="AM36" s="3">
        <v>900</v>
      </c>
      <c r="AN36" s="3">
        <v>8.64</v>
      </c>
      <c r="AO36" s="3">
        <v>8.76</v>
      </c>
      <c r="AP36" s="3">
        <v>50.15</v>
      </c>
      <c r="AQ36" s="3">
        <v>51.03</v>
      </c>
      <c r="AR36" s="3">
        <v>0.28006999999999999</v>
      </c>
      <c r="AS36" s="3">
        <v>0.29143000000000002</v>
      </c>
      <c r="AT36" s="3">
        <v>0.28248000000000001</v>
      </c>
      <c r="AU36" s="3">
        <v>0.71765999999999996</v>
      </c>
      <c r="AV36" s="3">
        <v>0.86897999999999997</v>
      </c>
      <c r="AW36" s="3">
        <v>0.44179000000000002</v>
      </c>
      <c r="AX36" s="3">
        <v>0.27977000000000002</v>
      </c>
      <c r="AY36" s="3">
        <v>0.29214000000000001</v>
      </c>
      <c r="AZ36" s="3">
        <v>0.28198000000000001</v>
      </c>
      <c r="BA36" s="3">
        <v>0.71860000000000002</v>
      </c>
      <c r="BB36" s="3">
        <v>0.87522</v>
      </c>
      <c r="BC36" s="3">
        <v>0.44175999999999999</v>
      </c>
      <c r="BD36" s="3" t="s">
        <v>288</v>
      </c>
      <c r="BE36" s="3" t="s">
        <v>288</v>
      </c>
      <c r="BF36" s="3" t="s">
        <v>288</v>
      </c>
      <c r="BG36" s="3" t="s">
        <v>288</v>
      </c>
      <c r="BH36" s="3" t="s">
        <v>288</v>
      </c>
      <c r="BI36" s="3" t="s">
        <v>288</v>
      </c>
      <c r="BJ36" s="3">
        <v>0.27718999999999999</v>
      </c>
      <c r="BK36" s="3">
        <v>0.28688000000000002</v>
      </c>
      <c r="BL36" s="3">
        <v>0.28004000000000001</v>
      </c>
      <c r="BM36" s="3">
        <v>0.70965</v>
      </c>
      <c r="BN36" s="3">
        <v>0.83150000000000002</v>
      </c>
      <c r="BO36" s="3">
        <v>0.43569999999999998</v>
      </c>
      <c r="BP36" s="3">
        <v>0.27862999999999999</v>
      </c>
      <c r="BQ36" s="3">
        <v>0.28920000000000001</v>
      </c>
      <c r="BR36" s="3">
        <v>0.28139999999999998</v>
      </c>
      <c r="BS36" s="3">
        <v>0.71511000000000002</v>
      </c>
      <c r="BT36" s="3">
        <v>0.83023000000000002</v>
      </c>
      <c r="BU36" s="3">
        <v>0.44114999999999999</v>
      </c>
      <c r="BV36" s="3">
        <v>0.28149000000000002</v>
      </c>
      <c r="BW36" s="3">
        <v>0.29420000000000002</v>
      </c>
      <c r="BX36" s="3">
        <v>0.28323999999999999</v>
      </c>
      <c r="BY36" s="3">
        <v>0.72009000000000001</v>
      </c>
      <c r="BZ36" s="3">
        <v>0.87182000000000004</v>
      </c>
      <c r="CA36" s="3">
        <v>0.44222</v>
      </c>
      <c r="CB36" s="3">
        <v>7.0000000000000007E-2</v>
      </c>
      <c r="CC36" s="3">
        <v>0.1</v>
      </c>
      <c r="CD36" s="3">
        <v>0.11</v>
      </c>
      <c r="CE36" s="3">
        <v>0.2</v>
      </c>
      <c r="CF36" s="3">
        <v>0.41</v>
      </c>
      <c r="CG36" s="3">
        <v>0.2</v>
      </c>
      <c r="CH36" s="3">
        <v>7.0000000000000007E-2</v>
      </c>
      <c r="CI36" s="3">
        <v>0.03</v>
      </c>
      <c r="CJ36" s="3">
        <v>7.0000000000000007E-2</v>
      </c>
      <c r="CK36" s="3">
        <v>0.19</v>
      </c>
      <c r="CL36" s="3">
        <v>0.65</v>
      </c>
      <c r="CM36" s="3">
        <v>0.2</v>
      </c>
      <c r="CN36" s="3" t="s">
        <v>289</v>
      </c>
      <c r="CO36" s="3" t="s">
        <v>289</v>
      </c>
      <c r="CP36" s="3" t="s">
        <v>289</v>
      </c>
      <c r="CQ36" s="3" t="s">
        <v>289</v>
      </c>
      <c r="CR36" s="3" t="s">
        <v>289</v>
      </c>
      <c r="CS36" s="3" t="s">
        <v>289</v>
      </c>
      <c r="CT36" s="3">
        <v>0.11</v>
      </c>
      <c r="CU36" s="3">
        <v>0.1</v>
      </c>
      <c r="CV36" s="3">
        <v>0.11</v>
      </c>
      <c r="CW36" s="3">
        <v>0.14000000000000001</v>
      </c>
      <c r="CX36" s="3">
        <v>0.34</v>
      </c>
      <c r="CY36" s="3">
        <v>0.09</v>
      </c>
      <c r="CZ36" s="3">
        <v>0.11</v>
      </c>
      <c r="DA36" s="3">
        <v>0.03</v>
      </c>
      <c r="DB36" s="3">
        <v>0.14000000000000001</v>
      </c>
      <c r="DC36" s="3">
        <v>0.32</v>
      </c>
      <c r="DD36" s="3">
        <v>0.16</v>
      </c>
      <c r="DE36" s="3">
        <v>0.18</v>
      </c>
      <c r="DF36" s="3">
        <v>0.11</v>
      </c>
      <c r="DG36" s="3">
        <v>0.14000000000000001</v>
      </c>
      <c r="DH36" s="3">
        <v>0.14000000000000001</v>
      </c>
      <c r="DI36" s="3">
        <v>0.32</v>
      </c>
      <c r="DJ36" s="3">
        <v>0.18</v>
      </c>
      <c r="DK36" s="3">
        <v>0.38</v>
      </c>
      <c r="DL36" s="3" t="s">
        <v>294</v>
      </c>
    </row>
    <row r="37" spans="1:116" s="3" customFormat="1" ht="12.75">
      <c r="A37" s="3">
        <v>70409</v>
      </c>
      <c r="B37" s="3" t="s">
        <v>17</v>
      </c>
      <c r="C37" s="2">
        <v>1</v>
      </c>
      <c r="D37" s="3">
        <v>20090402</v>
      </c>
      <c r="E37" s="3" t="s">
        <v>88</v>
      </c>
      <c r="F37" s="3">
        <v>20090417</v>
      </c>
      <c r="G37" s="3" t="s">
        <v>312</v>
      </c>
      <c r="H37" s="3">
        <v>6</v>
      </c>
      <c r="I37" s="3">
        <v>37</v>
      </c>
      <c r="J37" s="3">
        <v>1110</v>
      </c>
      <c r="K37" s="3" t="s">
        <v>281</v>
      </c>
      <c r="L37" s="3" t="s">
        <v>309</v>
      </c>
      <c r="M37" s="3" t="s">
        <v>317</v>
      </c>
      <c r="N37" s="3" t="s">
        <v>283</v>
      </c>
      <c r="O37" s="3" t="s">
        <v>162</v>
      </c>
      <c r="P37" s="3">
        <v>1.53</v>
      </c>
      <c r="Q37" s="3">
        <v>0.59</v>
      </c>
      <c r="R37" s="3">
        <v>2.12</v>
      </c>
      <c r="S37" s="3" t="s">
        <v>284</v>
      </c>
      <c r="T37" s="3">
        <v>1.9722869999999999</v>
      </c>
      <c r="U37" s="3">
        <v>1.9702900000000001</v>
      </c>
      <c r="V37" s="3" t="s">
        <v>285</v>
      </c>
      <c r="W37" s="3">
        <v>1.9398340000000001</v>
      </c>
      <c r="X37" s="3">
        <v>1.964763</v>
      </c>
      <c r="Y37" s="3">
        <v>1.979395</v>
      </c>
      <c r="Z37" s="3">
        <v>0</v>
      </c>
      <c r="AA37" s="3">
        <v>10.530143000000001</v>
      </c>
      <c r="AB37" s="3">
        <v>10.532444999999999</v>
      </c>
      <c r="AC37" s="3" t="s">
        <v>285</v>
      </c>
      <c r="AD37" s="3">
        <v>10.319345</v>
      </c>
      <c r="AE37" s="3" t="s">
        <v>286</v>
      </c>
      <c r="AF37" s="3">
        <v>10.455745</v>
      </c>
      <c r="AG37" s="3">
        <v>10.584020000000001</v>
      </c>
      <c r="AH37" s="3">
        <v>-0.02</v>
      </c>
      <c r="AI37" s="3" t="s">
        <v>287</v>
      </c>
      <c r="AJ37" s="3">
        <v>-0.49</v>
      </c>
      <c r="AK37" s="3">
        <v>0.28570000000000001</v>
      </c>
      <c r="AL37" s="3">
        <v>-1.3125</v>
      </c>
      <c r="AM37" s="3">
        <v>800</v>
      </c>
      <c r="AN37" s="3">
        <v>8.84</v>
      </c>
      <c r="AO37" s="3">
        <v>8.86</v>
      </c>
      <c r="AP37" s="3">
        <v>48.61</v>
      </c>
      <c r="AQ37" s="3">
        <v>48.27</v>
      </c>
      <c r="AR37" s="3">
        <v>0.28193000000000001</v>
      </c>
      <c r="AS37" s="3">
        <v>0.2944</v>
      </c>
      <c r="AT37" s="3">
        <v>0.28292</v>
      </c>
      <c r="AU37" s="3">
        <v>0.747</v>
      </c>
      <c r="AV37" s="3">
        <v>0.89768000000000003</v>
      </c>
      <c r="AW37" s="3">
        <v>0.45368000000000003</v>
      </c>
      <c r="AX37" s="3">
        <v>0.28117999999999999</v>
      </c>
      <c r="AY37" s="3">
        <v>0.29444999999999999</v>
      </c>
      <c r="AZ37" s="3">
        <v>0.28276000000000001</v>
      </c>
      <c r="BA37" s="3">
        <v>0.74790000000000001</v>
      </c>
      <c r="BB37" s="3">
        <v>0.90686</v>
      </c>
      <c r="BC37" s="3">
        <v>0.45639999999999997</v>
      </c>
      <c r="BD37" s="3" t="s">
        <v>288</v>
      </c>
      <c r="BE37" s="3" t="s">
        <v>288</v>
      </c>
      <c r="BF37" s="3" t="s">
        <v>288</v>
      </c>
      <c r="BG37" s="3" t="s">
        <v>288</v>
      </c>
      <c r="BH37" s="3" t="s">
        <v>288</v>
      </c>
      <c r="BI37" s="3" t="s">
        <v>288</v>
      </c>
      <c r="BJ37" s="3">
        <v>0.27734999999999999</v>
      </c>
      <c r="BK37" s="3">
        <v>0.28774</v>
      </c>
      <c r="BL37" s="3">
        <v>0.27927999999999997</v>
      </c>
      <c r="BM37" s="3">
        <v>0.72465000000000002</v>
      </c>
      <c r="BN37" s="3">
        <v>0.86217999999999995</v>
      </c>
      <c r="BO37" s="3">
        <v>0.44339000000000001</v>
      </c>
      <c r="BP37" s="3">
        <v>0.28027999999999997</v>
      </c>
      <c r="BQ37" s="3">
        <v>0.29117999999999999</v>
      </c>
      <c r="BR37" s="3">
        <v>0.28214</v>
      </c>
      <c r="BS37" s="3">
        <v>0.74646999999999997</v>
      </c>
      <c r="BT37" s="3">
        <v>0.86768999999999996</v>
      </c>
      <c r="BU37" s="3">
        <v>0.45907999999999999</v>
      </c>
      <c r="BV37" s="3">
        <v>0.28287000000000001</v>
      </c>
      <c r="BW37" s="3">
        <v>0.29657</v>
      </c>
      <c r="BX37" s="3">
        <v>0.28351999999999999</v>
      </c>
      <c r="BY37" s="3">
        <v>0.74941999999999998</v>
      </c>
      <c r="BZ37" s="3">
        <v>0.90471999999999997</v>
      </c>
      <c r="CA37" s="3">
        <v>0.45906000000000002</v>
      </c>
      <c r="CB37" s="3">
        <v>0.11</v>
      </c>
      <c r="CC37" s="3">
        <v>7.0000000000000007E-2</v>
      </c>
      <c r="CD37" s="3">
        <v>0.11</v>
      </c>
      <c r="CE37" s="3">
        <v>0.66</v>
      </c>
      <c r="CF37" s="3">
        <v>0.42</v>
      </c>
      <c r="CG37" s="3">
        <v>0.64</v>
      </c>
      <c r="CH37" s="3">
        <v>7.0000000000000007E-2</v>
      </c>
      <c r="CI37" s="3">
        <v>7.0000000000000007E-2</v>
      </c>
      <c r="CJ37" s="3">
        <v>0.25</v>
      </c>
      <c r="CK37" s="3">
        <v>0.79</v>
      </c>
      <c r="CL37" s="3">
        <v>0.72</v>
      </c>
      <c r="CM37" s="3">
        <v>0.55000000000000004</v>
      </c>
      <c r="CN37" s="3" t="s">
        <v>289</v>
      </c>
      <c r="CO37" s="3" t="s">
        <v>289</v>
      </c>
      <c r="CP37" s="3" t="s">
        <v>289</v>
      </c>
      <c r="CQ37" s="3" t="s">
        <v>289</v>
      </c>
      <c r="CR37" s="3" t="s">
        <v>289</v>
      </c>
      <c r="CS37" s="3" t="s">
        <v>289</v>
      </c>
      <c r="CT37" s="3">
        <v>0.14000000000000001</v>
      </c>
      <c r="CU37" s="3">
        <v>7.0000000000000007E-2</v>
      </c>
      <c r="CV37" s="3">
        <v>0.14000000000000001</v>
      </c>
      <c r="CW37" s="3">
        <v>0.69</v>
      </c>
      <c r="CX37" s="3">
        <v>0.73</v>
      </c>
      <c r="CY37" s="3">
        <v>0.18</v>
      </c>
      <c r="CZ37" s="3">
        <v>0.11</v>
      </c>
      <c r="DA37" s="3">
        <v>0.1</v>
      </c>
      <c r="DB37" s="3">
        <v>7.0000000000000007E-2</v>
      </c>
      <c r="DC37" s="3">
        <v>0.84</v>
      </c>
      <c r="DD37" s="3">
        <v>0.48</v>
      </c>
      <c r="DE37" s="3">
        <v>0.59</v>
      </c>
      <c r="DF37" s="3">
        <v>0.11</v>
      </c>
      <c r="DG37" s="3">
        <v>0.1</v>
      </c>
      <c r="DH37" s="3">
        <v>0.14000000000000001</v>
      </c>
      <c r="DI37" s="3">
        <v>0.75</v>
      </c>
      <c r="DJ37" s="3">
        <v>1.05</v>
      </c>
      <c r="DK37" s="3">
        <v>0.56999999999999995</v>
      </c>
      <c r="DL37" s="3" t="s">
        <v>294</v>
      </c>
    </row>
    <row r="38" spans="1:116" s="3" customFormat="1" ht="12.75">
      <c r="A38" s="3">
        <v>70145</v>
      </c>
      <c r="B38" s="3" t="s">
        <v>19</v>
      </c>
      <c r="C38" s="2">
        <v>1</v>
      </c>
      <c r="D38" s="3">
        <v>20090405</v>
      </c>
      <c r="E38" s="3" t="s">
        <v>89</v>
      </c>
      <c r="F38" s="3">
        <v>20090413</v>
      </c>
      <c r="G38" s="3" t="s">
        <v>306</v>
      </c>
      <c r="H38" s="3">
        <v>9</v>
      </c>
      <c r="I38" s="3">
        <v>9</v>
      </c>
      <c r="J38" s="3">
        <v>1406</v>
      </c>
      <c r="K38" s="3" t="s">
        <v>281</v>
      </c>
      <c r="L38" s="3" t="s">
        <v>309</v>
      </c>
      <c r="M38" s="3" t="s">
        <v>313</v>
      </c>
      <c r="N38" s="3" t="s">
        <v>283</v>
      </c>
      <c r="O38" s="3" t="s">
        <v>164</v>
      </c>
      <c r="P38" s="3">
        <v>1.1200000000000001</v>
      </c>
      <c r="Q38" s="3">
        <v>0.96</v>
      </c>
      <c r="R38" s="3">
        <v>2.08</v>
      </c>
      <c r="S38" s="3" t="s">
        <v>284</v>
      </c>
      <c r="T38" s="3">
        <v>1.941994</v>
      </c>
      <c r="U38" s="3">
        <v>1.9373050000000001</v>
      </c>
      <c r="V38" s="3" t="s">
        <v>285</v>
      </c>
      <c r="W38" s="3">
        <v>1.915456</v>
      </c>
      <c r="X38" s="3">
        <v>1.920868</v>
      </c>
      <c r="Y38" s="3">
        <v>1.940545</v>
      </c>
      <c r="Z38" s="3">
        <v>0</v>
      </c>
      <c r="AA38" s="3">
        <v>10.373348999999999</v>
      </c>
      <c r="AB38" s="3">
        <v>10.350289999999999</v>
      </c>
      <c r="AC38" s="3" t="s">
        <v>285</v>
      </c>
      <c r="AD38" s="3">
        <v>10.196213999999999</v>
      </c>
      <c r="AE38" s="3" t="s">
        <v>296</v>
      </c>
      <c r="AF38" s="3">
        <v>10.217537999999999</v>
      </c>
      <c r="AG38" s="3">
        <v>10.358606999999999</v>
      </c>
      <c r="AH38" s="3">
        <v>0.22</v>
      </c>
      <c r="AI38" s="3" t="s">
        <v>287</v>
      </c>
      <c r="AJ38" s="3">
        <v>-0.08</v>
      </c>
      <c r="AK38" s="3">
        <v>-1.4286000000000001</v>
      </c>
      <c r="AL38" s="3">
        <v>-0.5</v>
      </c>
      <c r="AM38" s="3">
        <v>1050</v>
      </c>
      <c r="AN38" s="3">
        <v>8.61</v>
      </c>
      <c r="AO38" s="3">
        <v>9.1</v>
      </c>
      <c r="AP38" s="3">
        <v>50.02</v>
      </c>
      <c r="AQ38" s="3">
        <v>55.03</v>
      </c>
      <c r="AR38" s="3">
        <v>0.27843000000000001</v>
      </c>
      <c r="AS38" s="3">
        <v>0.29126999999999997</v>
      </c>
      <c r="AT38" s="3">
        <v>0.2782</v>
      </c>
      <c r="AU38" s="3">
        <v>0.72143000000000002</v>
      </c>
      <c r="AV38" s="3">
        <v>0.87902999999999998</v>
      </c>
      <c r="AW38" s="3">
        <v>0.44495000000000001</v>
      </c>
      <c r="AX38" s="3">
        <v>0.27772999999999998</v>
      </c>
      <c r="AY38" s="3">
        <v>0.29063</v>
      </c>
      <c r="AZ38" s="3">
        <v>0.27783000000000002</v>
      </c>
      <c r="BA38" s="3">
        <v>0.71867999999999999</v>
      </c>
      <c r="BB38" s="3">
        <v>0.88156999999999996</v>
      </c>
      <c r="BC38" s="3">
        <v>0.44142999999999999</v>
      </c>
      <c r="BD38" s="3" t="s">
        <v>288</v>
      </c>
      <c r="BE38" s="3" t="s">
        <v>288</v>
      </c>
      <c r="BF38" s="3" t="s">
        <v>288</v>
      </c>
      <c r="BG38" s="3" t="s">
        <v>288</v>
      </c>
      <c r="BH38" s="3" t="s">
        <v>288</v>
      </c>
      <c r="BI38" s="3" t="s">
        <v>288</v>
      </c>
      <c r="BJ38" s="3">
        <v>0.27493000000000001</v>
      </c>
      <c r="BK38" s="3">
        <v>0.28505000000000003</v>
      </c>
      <c r="BL38" s="3">
        <v>0.27487</v>
      </c>
      <c r="BM38" s="3">
        <v>0.70665</v>
      </c>
      <c r="BN38" s="3">
        <v>0.85275000000000001</v>
      </c>
      <c r="BO38" s="3">
        <v>0.43613000000000002</v>
      </c>
      <c r="BP38" s="3">
        <v>0.27528000000000002</v>
      </c>
      <c r="BQ38" s="3">
        <v>0.28521999999999997</v>
      </c>
      <c r="BR38" s="3">
        <v>0.27593000000000001</v>
      </c>
      <c r="BS38" s="3">
        <v>0.71216999999999997</v>
      </c>
      <c r="BT38" s="3">
        <v>0.85241999999999996</v>
      </c>
      <c r="BU38" s="3">
        <v>0.43952999999999998</v>
      </c>
      <c r="BV38" s="3">
        <v>0.27851999999999999</v>
      </c>
      <c r="BW38" s="3">
        <v>0.29110000000000003</v>
      </c>
      <c r="BX38" s="3">
        <v>0.27796999999999999</v>
      </c>
      <c r="BY38" s="3">
        <v>0.72146999999999994</v>
      </c>
      <c r="BZ38" s="3">
        <v>0.88043000000000005</v>
      </c>
      <c r="CA38" s="3">
        <v>0.44152000000000002</v>
      </c>
      <c r="CB38" s="3">
        <v>0.04</v>
      </c>
      <c r="CC38" s="3">
        <v>0.06</v>
      </c>
      <c r="CD38" s="3">
        <v>0.02</v>
      </c>
      <c r="CE38" s="3">
        <v>0.15</v>
      </c>
      <c r="CF38" s="3">
        <v>0.24</v>
      </c>
      <c r="CG38" s="3">
        <v>0.18</v>
      </c>
      <c r="CH38" s="3">
        <v>0.06</v>
      </c>
      <c r="CI38" s="3">
        <v>0.05</v>
      </c>
      <c r="CJ38" s="3">
        <v>0.04</v>
      </c>
      <c r="CK38" s="3">
        <v>0.16</v>
      </c>
      <c r="CL38" s="3">
        <v>0.2</v>
      </c>
      <c r="CM38" s="3">
        <v>0.08</v>
      </c>
      <c r="CN38" s="3" t="s">
        <v>289</v>
      </c>
      <c r="CO38" s="3" t="s">
        <v>289</v>
      </c>
      <c r="CP38" s="3" t="s">
        <v>289</v>
      </c>
      <c r="CQ38" s="3" t="s">
        <v>289</v>
      </c>
      <c r="CR38" s="3" t="s">
        <v>289</v>
      </c>
      <c r="CS38" s="3" t="s">
        <v>289</v>
      </c>
      <c r="CT38" s="3">
        <v>0.06</v>
      </c>
      <c r="CU38" s="3">
        <v>0.06</v>
      </c>
      <c r="CV38" s="3">
        <v>0.05</v>
      </c>
      <c r="CW38" s="3">
        <v>0.38</v>
      </c>
      <c r="CX38" s="3">
        <v>0.37</v>
      </c>
      <c r="CY38" s="3">
        <v>0.26</v>
      </c>
      <c r="CZ38" s="3">
        <v>0.04</v>
      </c>
      <c r="DA38" s="3">
        <v>0.09</v>
      </c>
      <c r="DB38" s="3">
        <v>0.05</v>
      </c>
      <c r="DC38" s="3">
        <v>0.46</v>
      </c>
      <c r="DD38" s="3">
        <v>0.24</v>
      </c>
      <c r="DE38" s="3">
        <v>0.36</v>
      </c>
      <c r="DF38" s="3">
        <v>7.0000000000000007E-2</v>
      </c>
      <c r="DG38" s="3">
        <v>7.0000000000000007E-2</v>
      </c>
      <c r="DH38" s="3">
        <v>0.1</v>
      </c>
      <c r="DI38" s="3">
        <v>0.37</v>
      </c>
      <c r="DJ38" s="3">
        <v>0.35</v>
      </c>
      <c r="DK38" s="3">
        <v>0.27</v>
      </c>
      <c r="DL38" s="3" t="s">
        <v>294</v>
      </c>
    </row>
    <row r="39" spans="1:116" s="3" customFormat="1" ht="12.75">
      <c r="A39" s="3">
        <v>70379</v>
      </c>
      <c r="B39" s="3" t="s">
        <v>16</v>
      </c>
      <c r="C39" s="2">
        <v>2</v>
      </c>
      <c r="D39" s="3">
        <v>20090408</v>
      </c>
      <c r="E39" s="3" t="s">
        <v>90</v>
      </c>
      <c r="F39" s="3">
        <v>20090421</v>
      </c>
      <c r="G39" s="3" t="s">
        <v>291</v>
      </c>
      <c r="H39" s="3">
        <v>20</v>
      </c>
      <c r="I39" s="3">
        <v>39</v>
      </c>
      <c r="J39" s="3">
        <v>3029</v>
      </c>
      <c r="K39" s="3" t="s">
        <v>281</v>
      </c>
      <c r="L39" s="3" t="s">
        <v>309</v>
      </c>
      <c r="M39" s="3" t="s">
        <v>304</v>
      </c>
      <c r="N39" s="3" t="s">
        <v>283</v>
      </c>
      <c r="O39" s="3" t="s">
        <v>164</v>
      </c>
      <c r="P39" s="3">
        <v>1.64</v>
      </c>
      <c r="Q39" s="3">
        <v>0.99</v>
      </c>
      <c r="R39" s="3">
        <v>2.63</v>
      </c>
      <c r="S39" s="3" t="s">
        <v>284</v>
      </c>
      <c r="T39" s="3">
        <v>1.929135</v>
      </c>
      <c r="U39" s="3">
        <v>1.928428</v>
      </c>
      <c r="V39" s="3" t="s">
        <v>285</v>
      </c>
      <c r="W39" s="3">
        <v>1.899823</v>
      </c>
      <c r="X39" s="3">
        <v>1.9104350000000001</v>
      </c>
      <c r="Y39" s="3">
        <v>1.926085</v>
      </c>
      <c r="Z39" s="3">
        <v>0</v>
      </c>
      <c r="AA39" s="3">
        <v>10.358750000000001</v>
      </c>
      <c r="AB39" s="3">
        <v>10.343956</v>
      </c>
      <c r="AC39" s="3" t="s">
        <v>285</v>
      </c>
      <c r="AD39" s="3">
        <v>10.141901000000001</v>
      </c>
      <c r="AE39" s="3" t="s">
        <v>296</v>
      </c>
      <c r="AF39" s="3">
        <v>10.200789</v>
      </c>
      <c r="AG39" s="3">
        <v>10.345542999999999</v>
      </c>
      <c r="AH39" s="3">
        <v>0.14000000000000001</v>
      </c>
      <c r="AI39" s="3" t="s">
        <v>287</v>
      </c>
      <c r="AJ39" s="3">
        <v>-0.02</v>
      </c>
      <c r="AK39" s="3">
        <v>2.2856999999999998</v>
      </c>
      <c r="AL39" s="3">
        <v>-0.3125</v>
      </c>
      <c r="AM39" s="3">
        <v>800</v>
      </c>
      <c r="AN39" s="3">
        <v>8.66</v>
      </c>
      <c r="AO39" s="3" t="s">
        <v>293</v>
      </c>
      <c r="AP39" s="3">
        <v>49.42</v>
      </c>
      <c r="AQ39" s="3" t="s">
        <v>293</v>
      </c>
      <c r="AR39" s="3">
        <v>0.27583000000000002</v>
      </c>
      <c r="AS39" s="3">
        <v>0.29308000000000001</v>
      </c>
      <c r="AT39" s="3">
        <v>0.27579999999999999</v>
      </c>
      <c r="AU39" s="3">
        <v>0.72957000000000005</v>
      </c>
      <c r="AV39" s="3">
        <v>0.8891</v>
      </c>
      <c r="AW39" s="3">
        <v>0.44535000000000002</v>
      </c>
      <c r="AX39" s="3">
        <v>0.27560000000000001</v>
      </c>
      <c r="AY39" s="3">
        <v>0.29225000000000001</v>
      </c>
      <c r="AZ39" s="3">
        <v>0.27603</v>
      </c>
      <c r="BA39" s="3">
        <v>0.73204999999999998</v>
      </c>
      <c r="BB39" s="3">
        <v>0.88385000000000002</v>
      </c>
      <c r="BC39" s="3">
        <v>0.44328000000000001</v>
      </c>
      <c r="BD39" s="3" t="s">
        <v>288</v>
      </c>
      <c r="BE39" s="3" t="s">
        <v>288</v>
      </c>
      <c r="BF39" s="3" t="s">
        <v>288</v>
      </c>
      <c r="BG39" s="3" t="s">
        <v>288</v>
      </c>
      <c r="BH39" s="3" t="s">
        <v>288</v>
      </c>
      <c r="BI39" s="3" t="s">
        <v>288</v>
      </c>
      <c r="BJ39" s="3">
        <v>0.27196999999999999</v>
      </c>
      <c r="BK39" s="3">
        <v>0.28570000000000001</v>
      </c>
      <c r="BL39" s="3">
        <v>0.27237</v>
      </c>
      <c r="BM39" s="3">
        <v>0.70850000000000002</v>
      </c>
      <c r="BN39" s="3">
        <v>0.83813000000000004</v>
      </c>
      <c r="BO39" s="3">
        <v>0.43683</v>
      </c>
      <c r="BP39" s="3">
        <v>0.27367000000000002</v>
      </c>
      <c r="BQ39" s="3">
        <v>0.28694999999999998</v>
      </c>
      <c r="BR39" s="3">
        <v>0.27332000000000001</v>
      </c>
      <c r="BS39" s="3">
        <v>0.71313000000000004</v>
      </c>
      <c r="BT39" s="3">
        <v>0.84724999999999995</v>
      </c>
      <c r="BU39" s="3">
        <v>0.44273000000000001</v>
      </c>
      <c r="BV39" s="3">
        <v>0.27578000000000003</v>
      </c>
      <c r="BW39" s="3">
        <v>0.29318</v>
      </c>
      <c r="BX39" s="3">
        <v>0.27553</v>
      </c>
      <c r="BY39" s="3">
        <v>0.71892</v>
      </c>
      <c r="BZ39" s="3">
        <v>0.89107000000000003</v>
      </c>
      <c r="CA39" s="3">
        <v>0.44178000000000001</v>
      </c>
      <c r="CB39" s="3">
        <v>0.12</v>
      </c>
      <c r="CC39" s="3">
        <v>0.08</v>
      </c>
      <c r="CD39" s="3">
        <v>0.12</v>
      </c>
      <c r="CE39" s="3">
        <v>0.62</v>
      </c>
      <c r="CF39" s="3">
        <v>0.52</v>
      </c>
      <c r="CG39" s="3">
        <v>0.43</v>
      </c>
      <c r="CH39" s="3">
        <v>0.08</v>
      </c>
      <c r="CI39" s="3">
        <v>0.13</v>
      </c>
      <c r="CJ39" s="3">
        <v>0.04</v>
      </c>
      <c r="CK39" s="3">
        <v>0.16</v>
      </c>
      <c r="CL39" s="3">
        <v>0.54</v>
      </c>
      <c r="CM39" s="3">
        <v>0.48</v>
      </c>
      <c r="CN39" s="3" t="s">
        <v>289</v>
      </c>
      <c r="CO39" s="3" t="s">
        <v>289</v>
      </c>
      <c r="CP39" s="3" t="s">
        <v>289</v>
      </c>
      <c r="CQ39" s="3" t="s">
        <v>289</v>
      </c>
      <c r="CR39" s="3" t="s">
        <v>289</v>
      </c>
      <c r="CS39" s="3" t="s">
        <v>289</v>
      </c>
      <c r="CT39" s="3">
        <v>0.08</v>
      </c>
      <c r="CU39" s="3">
        <v>0.09</v>
      </c>
      <c r="CV39" s="3">
        <v>0.08</v>
      </c>
      <c r="CW39" s="3">
        <v>0.51</v>
      </c>
      <c r="CX39" s="3">
        <v>0.32</v>
      </c>
      <c r="CY39" s="3">
        <v>0.65</v>
      </c>
      <c r="CZ39" s="3">
        <v>0.03</v>
      </c>
      <c r="DA39" s="3">
        <v>0.06</v>
      </c>
      <c r="DB39" s="3">
        <v>0.09</v>
      </c>
      <c r="DC39" s="3">
        <v>0.23</v>
      </c>
      <c r="DD39" s="3">
        <v>0.31</v>
      </c>
      <c r="DE39" s="3">
        <v>0.2</v>
      </c>
      <c r="DF39" s="3">
        <v>0.09</v>
      </c>
      <c r="DG39" s="3">
        <v>0.1</v>
      </c>
      <c r="DH39" s="3">
        <v>7.0000000000000007E-2</v>
      </c>
      <c r="DI39" s="3">
        <v>0.27</v>
      </c>
      <c r="DJ39" s="3">
        <v>1.06</v>
      </c>
      <c r="DK39" s="3">
        <v>0.28000000000000003</v>
      </c>
      <c r="DL39" s="3" t="s">
        <v>290</v>
      </c>
    </row>
    <row r="40" spans="1:116" s="3" customFormat="1" ht="12.75">
      <c r="A40" s="3">
        <v>70391</v>
      </c>
      <c r="B40" s="3" t="s">
        <v>58</v>
      </c>
      <c r="C40" s="2">
        <v>1</v>
      </c>
      <c r="D40" s="3">
        <v>20090410</v>
      </c>
      <c r="E40" s="3" t="s">
        <v>91</v>
      </c>
      <c r="F40" s="3">
        <v>20090421</v>
      </c>
      <c r="G40" s="3" t="s">
        <v>314</v>
      </c>
      <c r="H40" s="3">
        <v>20</v>
      </c>
      <c r="I40" s="3">
        <v>20</v>
      </c>
      <c r="J40" s="3">
        <v>2971</v>
      </c>
      <c r="K40" s="3" t="s">
        <v>281</v>
      </c>
      <c r="L40" s="3" t="s">
        <v>309</v>
      </c>
      <c r="M40" s="3" t="s">
        <v>283</v>
      </c>
      <c r="N40" s="3" t="s">
        <v>283</v>
      </c>
      <c r="O40" s="3" t="s">
        <v>164</v>
      </c>
      <c r="P40" s="3">
        <v>1.43</v>
      </c>
      <c r="Q40" s="3">
        <v>1.1200000000000001</v>
      </c>
      <c r="R40" s="3">
        <v>2.5499999999999998</v>
      </c>
      <c r="S40" s="3" t="s">
        <v>284</v>
      </c>
      <c r="T40" s="3">
        <v>1.949479</v>
      </c>
      <c r="U40" s="3">
        <v>1.9497910000000001</v>
      </c>
      <c r="V40" s="3" t="s">
        <v>285</v>
      </c>
      <c r="W40" s="3">
        <v>1.9265969999999999</v>
      </c>
      <c r="X40" s="3">
        <v>1.936461</v>
      </c>
      <c r="Y40" s="3">
        <v>1.9556020000000001</v>
      </c>
      <c r="Z40" s="3">
        <v>0</v>
      </c>
      <c r="AA40" s="3">
        <v>10.432959</v>
      </c>
      <c r="AB40" s="3">
        <v>10.436095</v>
      </c>
      <c r="AC40" s="3" t="s">
        <v>285</v>
      </c>
      <c r="AD40" s="3">
        <v>10.260726999999999</v>
      </c>
      <c r="AE40" s="3" t="s">
        <v>300</v>
      </c>
      <c r="AF40" s="3">
        <v>10.324558</v>
      </c>
      <c r="AG40" s="3">
        <v>10.472277</v>
      </c>
      <c r="AH40" s="3">
        <v>-0.03</v>
      </c>
      <c r="AI40" s="3" t="s">
        <v>287</v>
      </c>
      <c r="AJ40" s="3">
        <v>-0.35</v>
      </c>
      <c r="AK40" s="3">
        <v>0.78569999999999995</v>
      </c>
      <c r="AL40" s="3">
        <v>0.5</v>
      </c>
      <c r="AM40" s="3">
        <v>1100</v>
      </c>
      <c r="AN40" s="3">
        <v>8.6300000000000008</v>
      </c>
      <c r="AO40" s="3">
        <v>9.36</v>
      </c>
      <c r="AP40" s="3">
        <v>50.04</v>
      </c>
      <c r="AQ40" s="3">
        <v>56</v>
      </c>
      <c r="AR40" s="3">
        <v>0.27778999999999998</v>
      </c>
      <c r="AS40" s="3">
        <v>0.29093999999999998</v>
      </c>
      <c r="AT40" s="3">
        <v>0.27956999999999999</v>
      </c>
      <c r="AU40" s="3">
        <v>0.75216000000000005</v>
      </c>
      <c r="AV40" s="3">
        <v>0.91288999999999998</v>
      </c>
      <c r="AW40" s="3">
        <v>0.45307999999999998</v>
      </c>
      <c r="AX40" s="3">
        <v>0.27793000000000001</v>
      </c>
      <c r="AY40" s="3">
        <v>0.29138999999999998</v>
      </c>
      <c r="AZ40" s="3">
        <v>0.27975</v>
      </c>
      <c r="BA40" s="3">
        <v>0.75088999999999995</v>
      </c>
      <c r="BB40" s="3">
        <v>0.91234000000000004</v>
      </c>
      <c r="BC40" s="3">
        <v>0.45067000000000002</v>
      </c>
      <c r="BD40" s="3" t="s">
        <v>288</v>
      </c>
      <c r="BE40" s="3" t="s">
        <v>288</v>
      </c>
      <c r="BF40" s="3" t="s">
        <v>288</v>
      </c>
      <c r="BG40" s="3" t="s">
        <v>288</v>
      </c>
      <c r="BH40" s="3" t="s">
        <v>288</v>
      </c>
      <c r="BI40" s="3" t="s">
        <v>288</v>
      </c>
      <c r="BJ40" s="3">
        <v>0.27461000000000002</v>
      </c>
      <c r="BK40" s="3">
        <v>0.28510999999999997</v>
      </c>
      <c r="BL40" s="3">
        <v>0.27701999999999999</v>
      </c>
      <c r="BM40" s="3">
        <v>0.73714999999999997</v>
      </c>
      <c r="BN40" s="3">
        <v>0.86892999999999998</v>
      </c>
      <c r="BO40" s="3">
        <v>0.44683</v>
      </c>
      <c r="BP40" s="3">
        <v>0.27651999999999999</v>
      </c>
      <c r="BQ40" s="3">
        <v>0.28783999999999998</v>
      </c>
      <c r="BR40" s="3">
        <v>0.27732000000000001</v>
      </c>
      <c r="BS40" s="3">
        <v>0.74148999999999998</v>
      </c>
      <c r="BT40" s="3">
        <v>0.86848999999999998</v>
      </c>
      <c r="BU40" s="3">
        <v>0.45197999999999999</v>
      </c>
      <c r="BV40" s="3">
        <v>0.27901999999999999</v>
      </c>
      <c r="BW40" s="3">
        <v>0.29253000000000001</v>
      </c>
      <c r="BX40" s="3">
        <v>0.27968999999999999</v>
      </c>
      <c r="BY40" s="3">
        <v>0.75617000000000001</v>
      </c>
      <c r="BZ40" s="3">
        <v>0.91344999999999998</v>
      </c>
      <c r="CA40" s="3">
        <v>0.45582</v>
      </c>
      <c r="CB40" s="3">
        <v>0.03</v>
      </c>
      <c r="CC40" s="3">
        <v>0.04</v>
      </c>
      <c r="CD40" s="3">
        <v>0.11</v>
      </c>
      <c r="CE40" s="3">
        <v>0.4</v>
      </c>
      <c r="CF40" s="3">
        <v>0.42</v>
      </c>
      <c r="CG40" s="3">
        <v>0.1</v>
      </c>
      <c r="CH40" s="3">
        <v>0.03</v>
      </c>
      <c r="CI40" s="3">
        <v>0.08</v>
      </c>
      <c r="CJ40" s="3">
        <v>0.08</v>
      </c>
      <c r="CK40" s="3">
        <v>0.35</v>
      </c>
      <c r="CL40" s="3">
        <v>0.37</v>
      </c>
      <c r="CM40" s="3">
        <v>0.16</v>
      </c>
      <c r="CN40" s="3" t="s">
        <v>289</v>
      </c>
      <c r="CO40" s="3" t="s">
        <v>289</v>
      </c>
      <c r="CP40" s="3" t="s">
        <v>289</v>
      </c>
      <c r="CQ40" s="3" t="s">
        <v>289</v>
      </c>
      <c r="CR40" s="3" t="s">
        <v>289</v>
      </c>
      <c r="CS40" s="3" t="s">
        <v>289</v>
      </c>
      <c r="CT40" s="3">
        <v>0.06</v>
      </c>
      <c r="CU40" s="3">
        <v>0.11</v>
      </c>
      <c r="CV40" s="3">
        <v>0.05</v>
      </c>
      <c r="CW40" s="3">
        <v>0.27</v>
      </c>
      <c r="CX40" s="3">
        <v>0.61</v>
      </c>
      <c r="CY40" s="3">
        <v>0.2</v>
      </c>
      <c r="CZ40" s="3">
        <v>0.06</v>
      </c>
      <c r="DA40" s="3">
        <v>7.0000000000000007E-2</v>
      </c>
      <c r="DB40" s="3">
        <v>0.13</v>
      </c>
      <c r="DC40" s="3">
        <v>0.69</v>
      </c>
      <c r="DD40" s="3">
        <v>0.34</v>
      </c>
      <c r="DE40" s="3">
        <v>0.34</v>
      </c>
      <c r="DF40" s="3">
        <v>0.06</v>
      </c>
      <c r="DG40" s="3">
        <v>0.04</v>
      </c>
      <c r="DH40" s="3">
        <v>0.04</v>
      </c>
      <c r="DI40" s="3">
        <v>0.31</v>
      </c>
      <c r="DJ40" s="3">
        <v>0.32</v>
      </c>
      <c r="DK40" s="3">
        <v>0.12</v>
      </c>
      <c r="DL40" s="3" t="s">
        <v>294</v>
      </c>
    </row>
    <row r="41" spans="1:116" s="3" customFormat="1" ht="12.75">
      <c r="A41" s="3">
        <v>70147</v>
      </c>
      <c r="B41" s="3" t="s">
        <v>19</v>
      </c>
      <c r="C41" s="2">
        <v>1</v>
      </c>
      <c r="D41" s="3">
        <v>20090412</v>
      </c>
      <c r="E41" s="3" t="s">
        <v>92</v>
      </c>
      <c r="F41" s="3">
        <v>20090420</v>
      </c>
      <c r="G41" s="3" t="s">
        <v>306</v>
      </c>
      <c r="H41" s="3">
        <v>10</v>
      </c>
      <c r="I41" s="3">
        <v>10</v>
      </c>
      <c r="J41" s="3">
        <v>1570</v>
      </c>
      <c r="K41" s="3" t="s">
        <v>281</v>
      </c>
      <c r="L41" s="3" t="s">
        <v>309</v>
      </c>
      <c r="M41" s="3" t="s">
        <v>283</v>
      </c>
      <c r="N41" s="3" t="s">
        <v>283</v>
      </c>
      <c r="O41" s="3" t="s">
        <v>162</v>
      </c>
      <c r="P41" s="3">
        <v>1.4</v>
      </c>
      <c r="Q41" s="3">
        <v>0.69</v>
      </c>
      <c r="R41" s="3">
        <v>2.09</v>
      </c>
      <c r="S41" s="3" t="s">
        <v>284</v>
      </c>
      <c r="T41" s="3">
        <v>1.889259</v>
      </c>
      <c r="U41" s="3">
        <v>1.9343189999999999</v>
      </c>
      <c r="V41" s="3">
        <v>1.936402</v>
      </c>
      <c r="W41" s="3">
        <v>1.9092720000000001</v>
      </c>
      <c r="X41" s="3">
        <v>1.9242360000000001</v>
      </c>
      <c r="Y41" s="3">
        <v>1.937692</v>
      </c>
      <c r="Z41" s="3">
        <v>0</v>
      </c>
      <c r="AA41" s="3">
        <v>10.193175</v>
      </c>
      <c r="AB41" s="3">
        <v>10.339688000000001</v>
      </c>
      <c r="AC41" s="3">
        <v>10.352180000000001</v>
      </c>
      <c r="AD41" s="3">
        <v>10.154199</v>
      </c>
      <c r="AE41" s="3" t="s">
        <v>286</v>
      </c>
      <c r="AF41" s="3">
        <v>10.233957</v>
      </c>
      <c r="AG41" s="3">
        <v>10.352152999999999</v>
      </c>
      <c r="AH41" s="3">
        <v>-1.44</v>
      </c>
      <c r="AI41" s="3">
        <v>-0.12</v>
      </c>
      <c r="AJ41" s="3">
        <v>0</v>
      </c>
      <c r="AK41" s="3">
        <v>-0.64290000000000003</v>
      </c>
      <c r="AL41" s="3">
        <v>-0.6875</v>
      </c>
      <c r="AM41" s="3">
        <v>700</v>
      </c>
      <c r="AN41" s="3">
        <v>8.84</v>
      </c>
      <c r="AO41" s="3">
        <v>8.91</v>
      </c>
      <c r="AP41" s="3">
        <v>48.4</v>
      </c>
      <c r="AQ41" s="3">
        <v>49.77</v>
      </c>
      <c r="AR41" s="3">
        <v>0.26318000000000003</v>
      </c>
      <c r="AS41" s="3">
        <v>0.29011999999999999</v>
      </c>
      <c r="AT41" s="3">
        <v>0.27751999999999999</v>
      </c>
      <c r="AU41" s="3">
        <v>0.71799999999999997</v>
      </c>
      <c r="AV41" s="3">
        <v>0.88988</v>
      </c>
      <c r="AW41" s="3">
        <v>0.44518000000000002</v>
      </c>
      <c r="AX41" s="3">
        <v>0.27717999999999998</v>
      </c>
      <c r="AY41" s="3">
        <v>0.29043000000000002</v>
      </c>
      <c r="AZ41" s="3">
        <v>0.27748</v>
      </c>
      <c r="BA41" s="3">
        <v>0.71587000000000001</v>
      </c>
      <c r="BB41" s="3">
        <v>0.88407000000000002</v>
      </c>
      <c r="BC41" s="3">
        <v>0.44195000000000001</v>
      </c>
      <c r="BD41" s="3">
        <v>0.27755000000000002</v>
      </c>
      <c r="BE41" s="3">
        <v>0.29082000000000002</v>
      </c>
      <c r="BF41" s="3">
        <v>0.27751999999999999</v>
      </c>
      <c r="BG41" s="3">
        <v>0.72197</v>
      </c>
      <c r="BH41" s="3">
        <v>0.88441999999999998</v>
      </c>
      <c r="BI41" s="3">
        <v>0.44133</v>
      </c>
      <c r="BJ41" s="3">
        <v>0.27415</v>
      </c>
      <c r="BK41" s="3">
        <v>0.28392000000000001</v>
      </c>
      <c r="BL41" s="3">
        <v>0.27422000000000002</v>
      </c>
      <c r="BM41" s="3">
        <v>0.70194999999999996</v>
      </c>
      <c r="BN41" s="3">
        <v>0.84297999999999995</v>
      </c>
      <c r="BO41" s="3">
        <v>0.43263000000000001</v>
      </c>
      <c r="BP41" s="3">
        <v>0.27557999999999999</v>
      </c>
      <c r="BQ41" s="3">
        <v>0.28553000000000001</v>
      </c>
      <c r="BR41" s="3">
        <v>0.27627000000000002</v>
      </c>
      <c r="BS41" s="3">
        <v>0.72121999999999997</v>
      </c>
      <c r="BT41" s="3">
        <v>0.84850000000000003</v>
      </c>
      <c r="BU41" s="3">
        <v>0.44041999999999998</v>
      </c>
      <c r="BV41" s="3">
        <v>0.27777000000000002</v>
      </c>
      <c r="BW41" s="3">
        <v>0.29075000000000001</v>
      </c>
      <c r="BX41" s="3">
        <v>0.27762999999999999</v>
      </c>
      <c r="BY41" s="3">
        <v>0.72499999999999998</v>
      </c>
      <c r="BZ41" s="3">
        <v>0.87805</v>
      </c>
      <c r="CA41" s="3">
        <v>0.44123000000000001</v>
      </c>
      <c r="CB41" s="3">
        <v>5.65</v>
      </c>
      <c r="CC41" s="3">
        <v>0.08</v>
      </c>
      <c r="CD41" s="3">
        <v>0.11</v>
      </c>
      <c r="CE41" s="3">
        <v>0.63</v>
      </c>
      <c r="CF41" s="3">
        <v>0.23</v>
      </c>
      <c r="CG41" s="3">
        <v>0.37</v>
      </c>
      <c r="CH41" s="3">
        <v>0.04</v>
      </c>
      <c r="CI41" s="3">
        <v>0.04</v>
      </c>
      <c r="CJ41" s="3">
        <v>0.05</v>
      </c>
      <c r="CK41" s="3">
        <v>0.25</v>
      </c>
      <c r="CL41" s="3">
        <v>0.12</v>
      </c>
      <c r="CM41" s="3">
        <v>0.28000000000000003</v>
      </c>
      <c r="CN41" s="3">
        <v>0.06</v>
      </c>
      <c r="CO41" s="3">
        <v>0.06</v>
      </c>
      <c r="CP41" s="3">
        <v>0.03</v>
      </c>
      <c r="CQ41" s="3">
        <v>0.22</v>
      </c>
      <c r="CR41" s="3">
        <v>0.15</v>
      </c>
      <c r="CS41" s="3">
        <v>0.32</v>
      </c>
      <c r="CT41" s="3">
        <v>0.03</v>
      </c>
      <c r="CU41" s="3">
        <v>0.05</v>
      </c>
      <c r="CV41" s="3">
        <v>0.16</v>
      </c>
      <c r="CW41" s="3">
        <v>0.38</v>
      </c>
      <c r="CX41" s="3">
        <v>0.41</v>
      </c>
      <c r="CY41" s="3">
        <v>0.22</v>
      </c>
      <c r="CZ41" s="3">
        <v>7.0000000000000007E-2</v>
      </c>
      <c r="DA41" s="3">
        <v>0.08</v>
      </c>
      <c r="DB41" s="3">
        <v>0.11</v>
      </c>
      <c r="DC41" s="3">
        <v>0.17</v>
      </c>
      <c r="DD41" s="3">
        <v>0.23</v>
      </c>
      <c r="DE41" s="3">
        <v>0.3</v>
      </c>
      <c r="DF41" s="3">
        <v>0.05</v>
      </c>
      <c r="DG41" s="3">
        <v>0.03</v>
      </c>
      <c r="DH41" s="3">
        <v>7.0000000000000007E-2</v>
      </c>
      <c r="DI41" s="3">
        <v>0.31</v>
      </c>
      <c r="DJ41" s="3">
        <v>0.32</v>
      </c>
      <c r="DK41" s="3">
        <v>0.19</v>
      </c>
      <c r="DL41" s="3" t="s">
        <v>294</v>
      </c>
    </row>
    <row r="42" spans="1:116" s="3" customFormat="1" ht="12.75">
      <c r="A42" s="3">
        <v>70624</v>
      </c>
      <c r="B42" s="3" t="s">
        <v>18</v>
      </c>
      <c r="C42" s="2">
        <v>5</v>
      </c>
      <c r="D42" s="3">
        <v>20090520</v>
      </c>
      <c r="E42" s="3" t="s">
        <v>93</v>
      </c>
      <c r="F42" s="3">
        <v>20090701</v>
      </c>
      <c r="G42" s="3" t="s">
        <v>318</v>
      </c>
      <c r="H42" s="3">
        <v>1</v>
      </c>
      <c r="I42" s="3">
        <v>56</v>
      </c>
      <c r="J42" s="3">
        <v>319</v>
      </c>
      <c r="K42" s="3" t="s">
        <v>319</v>
      </c>
      <c r="L42" s="3" t="s">
        <v>283</v>
      </c>
      <c r="M42" s="3" t="s">
        <v>308</v>
      </c>
      <c r="N42" s="3" t="s">
        <v>283</v>
      </c>
      <c r="O42" s="3" t="s">
        <v>164</v>
      </c>
      <c r="P42" s="3">
        <v>1.06</v>
      </c>
      <c r="Q42" s="3">
        <v>0.67</v>
      </c>
      <c r="R42" s="3">
        <v>1.73</v>
      </c>
      <c r="S42" s="3" t="s">
        <v>284</v>
      </c>
      <c r="T42" s="3">
        <v>2.0044629999999999</v>
      </c>
      <c r="U42" s="3">
        <v>1.992993</v>
      </c>
      <c r="V42" s="3">
        <v>1.9913080000000001</v>
      </c>
      <c r="W42" s="3">
        <v>1.9588319999999999</v>
      </c>
      <c r="X42" s="3">
        <v>1.9601679999999999</v>
      </c>
      <c r="Y42" s="3">
        <v>1.9811829999999999</v>
      </c>
      <c r="Z42" s="3">
        <v>5</v>
      </c>
      <c r="AA42" s="3">
        <v>10.633203</v>
      </c>
      <c r="AB42" s="3">
        <v>10.586344</v>
      </c>
      <c r="AC42" s="3">
        <v>10.579938</v>
      </c>
      <c r="AD42" s="3">
        <v>10.378278</v>
      </c>
      <c r="AE42" s="3" t="s">
        <v>296</v>
      </c>
      <c r="AF42" s="3">
        <v>10.398709999999999</v>
      </c>
      <c r="AG42" s="3">
        <v>10.565600999999999</v>
      </c>
      <c r="AH42" s="3">
        <v>0.44</v>
      </c>
      <c r="AI42" s="3">
        <v>0.06</v>
      </c>
      <c r="AJ42" s="3">
        <v>0.14000000000000001</v>
      </c>
      <c r="AK42" s="3">
        <v>-1.8571</v>
      </c>
      <c r="AL42" s="3">
        <v>-2.3125</v>
      </c>
      <c r="AM42" s="3">
        <v>700</v>
      </c>
      <c r="AN42" s="3">
        <v>8.6300000000000008</v>
      </c>
      <c r="AO42" s="3">
        <v>7.76</v>
      </c>
      <c r="AP42" s="3">
        <v>49.38</v>
      </c>
      <c r="AQ42" s="3">
        <v>41.9</v>
      </c>
      <c r="AR42" s="3">
        <v>0.28699999999999998</v>
      </c>
      <c r="AS42" s="3">
        <v>0.29598000000000002</v>
      </c>
      <c r="AT42" s="3">
        <v>0.28894999999999998</v>
      </c>
      <c r="AU42" s="3">
        <v>0.73607999999999996</v>
      </c>
      <c r="AV42" s="3">
        <v>0.873</v>
      </c>
      <c r="AW42" s="3">
        <v>0.45795000000000002</v>
      </c>
      <c r="AX42" s="3">
        <v>0.28532999999999997</v>
      </c>
      <c r="AY42" s="3">
        <v>0.29543000000000003</v>
      </c>
      <c r="AZ42" s="3">
        <v>0.28734999999999999</v>
      </c>
      <c r="BA42" s="3">
        <v>0.73021999999999998</v>
      </c>
      <c r="BB42" s="3">
        <v>0.87365000000000004</v>
      </c>
      <c r="BC42" s="3">
        <v>0.45419999999999999</v>
      </c>
      <c r="BD42" s="3">
        <v>0.28510000000000002</v>
      </c>
      <c r="BE42" s="3">
        <v>0.29537000000000002</v>
      </c>
      <c r="BF42" s="3">
        <v>0.28717999999999999</v>
      </c>
      <c r="BG42" s="3">
        <v>0.72736999999999996</v>
      </c>
      <c r="BH42" s="3">
        <v>0.87497000000000003</v>
      </c>
      <c r="BI42" s="3">
        <v>0.45372000000000001</v>
      </c>
      <c r="BJ42" s="3">
        <v>0.28027999999999997</v>
      </c>
      <c r="BK42" s="3">
        <v>0.28939999999999999</v>
      </c>
      <c r="BL42" s="3">
        <v>0.28293000000000001</v>
      </c>
      <c r="BM42" s="3">
        <v>0.71535000000000004</v>
      </c>
      <c r="BN42" s="3">
        <v>0.83535000000000004</v>
      </c>
      <c r="BO42" s="3">
        <v>0.44664999999999999</v>
      </c>
      <c r="BP42" s="3">
        <v>0.28056999999999999</v>
      </c>
      <c r="BQ42" s="3">
        <v>0.28998000000000002</v>
      </c>
      <c r="BR42" s="3">
        <v>0.28206999999999999</v>
      </c>
      <c r="BS42" s="3">
        <v>0.72258</v>
      </c>
      <c r="BT42" s="3">
        <v>0.84152000000000005</v>
      </c>
      <c r="BU42" s="3">
        <v>0.45227000000000001</v>
      </c>
      <c r="BV42" s="3">
        <v>0.28427000000000002</v>
      </c>
      <c r="BW42" s="3">
        <v>0.29608000000000001</v>
      </c>
      <c r="BX42" s="3">
        <v>0.28388000000000002</v>
      </c>
      <c r="BY42" s="3">
        <v>0.73828000000000005</v>
      </c>
      <c r="BZ42" s="3">
        <v>0.88907999999999998</v>
      </c>
      <c r="CA42" s="3">
        <v>0.45091999999999999</v>
      </c>
      <c r="CB42" s="3">
        <v>0.09</v>
      </c>
      <c r="CC42" s="3">
        <v>0.03</v>
      </c>
      <c r="CD42" s="3">
        <v>0.09</v>
      </c>
      <c r="CE42" s="3">
        <v>0.4</v>
      </c>
      <c r="CF42" s="3">
        <v>0.26</v>
      </c>
      <c r="CG42" s="3">
        <v>0.34</v>
      </c>
      <c r="CH42" s="3">
        <v>0.05</v>
      </c>
      <c r="CI42" s="3">
        <v>0.05</v>
      </c>
      <c r="CJ42" s="3">
        <v>7.0000000000000007E-2</v>
      </c>
      <c r="CK42" s="3">
        <v>0.3</v>
      </c>
      <c r="CL42" s="3">
        <v>0.17</v>
      </c>
      <c r="CM42" s="3">
        <v>0.18</v>
      </c>
      <c r="CN42" s="3">
        <v>0.06</v>
      </c>
      <c r="CO42" s="3">
        <v>0.05</v>
      </c>
      <c r="CP42" s="3">
        <v>0.04</v>
      </c>
      <c r="CQ42" s="3">
        <v>0.26</v>
      </c>
      <c r="CR42" s="3">
        <v>0.33</v>
      </c>
      <c r="CS42" s="3">
        <v>0.21</v>
      </c>
      <c r="CT42" s="3">
        <v>0.04</v>
      </c>
      <c r="CU42" s="3">
        <v>0.04</v>
      </c>
      <c r="CV42" s="3">
        <v>0.05</v>
      </c>
      <c r="CW42" s="3">
        <v>0.22</v>
      </c>
      <c r="CX42" s="3">
        <v>0.17</v>
      </c>
      <c r="CY42" s="3">
        <v>0.12</v>
      </c>
      <c r="CZ42" s="3">
        <v>0.09</v>
      </c>
      <c r="DA42" s="3">
        <v>0.1</v>
      </c>
      <c r="DB42" s="3">
        <v>0.08</v>
      </c>
      <c r="DC42" s="3">
        <v>0.42</v>
      </c>
      <c r="DD42" s="3">
        <v>0.39</v>
      </c>
      <c r="DE42" s="3">
        <v>0.32</v>
      </c>
      <c r="DF42" s="3">
        <v>0.03</v>
      </c>
      <c r="DG42" s="3">
        <v>0.08</v>
      </c>
      <c r="DH42" s="3">
        <v>0.04</v>
      </c>
      <c r="DI42" s="3">
        <v>0.27</v>
      </c>
      <c r="DJ42" s="3">
        <v>0.55000000000000004</v>
      </c>
      <c r="DK42" s="3">
        <v>0.11</v>
      </c>
      <c r="DL42" s="3" t="s">
        <v>320</v>
      </c>
    </row>
    <row r="43" spans="1:116" s="7" customFormat="1" ht="12.75">
      <c r="A43" s="3">
        <v>71173</v>
      </c>
      <c r="B43" s="3" t="s">
        <v>16</v>
      </c>
      <c r="C43" s="2">
        <v>1</v>
      </c>
      <c r="D43" s="3">
        <v>20090525</v>
      </c>
      <c r="E43" s="3" t="s">
        <v>94</v>
      </c>
      <c r="F43" s="3">
        <v>20090529</v>
      </c>
      <c r="G43" s="3" t="s">
        <v>279</v>
      </c>
      <c r="H43" s="3">
        <v>18</v>
      </c>
      <c r="I43" s="3">
        <v>45</v>
      </c>
      <c r="J43" s="3">
        <v>2790</v>
      </c>
      <c r="K43" s="3" t="s">
        <v>321</v>
      </c>
      <c r="L43" s="3" t="s">
        <v>322</v>
      </c>
      <c r="M43" s="3" t="s">
        <v>323</v>
      </c>
      <c r="N43" s="3" t="s">
        <v>324</v>
      </c>
      <c r="O43" s="3">
        <v>542</v>
      </c>
      <c r="P43" s="3">
        <v>1.64</v>
      </c>
      <c r="Q43" s="3">
        <v>0.88</v>
      </c>
      <c r="R43" s="3">
        <v>2.52</v>
      </c>
      <c r="S43" s="3" t="s">
        <v>284</v>
      </c>
      <c r="T43" s="3">
        <v>1.9528160000000001</v>
      </c>
      <c r="U43" s="3">
        <v>1.951373</v>
      </c>
      <c r="V43" s="3" t="s">
        <v>285</v>
      </c>
      <c r="W43" s="3">
        <v>1.922998</v>
      </c>
      <c r="X43" s="3">
        <v>1.9389940000000001</v>
      </c>
      <c r="Y43" s="3">
        <v>1.9534689999999999</v>
      </c>
      <c r="Z43" s="3">
        <v>0</v>
      </c>
      <c r="AA43" s="3">
        <v>10.454921000000001</v>
      </c>
      <c r="AB43" s="3">
        <v>10.452467</v>
      </c>
      <c r="AC43" s="3" t="s">
        <v>285</v>
      </c>
      <c r="AD43" s="3">
        <v>10.237396</v>
      </c>
      <c r="AE43" s="3" t="s">
        <v>286</v>
      </c>
      <c r="AF43" s="3">
        <v>10.326715999999999</v>
      </c>
      <c r="AG43" s="3">
        <v>10.471427</v>
      </c>
      <c r="AH43" s="3">
        <v>0.02</v>
      </c>
      <c r="AI43" s="3" t="s">
        <v>287</v>
      </c>
      <c r="AJ43" s="3">
        <v>-0.18</v>
      </c>
      <c r="AK43" s="3">
        <v>1.0713999999999999</v>
      </c>
      <c r="AL43" s="3">
        <v>0.5</v>
      </c>
      <c r="AM43" s="3">
        <v>800</v>
      </c>
      <c r="AN43" s="3">
        <v>8.8000000000000007</v>
      </c>
      <c r="AO43" s="3">
        <v>9.2799999999999994</v>
      </c>
      <c r="AP43" s="3">
        <v>47.18</v>
      </c>
      <c r="AQ43" s="3">
        <v>51.88</v>
      </c>
      <c r="AR43" s="3">
        <v>0.27994999999999998</v>
      </c>
      <c r="AS43" s="3">
        <v>0.29332000000000003</v>
      </c>
      <c r="AT43" s="3">
        <v>0.27877000000000002</v>
      </c>
      <c r="AU43" s="3">
        <v>0.73836999999999997</v>
      </c>
      <c r="AV43" s="3">
        <v>0.90342</v>
      </c>
      <c r="AW43" s="3">
        <v>0.45007000000000003</v>
      </c>
      <c r="AX43" s="3">
        <v>0.27961999999999998</v>
      </c>
      <c r="AY43" s="3">
        <v>0.29343000000000002</v>
      </c>
      <c r="AZ43" s="3">
        <v>0.27865000000000001</v>
      </c>
      <c r="BA43" s="3">
        <v>0.73687999999999998</v>
      </c>
      <c r="BB43" s="3">
        <v>0.90551999999999999</v>
      </c>
      <c r="BC43" s="3">
        <v>0.45041999999999999</v>
      </c>
      <c r="BD43" s="3" t="s">
        <v>288</v>
      </c>
      <c r="BE43" s="3" t="s">
        <v>288</v>
      </c>
      <c r="BF43" s="3" t="s">
        <v>288</v>
      </c>
      <c r="BG43" s="3" t="s">
        <v>288</v>
      </c>
      <c r="BH43" s="3" t="s">
        <v>288</v>
      </c>
      <c r="BI43" s="3" t="s">
        <v>288</v>
      </c>
      <c r="BJ43" s="3">
        <v>0.27605000000000002</v>
      </c>
      <c r="BK43" s="3">
        <v>0.28547</v>
      </c>
      <c r="BL43" s="3">
        <v>0.27503</v>
      </c>
      <c r="BM43" s="3">
        <v>0.72113000000000005</v>
      </c>
      <c r="BN43" s="3">
        <v>0.85848000000000002</v>
      </c>
      <c r="BO43" s="3">
        <v>0.44174999999999998</v>
      </c>
      <c r="BP43" s="3">
        <v>0.27722000000000002</v>
      </c>
      <c r="BQ43" s="3">
        <v>0.28744999999999998</v>
      </c>
      <c r="BR43" s="3">
        <v>0.27822000000000002</v>
      </c>
      <c r="BS43" s="3">
        <v>0.73211999999999999</v>
      </c>
      <c r="BT43" s="3">
        <v>0.87217999999999996</v>
      </c>
      <c r="BU43" s="3">
        <v>0.44886999999999999</v>
      </c>
      <c r="BV43" s="3">
        <v>0.27943000000000001</v>
      </c>
      <c r="BW43" s="3">
        <v>0.29515000000000002</v>
      </c>
      <c r="BX43" s="3">
        <v>0.27997</v>
      </c>
      <c r="BY43" s="3">
        <v>0.73287000000000002</v>
      </c>
      <c r="BZ43" s="3">
        <v>0.90337000000000001</v>
      </c>
      <c r="CA43" s="3">
        <v>0.44750000000000001</v>
      </c>
      <c r="CB43" s="3">
        <v>0.05</v>
      </c>
      <c r="CC43" s="3">
        <v>0.04</v>
      </c>
      <c r="CD43" s="3">
        <v>0.05</v>
      </c>
      <c r="CE43" s="3">
        <v>0.14000000000000001</v>
      </c>
      <c r="CF43" s="3">
        <v>0.28999999999999998</v>
      </c>
      <c r="CG43" s="3">
        <v>0.12</v>
      </c>
      <c r="CH43" s="3">
        <v>0.04</v>
      </c>
      <c r="CI43" s="3">
        <v>0.06</v>
      </c>
      <c r="CJ43" s="3">
        <v>7.0000000000000007E-2</v>
      </c>
      <c r="CK43" s="3">
        <v>0.32</v>
      </c>
      <c r="CL43" s="3">
        <v>0.25</v>
      </c>
      <c r="CM43" s="3">
        <v>0.21</v>
      </c>
      <c r="CN43" s="3" t="s">
        <v>289</v>
      </c>
      <c r="CO43" s="3" t="s">
        <v>289</v>
      </c>
      <c r="CP43" s="3" t="s">
        <v>289</v>
      </c>
      <c r="CQ43" s="3" t="s">
        <v>289</v>
      </c>
      <c r="CR43" s="3" t="s">
        <v>289</v>
      </c>
      <c r="CS43" s="3" t="s">
        <v>289</v>
      </c>
      <c r="CT43" s="3">
        <v>7.0000000000000007E-2</v>
      </c>
      <c r="CU43" s="3">
        <v>0.08</v>
      </c>
      <c r="CV43" s="3">
        <v>0.18</v>
      </c>
      <c r="CW43" s="3">
        <v>0.36</v>
      </c>
      <c r="CX43" s="3">
        <v>0.35</v>
      </c>
      <c r="CY43" s="3">
        <v>0.28000000000000003</v>
      </c>
      <c r="CZ43" s="3">
        <v>0.05</v>
      </c>
      <c r="DA43" s="3">
        <v>0.05</v>
      </c>
      <c r="DB43" s="3">
        <v>0.05</v>
      </c>
      <c r="DC43" s="3">
        <v>0.15</v>
      </c>
      <c r="DD43" s="3">
        <v>0.37</v>
      </c>
      <c r="DE43" s="3">
        <v>0.17</v>
      </c>
      <c r="DF43" s="3">
        <v>0.04</v>
      </c>
      <c r="DG43" s="3">
        <v>0.06</v>
      </c>
      <c r="DH43" s="3">
        <v>7.0000000000000007E-2</v>
      </c>
      <c r="DI43" s="3">
        <v>0.27</v>
      </c>
      <c r="DJ43" s="3">
        <v>0.17</v>
      </c>
      <c r="DK43" s="3">
        <v>0.21</v>
      </c>
      <c r="DL43" s="3" t="s">
        <v>325</v>
      </c>
    </row>
    <row r="44" spans="1:116" s="7" customFormat="1" ht="12.75">
      <c r="A44" s="3">
        <v>71157</v>
      </c>
      <c r="B44" s="3" t="s">
        <v>16</v>
      </c>
      <c r="C44" s="2">
        <v>2</v>
      </c>
      <c r="D44" s="3">
        <v>20090525</v>
      </c>
      <c r="E44" s="3" t="s">
        <v>95</v>
      </c>
      <c r="F44" s="3">
        <v>20090601</v>
      </c>
      <c r="G44" s="3" t="s">
        <v>291</v>
      </c>
      <c r="H44" s="3">
        <v>25</v>
      </c>
      <c r="I44" s="3">
        <v>44</v>
      </c>
      <c r="J44" s="3">
        <v>3808</v>
      </c>
      <c r="K44" s="3" t="s">
        <v>326</v>
      </c>
      <c r="L44" s="3" t="s">
        <v>322</v>
      </c>
      <c r="M44" s="3" t="s">
        <v>323</v>
      </c>
      <c r="N44" s="3" t="s">
        <v>324</v>
      </c>
      <c r="O44" s="3">
        <v>540</v>
      </c>
      <c r="P44" s="3">
        <v>1.46</v>
      </c>
      <c r="Q44" s="3">
        <v>0.8</v>
      </c>
      <c r="R44" s="3">
        <v>2.2599999999999998</v>
      </c>
      <c r="S44" s="3" t="s">
        <v>284</v>
      </c>
      <c r="T44" s="3">
        <v>1.9386749999999999</v>
      </c>
      <c r="U44" s="3">
        <v>1.936134</v>
      </c>
      <c r="V44" s="3" t="s">
        <v>285</v>
      </c>
      <c r="W44" s="3">
        <v>1.9126510000000001</v>
      </c>
      <c r="X44" s="3">
        <v>1.92537</v>
      </c>
      <c r="Y44" s="3">
        <v>1.936188</v>
      </c>
      <c r="Z44" s="3">
        <v>1</v>
      </c>
      <c r="AA44" s="3">
        <v>10.356197</v>
      </c>
      <c r="AB44" s="3">
        <v>10.347382</v>
      </c>
      <c r="AC44" s="3" t="s">
        <v>285</v>
      </c>
      <c r="AD44" s="3">
        <v>10.155977</v>
      </c>
      <c r="AE44" s="3" t="s">
        <v>296</v>
      </c>
      <c r="AF44" s="3">
        <v>10.231755</v>
      </c>
      <c r="AG44" s="3">
        <v>10.352562000000001</v>
      </c>
      <c r="AH44" s="3">
        <v>0.09</v>
      </c>
      <c r="AI44" s="3" t="s">
        <v>287</v>
      </c>
      <c r="AJ44" s="3">
        <v>-0.05</v>
      </c>
      <c r="AK44" s="3">
        <v>1</v>
      </c>
      <c r="AL44" s="3">
        <v>-1.5</v>
      </c>
      <c r="AM44" s="3">
        <v>1000</v>
      </c>
      <c r="AN44" s="3">
        <v>8.66</v>
      </c>
      <c r="AO44" s="3">
        <v>9.59</v>
      </c>
      <c r="AP44" s="3">
        <v>49.36</v>
      </c>
      <c r="AQ44" s="3">
        <v>57.75</v>
      </c>
      <c r="AR44" s="3">
        <v>0.27693000000000001</v>
      </c>
      <c r="AS44" s="3">
        <v>0.28971999999999998</v>
      </c>
      <c r="AT44" s="3">
        <v>0.27861999999999998</v>
      </c>
      <c r="AU44" s="3">
        <v>0.72931999999999997</v>
      </c>
      <c r="AV44" s="3">
        <v>0.88868000000000003</v>
      </c>
      <c r="AW44" s="3">
        <v>0.44502999999999998</v>
      </c>
      <c r="AX44" s="3">
        <v>0.27657999999999999</v>
      </c>
      <c r="AY44" s="3">
        <v>0.28982000000000002</v>
      </c>
      <c r="AZ44" s="3">
        <v>0.27812999999999999</v>
      </c>
      <c r="BA44" s="3">
        <v>0.72636999999999996</v>
      </c>
      <c r="BB44" s="3">
        <v>0.88712000000000002</v>
      </c>
      <c r="BC44" s="3">
        <v>0.44590000000000002</v>
      </c>
      <c r="BD44" s="3" t="s">
        <v>288</v>
      </c>
      <c r="BE44" s="3" t="s">
        <v>288</v>
      </c>
      <c r="BF44" s="3" t="s">
        <v>288</v>
      </c>
      <c r="BG44" s="3" t="s">
        <v>288</v>
      </c>
      <c r="BH44" s="3" t="s">
        <v>288</v>
      </c>
      <c r="BI44" s="3" t="s">
        <v>288</v>
      </c>
      <c r="BJ44" s="3">
        <v>0.27329999999999999</v>
      </c>
      <c r="BK44" s="3">
        <v>0.28225</v>
      </c>
      <c r="BL44" s="3">
        <v>0.27548</v>
      </c>
      <c r="BM44" s="3">
        <v>0.71777000000000002</v>
      </c>
      <c r="BN44" s="3">
        <v>0.84092</v>
      </c>
      <c r="BO44" s="3">
        <v>0.43885000000000002</v>
      </c>
      <c r="BP44" s="3">
        <v>0.27472999999999997</v>
      </c>
      <c r="BQ44" s="3">
        <v>0.28461999999999998</v>
      </c>
      <c r="BR44" s="3">
        <v>0.27751999999999999</v>
      </c>
      <c r="BS44" s="3">
        <v>0.72211999999999998</v>
      </c>
      <c r="BT44" s="3">
        <v>0.84948000000000001</v>
      </c>
      <c r="BU44" s="3">
        <v>0.44418000000000002</v>
      </c>
      <c r="BV44" s="3">
        <v>0.2767</v>
      </c>
      <c r="BW44" s="3">
        <v>0.29087000000000002</v>
      </c>
      <c r="BX44" s="3">
        <v>0.27855000000000002</v>
      </c>
      <c r="BY44" s="3">
        <v>0.72077000000000002</v>
      </c>
      <c r="BZ44" s="3">
        <v>0.88592000000000004</v>
      </c>
      <c r="CA44" s="3">
        <v>0.44164999999999999</v>
      </c>
      <c r="CB44" s="3">
        <v>0.11</v>
      </c>
      <c r="CC44" s="3">
        <v>0.11</v>
      </c>
      <c r="CD44" s="3">
        <v>0.05</v>
      </c>
      <c r="CE44" s="3">
        <v>0.56000000000000005</v>
      </c>
      <c r="CF44" s="3">
        <v>0.28999999999999998</v>
      </c>
      <c r="CG44" s="3">
        <v>0.32</v>
      </c>
      <c r="CH44" s="3">
        <v>0.11</v>
      </c>
      <c r="CI44" s="3">
        <v>0.16</v>
      </c>
      <c r="CJ44" s="3">
        <v>0.14000000000000001</v>
      </c>
      <c r="CK44" s="3">
        <v>0.6</v>
      </c>
      <c r="CL44" s="3">
        <v>0.23</v>
      </c>
      <c r="CM44" s="3">
        <v>0.45</v>
      </c>
      <c r="CN44" s="3" t="s">
        <v>289</v>
      </c>
      <c r="CO44" s="3" t="s">
        <v>289</v>
      </c>
      <c r="CP44" s="3" t="s">
        <v>289</v>
      </c>
      <c r="CQ44" s="3" t="s">
        <v>289</v>
      </c>
      <c r="CR44" s="3" t="s">
        <v>289</v>
      </c>
      <c r="CS44" s="3" t="s">
        <v>289</v>
      </c>
      <c r="CT44" s="3">
        <v>7.0000000000000007E-2</v>
      </c>
      <c r="CU44" s="3">
        <v>0.1</v>
      </c>
      <c r="CV44" s="3">
        <v>0.15</v>
      </c>
      <c r="CW44" s="3">
        <v>0.91</v>
      </c>
      <c r="CX44" s="3">
        <v>0.5</v>
      </c>
      <c r="CY44" s="3">
        <v>0.45</v>
      </c>
      <c r="CZ44" s="3">
        <v>0.02</v>
      </c>
      <c r="DA44" s="3">
        <v>7.0000000000000007E-2</v>
      </c>
      <c r="DB44" s="3">
        <v>7.0000000000000007E-2</v>
      </c>
      <c r="DC44" s="3">
        <v>0.18</v>
      </c>
      <c r="DD44" s="3">
        <v>0.43</v>
      </c>
      <c r="DE44" s="3">
        <v>0.28000000000000003</v>
      </c>
      <c r="DF44" s="3">
        <v>0.03</v>
      </c>
      <c r="DG44" s="3">
        <v>0.08</v>
      </c>
      <c r="DH44" s="3">
        <v>0.05</v>
      </c>
      <c r="DI44" s="3">
        <v>0.32</v>
      </c>
      <c r="DJ44" s="3">
        <v>0.16</v>
      </c>
      <c r="DK44" s="3">
        <v>0.16</v>
      </c>
      <c r="DL44" s="3" t="s">
        <v>325</v>
      </c>
    </row>
    <row r="45" spans="1:116" s="7" customFormat="1" ht="12.75">
      <c r="A45" s="3">
        <v>71165</v>
      </c>
      <c r="B45" s="3" t="s">
        <v>16</v>
      </c>
      <c r="C45" s="2">
        <v>3</v>
      </c>
      <c r="D45" s="3">
        <v>20090526</v>
      </c>
      <c r="E45" s="3" t="s">
        <v>96</v>
      </c>
      <c r="F45" s="3">
        <v>20090526</v>
      </c>
      <c r="G45" s="3" t="s">
        <v>327</v>
      </c>
      <c r="H45" s="3">
        <v>8</v>
      </c>
      <c r="I45" s="3">
        <v>26</v>
      </c>
      <c r="J45" s="3">
        <v>1237</v>
      </c>
      <c r="K45" s="3" t="s">
        <v>308</v>
      </c>
      <c r="L45" s="3" t="s">
        <v>283</v>
      </c>
      <c r="M45" s="3" t="s">
        <v>283</v>
      </c>
      <c r="N45" s="3" t="s">
        <v>283</v>
      </c>
      <c r="O45" s="3">
        <v>541</v>
      </c>
      <c r="P45" s="3">
        <v>1.01</v>
      </c>
      <c r="Q45" s="3">
        <v>0.75</v>
      </c>
      <c r="R45" s="3">
        <v>1.76</v>
      </c>
      <c r="S45" s="3" t="s">
        <v>284</v>
      </c>
      <c r="T45" s="3">
        <v>1.982869</v>
      </c>
      <c r="U45" s="3">
        <v>1.976099</v>
      </c>
      <c r="V45" s="3" t="s">
        <v>285</v>
      </c>
      <c r="W45" s="3">
        <v>1.9553020000000001</v>
      </c>
      <c r="X45" s="3">
        <v>1.962054</v>
      </c>
      <c r="Y45" s="3">
        <v>1.978594</v>
      </c>
      <c r="Z45" s="3">
        <v>0</v>
      </c>
      <c r="AA45" s="3">
        <v>10.570897</v>
      </c>
      <c r="AB45" s="3">
        <v>10.550034</v>
      </c>
      <c r="AC45" s="3" t="s">
        <v>285</v>
      </c>
      <c r="AD45" s="3">
        <v>10.396145000000001</v>
      </c>
      <c r="AE45" s="3" t="s">
        <v>292</v>
      </c>
      <c r="AF45" s="3">
        <v>10.436902</v>
      </c>
      <c r="AG45" s="3">
        <v>10.566444000000001</v>
      </c>
      <c r="AH45" s="3">
        <v>0.2</v>
      </c>
      <c r="AI45" s="3" t="s">
        <v>287</v>
      </c>
      <c r="AJ45" s="3">
        <v>-0.16</v>
      </c>
      <c r="AK45" s="3">
        <v>1</v>
      </c>
      <c r="AL45" s="3">
        <v>0.25</v>
      </c>
      <c r="AM45" s="3">
        <v>600</v>
      </c>
      <c r="AN45" s="3">
        <v>10.68</v>
      </c>
      <c r="AO45" s="3">
        <v>10.34</v>
      </c>
      <c r="AP45" s="3">
        <v>69.58</v>
      </c>
      <c r="AQ45" s="3">
        <v>68.09</v>
      </c>
      <c r="AR45" s="3">
        <v>0.28433000000000003</v>
      </c>
      <c r="AS45" s="3">
        <v>0.29502</v>
      </c>
      <c r="AT45" s="3">
        <v>0.28375</v>
      </c>
      <c r="AU45" s="3">
        <v>0.74761999999999995</v>
      </c>
      <c r="AV45" s="3">
        <v>0.89595000000000002</v>
      </c>
      <c r="AW45" s="3">
        <v>0.45472000000000001</v>
      </c>
      <c r="AX45" s="3">
        <v>0.28338000000000002</v>
      </c>
      <c r="AY45" s="3">
        <v>0.29587999999999998</v>
      </c>
      <c r="AZ45" s="3">
        <v>0.28303</v>
      </c>
      <c r="BA45" s="3">
        <v>0.73717999999999995</v>
      </c>
      <c r="BB45" s="3">
        <v>0.89327999999999996</v>
      </c>
      <c r="BC45" s="3">
        <v>0.45172000000000001</v>
      </c>
      <c r="BD45" s="3" t="s">
        <v>288</v>
      </c>
      <c r="BE45" s="3" t="s">
        <v>288</v>
      </c>
      <c r="BF45" s="3" t="s">
        <v>288</v>
      </c>
      <c r="BG45" s="3" t="s">
        <v>288</v>
      </c>
      <c r="BH45" s="3" t="s">
        <v>288</v>
      </c>
      <c r="BI45" s="3" t="s">
        <v>288</v>
      </c>
      <c r="BJ45" s="3">
        <v>0.28037000000000001</v>
      </c>
      <c r="BK45" s="3">
        <v>0.2908</v>
      </c>
      <c r="BL45" s="3">
        <v>0.28098000000000001</v>
      </c>
      <c r="BM45" s="3">
        <v>0.72248000000000001</v>
      </c>
      <c r="BN45" s="3">
        <v>0.85546999999999995</v>
      </c>
      <c r="BO45" s="3">
        <v>0.44505</v>
      </c>
      <c r="BP45" s="3">
        <v>0.28053</v>
      </c>
      <c r="BQ45" s="3">
        <v>0.29148000000000002</v>
      </c>
      <c r="BR45" s="3">
        <v>0.28233000000000003</v>
      </c>
      <c r="BS45" s="3">
        <v>0.73072999999999999</v>
      </c>
      <c r="BT45" s="3">
        <v>0.86385000000000001</v>
      </c>
      <c r="BU45" s="3">
        <v>0.45072000000000001</v>
      </c>
      <c r="BV45" s="3">
        <v>0.2838</v>
      </c>
      <c r="BW45" s="3">
        <v>0.29702000000000001</v>
      </c>
      <c r="BX45" s="3">
        <v>0.28401999999999999</v>
      </c>
      <c r="BY45" s="3">
        <v>0.72897000000000001</v>
      </c>
      <c r="BZ45" s="3">
        <v>0.89564999999999995</v>
      </c>
      <c r="CA45" s="3">
        <v>0.44852999999999998</v>
      </c>
      <c r="CB45" s="3">
        <v>7.0000000000000007E-2</v>
      </c>
      <c r="CC45" s="3">
        <v>0.1</v>
      </c>
      <c r="CD45" s="3">
        <v>7.0000000000000007E-2</v>
      </c>
      <c r="CE45" s="3">
        <v>0.39</v>
      </c>
      <c r="CF45" s="3">
        <v>0.49</v>
      </c>
      <c r="CG45" s="3">
        <v>0.28999999999999998</v>
      </c>
      <c r="CH45" s="3">
        <v>0.06</v>
      </c>
      <c r="CI45" s="3">
        <v>0.05</v>
      </c>
      <c r="CJ45" s="3">
        <v>0.04</v>
      </c>
      <c r="CK45" s="3">
        <v>0.51</v>
      </c>
      <c r="CL45" s="3">
        <v>0.24</v>
      </c>
      <c r="CM45" s="3">
        <v>0.24</v>
      </c>
      <c r="CN45" s="3" t="s">
        <v>289</v>
      </c>
      <c r="CO45" s="3" t="s">
        <v>289</v>
      </c>
      <c r="CP45" s="3" t="s">
        <v>289</v>
      </c>
      <c r="CQ45" s="3" t="s">
        <v>289</v>
      </c>
      <c r="CR45" s="3" t="s">
        <v>289</v>
      </c>
      <c r="CS45" s="3" t="s">
        <v>289</v>
      </c>
      <c r="CT45" s="3">
        <v>0.05</v>
      </c>
      <c r="CU45" s="3">
        <v>0.05</v>
      </c>
      <c r="CV45" s="3">
        <v>0.05</v>
      </c>
      <c r="CW45" s="3">
        <v>0.28999999999999998</v>
      </c>
      <c r="CX45" s="3">
        <v>0.22</v>
      </c>
      <c r="CY45" s="3">
        <v>0.3</v>
      </c>
      <c r="CZ45" s="3">
        <v>0.05</v>
      </c>
      <c r="DA45" s="3">
        <v>0.06</v>
      </c>
      <c r="DB45" s="3">
        <v>0.04</v>
      </c>
      <c r="DC45" s="3">
        <v>0.23</v>
      </c>
      <c r="DD45" s="3">
        <v>0.4</v>
      </c>
      <c r="DE45" s="3">
        <v>0.14000000000000001</v>
      </c>
      <c r="DF45" s="3">
        <v>0.12</v>
      </c>
      <c r="DG45" s="3">
        <v>0.09</v>
      </c>
      <c r="DH45" s="3">
        <v>0.13</v>
      </c>
      <c r="DI45" s="3">
        <v>0.35</v>
      </c>
      <c r="DJ45" s="3">
        <v>0.23</v>
      </c>
      <c r="DK45" s="3">
        <v>0.37</v>
      </c>
      <c r="DL45" s="3" t="s">
        <v>325</v>
      </c>
    </row>
    <row r="46" spans="1:116" s="3" customFormat="1" ht="12.75">
      <c r="A46" s="3">
        <v>71159</v>
      </c>
      <c r="B46" s="3" t="s">
        <v>16</v>
      </c>
      <c r="C46" s="2">
        <v>3</v>
      </c>
      <c r="D46" s="3">
        <v>20090602</v>
      </c>
      <c r="E46" s="3" t="s">
        <v>97</v>
      </c>
      <c r="F46" s="3">
        <v>20090611</v>
      </c>
      <c r="G46" s="3" t="s">
        <v>327</v>
      </c>
      <c r="H46" s="3">
        <v>9</v>
      </c>
      <c r="I46" s="3">
        <v>27</v>
      </c>
      <c r="J46" s="3">
        <v>1392</v>
      </c>
      <c r="K46" s="3" t="s">
        <v>313</v>
      </c>
      <c r="L46" s="3" t="s">
        <v>283</v>
      </c>
      <c r="M46" s="3" t="s">
        <v>283</v>
      </c>
      <c r="N46" s="3" t="s">
        <v>283</v>
      </c>
      <c r="O46" s="3">
        <v>540</v>
      </c>
      <c r="P46" s="3">
        <v>1.19</v>
      </c>
      <c r="Q46" s="3">
        <v>0.9</v>
      </c>
      <c r="R46" s="3">
        <v>2.09</v>
      </c>
      <c r="S46" s="3" t="s">
        <v>284</v>
      </c>
      <c r="T46" s="3">
        <v>1.9620109999999999</v>
      </c>
      <c r="U46" s="3">
        <v>1.964518</v>
      </c>
      <c r="V46" s="3" t="s">
        <v>285</v>
      </c>
      <c r="W46" s="3">
        <v>1.941187</v>
      </c>
      <c r="X46" s="3">
        <v>1.9502440000000001</v>
      </c>
      <c r="Y46" s="3">
        <v>1.969166</v>
      </c>
      <c r="Z46" s="3">
        <v>0</v>
      </c>
      <c r="AA46" s="3">
        <v>10.477442999999999</v>
      </c>
      <c r="AB46" s="3">
        <v>10.479126000000001</v>
      </c>
      <c r="AC46" s="3" t="s">
        <v>285</v>
      </c>
      <c r="AD46" s="3">
        <v>10.312445</v>
      </c>
      <c r="AE46" s="3" t="s">
        <v>296</v>
      </c>
      <c r="AF46" s="3">
        <v>10.364613</v>
      </c>
      <c r="AG46" s="3">
        <v>10.518000000000001</v>
      </c>
      <c r="AH46" s="3">
        <v>-0.02</v>
      </c>
      <c r="AI46" s="3" t="s">
        <v>287</v>
      </c>
      <c r="AJ46" s="3">
        <v>-0.37</v>
      </c>
      <c r="AK46" s="3">
        <v>-0.92859999999999998</v>
      </c>
      <c r="AL46" s="3">
        <v>-0.875</v>
      </c>
      <c r="AM46" s="3">
        <v>800</v>
      </c>
      <c r="AN46" s="3">
        <v>8.68</v>
      </c>
      <c r="AO46" s="3">
        <v>9.27</v>
      </c>
      <c r="AP46" s="3">
        <v>49.53</v>
      </c>
      <c r="AQ46" s="3">
        <v>55.86</v>
      </c>
      <c r="AR46" s="3">
        <v>0.28108</v>
      </c>
      <c r="AS46" s="3">
        <v>0.29432999999999998</v>
      </c>
      <c r="AT46" s="3">
        <v>0.28197</v>
      </c>
      <c r="AU46" s="3">
        <v>0.72589999999999999</v>
      </c>
      <c r="AV46" s="3">
        <v>0.88927</v>
      </c>
      <c r="AW46" s="3">
        <v>0.4446</v>
      </c>
      <c r="AX46" s="3">
        <v>0.28205000000000002</v>
      </c>
      <c r="AY46" s="3">
        <v>0.29375000000000001</v>
      </c>
      <c r="AZ46" s="3">
        <v>0.28160000000000002</v>
      </c>
      <c r="BA46" s="3">
        <v>0.72719999999999996</v>
      </c>
      <c r="BB46" s="3">
        <v>0.88605</v>
      </c>
      <c r="BC46" s="3">
        <v>0.44586999999999999</v>
      </c>
      <c r="BD46" s="3" t="s">
        <v>288</v>
      </c>
      <c r="BE46" s="3" t="s">
        <v>288</v>
      </c>
      <c r="BF46" s="3" t="s">
        <v>288</v>
      </c>
      <c r="BG46" s="3" t="s">
        <v>288</v>
      </c>
      <c r="BH46" s="3" t="s">
        <v>288</v>
      </c>
      <c r="BI46" s="3" t="s">
        <v>288</v>
      </c>
      <c r="BJ46" s="3">
        <v>0.27872000000000002</v>
      </c>
      <c r="BK46" s="3">
        <v>0.28839999999999999</v>
      </c>
      <c r="BL46" s="3">
        <v>0.27883000000000002</v>
      </c>
      <c r="BM46" s="3">
        <v>0.71523000000000003</v>
      </c>
      <c r="BN46" s="3">
        <v>0.84387000000000001</v>
      </c>
      <c r="BO46" s="3">
        <v>0.43976999999999999</v>
      </c>
      <c r="BP46" s="3">
        <v>0.27965000000000001</v>
      </c>
      <c r="BQ46" s="3">
        <v>0.28937000000000002</v>
      </c>
      <c r="BR46" s="3">
        <v>0.27998000000000001</v>
      </c>
      <c r="BS46" s="3">
        <v>0.72062999999999999</v>
      </c>
      <c r="BT46" s="3">
        <v>0.85277999999999998</v>
      </c>
      <c r="BU46" s="3">
        <v>0.44757000000000002</v>
      </c>
      <c r="BV46" s="3">
        <v>0.28272000000000003</v>
      </c>
      <c r="BW46" s="3">
        <v>0.29594999999999999</v>
      </c>
      <c r="BX46" s="3">
        <v>0.28208</v>
      </c>
      <c r="BY46" s="3">
        <v>0.72892999999999997</v>
      </c>
      <c r="BZ46" s="3">
        <v>0.88727</v>
      </c>
      <c r="CA46" s="3">
        <v>0.44669999999999999</v>
      </c>
      <c r="CB46" s="3">
        <v>0.05</v>
      </c>
      <c r="CC46" s="3">
        <v>0.02</v>
      </c>
      <c r="CD46" s="3">
        <v>0.03</v>
      </c>
      <c r="CE46" s="3">
        <v>0.28999999999999998</v>
      </c>
      <c r="CF46" s="3">
        <v>0.41</v>
      </c>
      <c r="CG46" s="3">
        <v>0.3</v>
      </c>
      <c r="CH46" s="3">
        <v>0.02</v>
      </c>
      <c r="CI46" s="3">
        <v>0.04</v>
      </c>
      <c r="CJ46" s="3">
        <v>0.09</v>
      </c>
      <c r="CK46" s="3">
        <v>0.4</v>
      </c>
      <c r="CL46" s="3">
        <v>0.36</v>
      </c>
      <c r="CM46" s="3">
        <v>0.36</v>
      </c>
      <c r="CN46" s="3" t="s">
        <v>289</v>
      </c>
      <c r="CO46" s="3" t="s">
        <v>289</v>
      </c>
      <c r="CP46" s="3" t="s">
        <v>289</v>
      </c>
      <c r="CQ46" s="3" t="s">
        <v>289</v>
      </c>
      <c r="CR46" s="3" t="s">
        <v>289</v>
      </c>
      <c r="CS46" s="3" t="s">
        <v>289</v>
      </c>
      <c r="CT46" s="3">
        <v>0.04</v>
      </c>
      <c r="CU46" s="3">
        <v>0.04</v>
      </c>
      <c r="CV46" s="3">
        <v>0.04</v>
      </c>
      <c r="CW46" s="3">
        <v>0.37</v>
      </c>
      <c r="CX46" s="3">
        <v>0.15</v>
      </c>
      <c r="CY46" s="3">
        <v>0.1</v>
      </c>
      <c r="CZ46" s="3">
        <v>0.03</v>
      </c>
      <c r="DA46" s="3">
        <v>0.05</v>
      </c>
      <c r="DB46" s="3">
        <v>7.0000000000000007E-2</v>
      </c>
      <c r="DC46" s="3">
        <v>0.41</v>
      </c>
      <c r="DD46" s="3">
        <v>0.48</v>
      </c>
      <c r="DE46" s="3">
        <v>0.32</v>
      </c>
      <c r="DF46" s="3">
        <v>0.12</v>
      </c>
      <c r="DG46" s="3">
        <v>0.13</v>
      </c>
      <c r="DH46" s="3">
        <v>0.1</v>
      </c>
      <c r="DI46" s="3">
        <v>0.16</v>
      </c>
      <c r="DJ46" s="3">
        <v>0.26</v>
      </c>
      <c r="DK46" s="3">
        <v>0.42</v>
      </c>
      <c r="DL46" s="3" t="s">
        <v>325</v>
      </c>
    </row>
    <row r="47" spans="1:116" s="3" customFormat="1" ht="12.75">
      <c r="A47" s="3">
        <v>71175</v>
      </c>
      <c r="B47" s="3" t="s">
        <v>16</v>
      </c>
      <c r="C47" s="2">
        <v>1</v>
      </c>
      <c r="D47" s="3">
        <v>20090602</v>
      </c>
      <c r="E47" s="3" t="s">
        <v>98</v>
      </c>
      <c r="F47" s="3">
        <v>20090611</v>
      </c>
      <c r="G47" s="3" t="s">
        <v>279</v>
      </c>
      <c r="H47" s="3">
        <v>19</v>
      </c>
      <c r="I47" s="3">
        <v>46</v>
      </c>
      <c r="J47" s="3">
        <v>2945</v>
      </c>
      <c r="K47" s="3" t="s">
        <v>326</v>
      </c>
      <c r="L47" s="3" t="s">
        <v>283</v>
      </c>
      <c r="M47" s="3" t="s">
        <v>283</v>
      </c>
      <c r="N47" s="3" t="s">
        <v>283</v>
      </c>
      <c r="O47" s="3">
        <v>542</v>
      </c>
      <c r="P47" s="3">
        <v>1.57</v>
      </c>
      <c r="Q47" s="3">
        <v>1</v>
      </c>
      <c r="R47" s="3">
        <v>2.57</v>
      </c>
      <c r="S47" s="3" t="s">
        <v>284</v>
      </c>
      <c r="T47" s="3">
        <v>1.946278</v>
      </c>
      <c r="U47" s="3">
        <v>1.948108</v>
      </c>
      <c r="V47" s="3" t="s">
        <v>285</v>
      </c>
      <c r="W47" s="3">
        <v>1.9228510000000001</v>
      </c>
      <c r="X47" s="3">
        <v>1.940342</v>
      </c>
      <c r="Y47" s="3">
        <v>1.957495</v>
      </c>
      <c r="Z47" s="3">
        <v>0</v>
      </c>
      <c r="AA47" s="3">
        <v>10.425998</v>
      </c>
      <c r="AB47" s="3">
        <v>10.425223000000001</v>
      </c>
      <c r="AC47" s="3" t="s">
        <v>285</v>
      </c>
      <c r="AD47" s="3">
        <v>10.232901</v>
      </c>
      <c r="AE47" s="3" t="s">
        <v>286</v>
      </c>
      <c r="AF47" s="3">
        <v>10.325507</v>
      </c>
      <c r="AG47" s="3">
        <v>10.494120000000001</v>
      </c>
      <c r="AH47" s="3">
        <v>0.01</v>
      </c>
      <c r="AI47" s="3" t="s">
        <v>287</v>
      </c>
      <c r="AJ47" s="3">
        <v>-0.66</v>
      </c>
      <c r="AK47" s="3">
        <v>0.57140000000000002</v>
      </c>
      <c r="AL47" s="3">
        <v>1.25</v>
      </c>
      <c r="AM47" s="3">
        <v>1000</v>
      </c>
      <c r="AN47" s="3">
        <v>8.83</v>
      </c>
      <c r="AO47" s="3">
        <v>9.39</v>
      </c>
      <c r="AP47" s="3">
        <v>48.09</v>
      </c>
      <c r="AQ47" s="3">
        <v>52.69</v>
      </c>
      <c r="AR47" s="3">
        <v>0.27887000000000001</v>
      </c>
      <c r="AS47" s="3">
        <v>0.29287999999999997</v>
      </c>
      <c r="AT47" s="3">
        <v>0.27812999999999999</v>
      </c>
      <c r="AU47" s="3">
        <v>0.73258000000000001</v>
      </c>
      <c r="AV47" s="3">
        <v>0.90327999999999997</v>
      </c>
      <c r="AW47" s="3">
        <v>0.44828000000000001</v>
      </c>
      <c r="AX47" s="3">
        <v>0.27975</v>
      </c>
      <c r="AY47" s="3">
        <v>0.29268</v>
      </c>
      <c r="AZ47" s="3">
        <v>0.27796999999999999</v>
      </c>
      <c r="BA47" s="3">
        <v>0.72872999999999999</v>
      </c>
      <c r="BB47" s="3">
        <v>0.89812999999999998</v>
      </c>
      <c r="BC47" s="3">
        <v>0.44802999999999998</v>
      </c>
      <c r="BD47" s="3" t="s">
        <v>288</v>
      </c>
      <c r="BE47" s="3" t="s">
        <v>288</v>
      </c>
      <c r="BF47" s="3" t="s">
        <v>288</v>
      </c>
      <c r="BG47" s="3" t="s">
        <v>288</v>
      </c>
      <c r="BH47" s="3" t="s">
        <v>288</v>
      </c>
      <c r="BI47" s="3" t="s">
        <v>288</v>
      </c>
      <c r="BJ47" s="3">
        <v>0.27617999999999998</v>
      </c>
      <c r="BK47" s="3">
        <v>0.28558</v>
      </c>
      <c r="BL47" s="3">
        <v>0.27539999999999998</v>
      </c>
      <c r="BM47" s="3">
        <v>0.71716999999999997</v>
      </c>
      <c r="BN47" s="3">
        <v>0.85680000000000001</v>
      </c>
      <c r="BO47" s="3">
        <v>0.43758000000000002</v>
      </c>
      <c r="BP47" s="3">
        <v>0.27893000000000001</v>
      </c>
      <c r="BQ47" s="3">
        <v>0.28810000000000002</v>
      </c>
      <c r="BR47" s="3">
        <v>0.27728000000000003</v>
      </c>
      <c r="BS47" s="3">
        <v>0.72343000000000002</v>
      </c>
      <c r="BT47" s="3">
        <v>0.86170000000000002</v>
      </c>
      <c r="BU47" s="3">
        <v>0.44514999999999999</v>
      </c>
      <c r="BV47" s="3">
        <v>0.28133000000000002</v>
      </c>
      <c r="BW47" s="3">
        <v>0.29572999999999999</v>
      </c>
      <c r="BX47" s="3">
        <v>0.27882000000000001</v>
      </c>
      <c r="BY47" s="3">
        <v>0.73463000000000001</v>
      </c>
      <c r="BZ47" s="3">
        <v>0.90637999999999996</v>
      </c>
      <c r="CA47" s="3">
        <v>0.44847999999999999</v>
      </c>
      <c r="CB47" s="3">
        <v>0.06</v>
      </c>
      <c r="CC47" s="3">
        <v>7.0000000000000007E-2</v>
      </c>
      <c r="CD47" s="3">
        <v>0.06</v>
      </c>
      <c r="CE47" s="3">
        <v>0.24</v>
      </c>
      <c r="CF47" s="3">
        <v>0.2</v>
      </c>
      <c r="CG47" s="3">
        <v>0.24</v>
      </c>
      <c r="CH47" s="3">
        <v>0.06</v>
      </c>
      <c r="CI47" s="3">
        <v>0.17</v>
      </c>
      <c r="CJ47" s="3">
        <v>0.03</v>
      </c>
      <c r="CK47" s="3">
        <v>0.22</v>
      </c>
      <c r="CL47" s="3">
        <v>0.15</v>
      </c>
      <c r="CM47" s="3">
        <v>0.16</v>
      </c>
      <c r="CN47" s="3" t="s">
        <v>289</v>
      </c>
      <c r="CO47" s="3" t="s">
        <v>289</v>
      </c>
      <c r="CP47" s="3" t="s">
        <v>289</v>
      </c>
      <c r="CQ47" s="3" t="s">
        <v>289</v>
      </c>
      <c r="CR47" s="3" t="s">
        <v>289</v>
      </c>
      <c r="CS47" s="3" t="s">
        <v>289</v>
      </c>
      <c r="CT47" s="3">
        <v>0.03</v>
      </c>
      <c r="CU47" s="3">
        <v>0.06</v>
      </c>
      <c r="CV47" s="3">
        <v>0.06</v>
      </c>
      <c r="CW47" s="3">
        <v>0.18</v>
      </c>
      <c r="CX47" s="3">
        <v>0.18</v>
      </c>
      <c r="CY47" s="3">
        <v>0.23</v>
      </c>
      <c r="CZ47" s="3">
        <v>0.04</v>
      </c>
      <c r="DA47" s="3">
        <v>0.05</v>
      </c>
      <c r="DB47" s="3">
        <v>0.13</v>
      </c>
      <c r="DC47" s="3">
        <v>0.24</v>
      </c>
      <c r="DD47" s="3">
        <v>0.22</v>
      </c>
      <c r="DE47" s="3">
        <v>0.12</v>
      </c>
      <c r="DF47" s="3">
        <v>0.05</v>
      </c>
      <c r="DG47" s="3">
        <v>0.04</v>
      </c>
      <c r="DH47" s="3">
        <v>0.03</v>
      </c>
      <c r="DI47" s="3">
        <v>0.11</v>
      </c>
      <c r="DJ47" s="3">
        <v>0.28000000000000003</v>
      </c>
      <c r="DK47" s="3">
        <v>0.15</v>
      </c>
      <c r="DL47" s="3" t="s">
        <v>325</v>
      </c>
    </row>
    <row r="48" spans="1:116" s="3" customFormat="1" ht="12.75">
      <c r="A48" s="3">
        <v>71174</v>
      </c>
      <c r="B48" s="3" t="s">
        <v>16</v>
      </c>
      <c r="C48" s="2">
        <v>4</v>
      </c>
      <c r="D48" s="3">
        <v>20090603</v>
      </c>
      <c r="E48" s="3" t="s">
        <v>78</v>
      </c>
      <c r="F48" s="3">
        <v>20090603</v>
      </c>
      <c r="G48" s="3" t="s">
        <v>328</v>
      </c>
      <c r="H48" s="3" t="s">
        <v>329</v>
      </c>
      <c r="I48" s="3">
        <v>4</v>
      </c>
      <c r="J48" s="3">
        <v>803</v>
      </c>
      <c r="K48" s="3" t="s">
        <v>308</v>
      </c>
      <c r="L48" s="3" t="s">
        <v>283</v>
      </c>
      <c r="M48" s="3" t="s">
        <v>283</v>
      </c>
      <c r="N48" s="3" t="s">
        <v>283</v>
      </c>
      <c r="O48" s="3">
        <v>542</v>
      </c>
      <c r="P48" s="3">
        <v>1.34</v>
      </c>
      <c r="Q48" s="3">
        <v>0.77</v>
      </c>
      <c r="R48" s="3">
        <v>2.11</v>
      </c>
      <c r="S48" s="3" t="s">
        <v>284</v>
      </c>
      <c r="T48" s="3">
        <v>1.97549</v>
      </c>
      <c r="U48" s="3">
        <v>1.975455</v>
      </c>
      <c r="V48" s="3" t="s">
        <v>285</v>
      </c>
      <c r="W48" s="3">
        <v>1.9448240000000001</v>
      </c>
      <c r="X48" s="3">
        <v>1.9555089999999999</v>
      </c>
      <c r="Y48" s="3">
        <v>1.9744060000000001</v>
      </c>
      <c r="Z48" s="3">
        <v>1</v>
      </c>
      <c r="AA48" s="3">
        <v>10.534224</v>
      </c>
      <c r="AB48" s="3">
        <v>10.522228</v>
      </c>
      <c r="AC48" s="3" t="s">
        <v>285</v>
      </c>
      <c r="AD48" s="3">
        <v>10.319229999999999</v>
      </c>
      <c r="AE48" s="3" t="s">
        <v>286</v>
      </c>
      <c r="AF48" s="3">
        <v>10.363702</v>
      </c>
      <c r="AG48" s="3">
        <v>10.517749</v>
      </c>
      <c r="AH48" s="3">
        <v>0.11</v>
      </c>
      <c r="AI48" s="3" t="s">
        <v>287</v>
      </c>
      <c r="AJ48" s="3">
        <v>0.04</v>
      </c>
      <c r="AK48" s="3">
        <v>-1.0713999999999999</v>
      </c>
      <c r="AL48" s="3">
        <v>-0.1875</v>
      </c>
      <c r="AM48" s="3">
        <v>800</v>
      </c>
      <c r="AN48" s="3">
        <v>8.86</v>
      </c>
      <c r="AO48" s="3">
        <v>9.0299999999999994</v>
      </c>
      <c r="AP48" s="3">
        <v>48.06</v>
      </c>
      <c r="AQ48" s="3">
        <v>50.66</v>
      </c>
      <c r="AR48" s="3">
        <v>0.28237000000000001</v>
      </c>
      <c r="AS48" s="3">
        <v>0.29375000000000001</v>
      </c>
      <c r="AT48" s="3">
        <v>0.28361999999999998</v>
      </c>
      <c r="AU48" s="3">
        <v>0.74392000000000003</v>
      </c>
      <c r="AV48" s="3">
        <v>0.89692000000000005</v>
      </c>
      <c r="AW48" s="3">
        <v>0.45602999999999999</v>
      </c>
      <c r="AX48" s="3">
        <v>0.28282000000000002</v>
      </c>
      <c r="AY48" s="3">
        <v>0.29318</v>
      </c>
      <c r="AZ48" s="3">
        <v>0.28353</v>
      </c>
      <c r="BA48" s="3">
        <v>0.73628000000000005</v>
      </c>
      <c r="BB48" s="3">
        <v>0.89154999999999995</v>
      </c>
      <c r="BC48" s="3">
        <v>0.45573000000000002</v>
      </c>
      <c r="BD48" s="3" t="s">
        <v>288</v>
      </c>
      <c r="BE48" s="3" t="s">
        <v>288</v>
      </c>
      <c r="BF48" s="3" t="s">
        <v>288</v>
      </c>
      <c r="BG48" s="3" t="s">
        <v>288</v>
      </c>
      <c r="BH48" s="3" t="s">
        <v>288</v>
      </c>
      <c r="BI48" s="3" t="s">
        <v>288</v>
      </c>
      <c r="BJ48" s="3">
        <v>0.27866999999999997</v>
      </c>
      <c r="BK48" s="3">
        <v>0.28688000000000002</v>
      </c>
      <c r="BL48" s="3">
        <v>0.27947</v>
      </c>
      <c r="BM48" s="3">
        <v>0.72192999999999996</v>
      </c>
      <c r="BN48" s="3">
        <v>0.84843000000000002</v>
      </c>
      <c r="BO48" s="3">
        <v>0.44701999999999997</v>
      </c>
      <c r="BP48" s="3">
        <v>0.27922000000000002</v>
      </c>
      <c r="BQ48" s="3">
        <v>0.2868</v>
      </c>
      <c r="BR48" s="3">
        <v>0.28142</v>
      </c>
      <c r="BS48" s="3">
        <v>0.73477000000000003</v>
      </c>
      <c r="BT48" s="3">
        <v>0.84926999999999997</v>
      </c>
      <c r="BU48" s="3">
        <v>0.45612000000000003</v>
      </c>
      <c r="BV48" s="3">
        <v>0.28175</v>
      </c>
      <c r="BW48" s="3">
        <v>0.29287000000000002</v>
      </c>
      <c r="BX48" s="3">
        <v>0.2843</v>
      </c>
      <c r="BY48" s="3">
        <v>0.74151999999999996</v>
      </c>
      <c r="BZ48" s="3">
        <v>0.89268000000000003</v>
      </c>
      <c r="CA48" s="3">
        <v>0.45551999999999998</v>
      </c>
      <c r="CB48" s="3">
        <v>0.04</v>
      </c>
      <c r="CC48" s="3">
        <v>0.05</v>
      </c>
      <c r="CD48" s="3">
        <v>0.05</v>
      </c>
      <c r="CE48" s="3">
        <v>0.2</v>
      </c>
      <c r="CF48" s="3">
        <v>0.38</v>
      </c>
      <c r="CG48" s="3">
        <v>0.16</v>
      </c>
      <c r="CH48" s="3">
        <v>0.04</v>
      </c>
      <c r="CI48" s="3">
        <v>0.05</v>
      </c>
      <c r="CJ48" s="3">
        <v>0.04</v>
      </c>
      <c r="CK48" s="3">
        <v>0.22</v>
      </c>
      <c r="CL48" s="3">
        <v>0.18</v>
      </c>
      <c r="CM48" s="3">
        <v>0.06</v>
      </c>
      <c r="CN48" s="3" t="s">
        <v>289</v>
      </c>
      <c r="CO48" s="3" t="s">
        <v>289</v>
      </c>
      <c r="CP48" s="3" t="s">
        <v>289</v>
      </c>
      <c r="CQ48" s="3" t="s">
        <v>289</v>
      </c>
      <c r="CR48" s="3" t="s">
        <v>289</v>
      </c>
      <c r="CS48" s="3" t="s">
        <v>289</v>
      </c>
      <c r="CT48" s="3">
        <v>0.03</v>
      </c>
      <c r="CU48" s="3">
        <v>0.03</v>
      </c>
      <c r="CV48" s="3">
        <v>0.05</v>
      </c>
      <c r="CW48" s="3">
        <v>0.11</v>
      </c>
      <c r="CX48" s="3">
        <v>0.3</v>
      </c>
      <c r="CY48" s="3">
        <v>0.19</v>
      </c>
      <c r="CZ48" s="3">
        <v>0.05</v>
      </c>
      <c r="DA48" s="3">
        <v>0.06</v>
      </c>
      <c r="DB48" s="3">
        <v>0.06</v>
      </c>
      <c r="DC48" s="3">
        <v>0.11</v>
      </c>
      <c r="DD48" s="3">
        <v>0.14000000000000001</v>
      </c>
      <c r="DE48" s="3">
        <v>0.12</v>
      </c>
      <c r="DF48" s="3">
        <v>0.05</v>
      </c>
      <c r="DG48" s="3">
        <v>0.05</v>
      </c>
      <c r="DH48" s="3">
        <v>0.1</v>
      </c>
      <c r="DI48" s="3">
        <v>0.16</v>
      </c>
      <c r="DJ48" s="3">
        <v>0.35</v>
      </c>
      <c r="DK48" s="3">
        <v>0.09</v>
      </c>
      <c r="DL48" s="3" t="s">
        <v>325</v>
      </c>
    </row>
    <row r="49" spans="1:116" s="3" customFormat="1" ht="12.75">
      <c r="A49" s="3">
        <v>71203</v>
      </c>
      <c r="B49" s="3" t="s">
        <v>17</v>
      </c>
      <c r="C49" s="2">
        <v>2</v>
      </c>
      <c r="D49" s="3">
        <v>20090604</v>
      </c>
      <c r="E49" s="3" t="s">
        <v>99</v>
      </c>
      <c r="F49" s="3">
        <v>20090608</v>
      </c>
      <c r="G49" s="3" t="s">
        <v>311</v>
      </c>
      <c r="H49" s="3">
        <v>19</v>
      </c>
      <c r="I49" s="3">
        <v>21</v>
      </c>
      <c r="J49" s="3">
        <v>3299</v>
      </c>
      <c r="K49" s="3" t="s">
        <v>283</v>
      </c>
      <c r="L49" s="3" t="s">
        <v>283</v>
      </c>
      <c r="M49" s="3" t="s">
        <v>283</v>
      </c>
      <c r="N49" s="3" t="s">
        <v>283</v>
      </c>
      <c r="O49" s="3">
        <v>542</v>
      </c>
      <c r="P49" s="3">
        <v>1.47</v>
      </c>
      <c r="Q49" s="3">
        <v>0.76</v>
      </c>
      <c r="R49" s="3">
        <v>2.23</v>
      </c>
      <c r="S49" s="3" t="s">
        <v>284</v>
      </c>
      <c r="T49" s="3">
        <v>1.960334</v>
      </c>
      <c r="U49" s="3">
        <v>1.948339</v>
      </c>
      <c r="V49" s="3">
        <v>1.9461820000000001</v>
      </c>
      <c r="W49" s="3">
        <v>1.923867</v>
      </c>
      <c r="X49" s="3">
        <v>1.9455789999999999</v>
      </c>
      <c r="Y49" s="3">
        <v>1.9577789999999999</v>
      </c>
      <c r="Z49" s="3">
        <v>0</v>
      </c>
      <c r="AA49" s="3">
        <v>10.442772</v>
      </c>
      <c r="AB49" s="3">
        <v>10.392785999999999</v>
      </c>
      <c r="AC49" s="3">
        <v>10.379507</v>
      </c>
      <c r="AD49" s="3">
        <v>10.201499999999999</v>
      </c>
      <c r="AE49" s="3" t="s">
        <v>330</v>
      </c>
      <c r="AF49" s="3">
        <v>10.311669</v>
      </c>
      <c r="AG49" s="3">
        <v>10.433460999999999</v>
      </c>
      <c r="AH49" s="3">
        <v>0.48</v>
      </c>
      <c r="AI49" s="3">
        <v>0.13</v>
      </c>
      <c r="AJ49" s="3">
        <v>-0.52</v>
      </c>
      <c r="AK49" s="3">
        <v>-0.1429</v>
      </c>
      <c r="AL49" s="3">
        <v>-0.25</v>
      </c>
      <c r="AM49" s="3">
        <v>1000</v>
      </c>
      <c r="AN49" s="3">
        <v>8.84</v>
      </c>
      <c r="AO49" s="3">
        <v>5.0999999999999996</v>
      </c>
      <c r="AP49" s="3">
        <v>48.55</v>
      </c>
      <c r="AQ49" s="3">
        <v>48</v>
      </c>
      <c r="AR49" s="3">
        <v>0.28093000000000001</v>
      </c>
      <c r="AS49" s="3">
        <v>0.29243000000000002</v>
      </c>
      <c r="AT49" s="3">
        <v>0.28201999999999999</v>
      </c>
      <c r="AU49" s="3">
        <v>0.72382999999999997</v>
      </c>
      <c r="AV49" s="3">
        <v>0.87634999999999996</v>
      </c>
      <c r="AW49" s="3">
        <v>0.44350000000000001</v>
      </c>
      <c r="AX49" s="3">
        <v>0.27883999999999998</v>
      </c>
      <c r="AY49" s="3">
        <v>0.29158000000000001</v>
      </c>
      <c r="AZ49" s="3">
        <v>0.28072000000000003</v>
      </c>
      <c r="BA49" s="3">
        <v>0.71814</v>
      </c>
      <c r="BB49" s="3">
        <v>0.87870999999999999</v>
      </c>
      <c r="BC49" s="3">
        <v>0.44040000000000001</v>
      </c>
      <c r="BD49" s="3">
        <v>0.27855999999999997</v>
      </c>
      <c r="BE49" s="3">
        <v>0.29135</v>
      </c>
      <c r="BF49" s="3">
        <v>0.28053</v>
      </c>
      <c r="BG49" s="3">
        <v>0.71465999999999996</v>
      </c>
      <c r="BH49" s="3">
        <v>0.87539999999999996</v>
      </c>
      <c r="BI49" s="3">
        <v>0.43961</v>
      </c>
      <c r="BJ49" s="3">
        <v>0.27585999999999999</v>
      </c>
      <c r="BK49" s="3">
        <v>0.28460999999999997</v>
      </c>
      <c r="BL49" s="3">
        <v>0.27776000000000001</v>
      </c>
      <c r="BM49" s="3">
        <v>0.70406999999999997</v>
      </c>
      <c r="BN49" s="3">
        <v>0.83374999999999999</v>
      </c>
      <c r="BO49" s="3">
        <v>0.43051</v>
      </c>
      <c r="BP49" s="3">
        <v>0.27837000000000001</v>
      </c>
      <c r="BQ49" s="3">
        <v>0.28691</v>
      </c>
      <c r="BR49" s="3">
        <v>0.28093000000000001</v>
      </c>
      <c r="BS49" s="3">
        <v>0.71579999999999999</v>
      </c>
      <c r="BT49" s="3">
        <v>0.84101000000000004</v>
      </c>
      <c r="BU49" s="3">
        <v>0.44239000000000001</v>
      </c>
      <c r="BV49" s="3">
        <v>0.28023999999999999</v>
      </c>
      <c r="BW49" s="3">
        <v>0.29243999999999998</v>
      </c>
      <c r="BX49" s="3">
        <v>0.28225</v>
      </c>
      <c r="BY49" s="3">
        <v>0.72246999999999995</v>
      </c>
      <c r="BZ49" s="3">
        <v>0.87827999999999995</v>
      </c>
      <c r="CA49" s="3">
        <v>0.44064999999999999</v>
      </c>
      <c r="CB49" s="3">
        <v>7.0000000000000007E-2</v>
      </c>
      <c r="CC49" s="3">
        <v>0.1</v>
      </c>
      <c r="CD49" s="3">
        <v>0.11</v>
      </c>
      <c r="CE49" s="3">
        <v>0.44</v>
      </c>
      <c r="CF49" s="3">
        <v>0.22</v>
      </c>
      <c r="CG49" s="3">
        <v>0.28999999999999998</v>
      </c>
      <c r="CH49" s="3">
        <v>0.11</v>
      </c>
      <c r="CI49" s="3">
        <v>7.0000000000000007E-2</v>
      </c>
      <c r="CJ49" s="3">
        <v>0.11</v>
      </c>
      <c r="CK49" s="3">
        <v>0.22</v>
      </c>
      <c r="CL49" s="3">
        <v>0.4</v>
      </c>
      <c r="CM49" s="3">
        <v>0.2</v>
      </c>
      <c r="CN49" s="3">
        <v>7.0000000000000007E-2</v>
      </c>
      <c r="CO49" s="3">
        <v>0.03</v>
      </c>
      <c r="CP49" s="3">
        <v>7.0000000000000007E-2</v>
      </c>
      <c r="CQ49" s="3">
        <v>0.5</v>
      </c>
      <c r="CR49" s="3">
        <v>0.13</v>
      </c>
      <c r="CS49" s="3">
        <v>0.18</v>
      </c>
      <c r="CT49" s="3">
        <v>0.04</v>
      </c>
      <c r="CU49" s="3">
        <v>7.0000000000000007E-2</v>
      </c>
      <c r="CV49" s="3">
        <v>7.0000000000000007E-2</v>
      </c>
      <c r="CW49" s="3">
        <v>0.34</v>
      </c>
      <c r="CX49" s="3">
        <v>0.32</v>
      </c>
      <c r="CY49" s="3">
        <v>0.46</v>
      </c>
      <c r="CZ49" s="3">
        <v>7.0000000000000007E-2</v>
      </c>
      <c r="DA49" s="3">
        <v>7.0000000000000007E-2</v>
      </c>
      <c r="DB49" s="3">
        <v>0.14000000000000001</v>
      </c>
      <c r="DC49" s="3">
        <v>0.25</v>
      </c>
      <c r="DD49" s="3">
        <v>0.24</v>
      </c>
      <c r="DE49" s="3">
        <v>0.32</v>
      </c>
      <c r="DF49" s="3">
        <v>7.0000000000000007E-2</v>
      </c>
      <c r="DG49" s="3">
        <v>7.0000000000000007E-2</v>
      </c>
      <c r="DH49" s="3">
        <v>0.11</v>
      </c>
      <c r="DI49" s="3">
        <v>0.32</v>
      </c>
      <c r="DJ49" s="3">
        <v>0.14000000000000001</v>
      </c>
      <c r="DK49" s="3">
        <v>0.25</v>
      </c>
      <c r="DL49" s="3" t="s">
        <v>325</v>
      </c>
    </row>
    <row r="50" spans="1:116" s="3" customFormat="1" ht="12.75">
      <c r="A50" s="3">
        <v>71206</v>
      </c>
      <c r="B50" s="3" t="s">
        <v>19</v>
      </c>
      <c r="C50" s="2">
        <v>1</v>
      </c>
      <c r="D50" s="3">
        <v>20090606</v>
      </c>
      <c r="E50" s="3" t="s">
        <v>8</v>
      </c>
      <c r="F50" s="3">
        <v>20090616</v>
      </c>
      <c r="G50" s="3" t="s">
        <v>306</v>
      </c>
      <c r="H50" s="3">
        <v>15</v>
      </c>
      <c r="I50" s="3">
        <v>15</v>
      </c>
      <c r="J50" s="3">
        <v>2296</v>
      </c>
      <c r="K50" s="3" t="s">
        <v>283</v>
      </c>
      <c r="L50" s="3" t="s">
        <v>283</v>
      </c>
      <c r="M50" s="3" t="s">
        <v>283</v>
      </c>
      <c r="N50" s="3" t="s">
        <v>283</v>
      </c>
      <c r="O50" s="3">
        <v>540</v>
      </c>
      <c r="P50" s="3">
        <v>1.1499999999999999</v>
      </c>
      <c r="Q50" s="3">
        <v>1.07</v>
      </c>
      <c r="R50" s="3">
        <v>2.2200000000000002</v>
      </c>
      <c r="S50" s="3" t="s">
        <v>284</v>
      </c>
      <c r="T50" s="3">
        <v>1.9412199999999999</v>
      </c>
      <c r="U50" s="3">
        <v>1.9337150000000001</v>
      </c>
      <c r="V50" s="3" t="s">
        <v>285</v>
      </c>
      <c r="W50" s="3">
        <v>1.9135930000000001</v>
      </c>
      <c r="X50" s="3">
        <v>1.9160759999999999</v>
      </c>
      <c r="Y50" s="3">
        <v>1.934941</v>
      </c>
      <c r="Z50" s="3">
        <v>0</v>
      </c>
      <c r="AA50" s="3">
        <v>10.371858</v>
      </c>
      <c r="AB50" s="3">
        <v>10.336703</v>
      </c>
      <c r="AC50" s="3" t="s">
        <v>285</v>
      </c>
      <c r="AD50" s="3">
        <v>10.175071000000001</v>
      </c>
      <c r="AE50" s="3" t="s">
        <v>296</v>
      </c>
      <c r="AF50" s="3">
        <v>10.194666</v>
      </c>
      <c r="AG50" s="3">
        <v>10.334146</v>
      </c>
      <c r="AH50" s="3">
        <v>0.34</v>
      </c>
      <c r="AI50" s="3" t="s">
        <v>287</v>
      </c>
      <c r="AJ50" s="3">
        <v>0.02</v>
      </c>
      <c r="AK50" s="3">
        <v>-1.2142999999999999</v>
      </c>
      <c r="AL50" s="3">
        <v>0.1875</v>
      </c>
      <c r="AM50" s="3">
        <v>1200</v>
      </c>
      <c r="AN50" s="3">
        <v>8.68</v>
      </c>
      <c r="AO50" s="3">
        <v>9.24</v>
      </c>
      <c r="AP50" s="3">
        <v>49.42</v>
      </c>
      <c r="AQ50" s="3">
        <v>54.66</v>
      </c>
      <c r="AR50" s="3">
        <v>0.27850000000000003</v>
      </c>
      <c r="AS50" s="3">
        <v>0.29070000000000001</v>
      </c>
      <c r="AT50" s="3">
        <v>0.27782000000000001</v>
      </c>
      <c r="AU50" s="3">
        <v>0.72797000000000001</v>
      </c>
      <c r="AV50" s="3">
        <v>0.88815</v>
      </c>
      <c r="AW50" s="3">
        <v>0.442</v>
      </c>
      <c r="AX50" s="3">
        <v>0.27732000000000001</v>
      </c>
      <c r="AY50" s="3">
        <v>0.29004999999999997</v>
      </c>
      <c r="AZ50" s="3">
        <v>0.27698</v>
      </c>
      <c r="BA50" s="3">
        <v>0.72216999999999998</v>
      </c>
      <c r="BB50" s="3">
        <v>0.88673000000000002</v>
      </c>
      <c r="BC50" s="3">
        <v>0.44005</v>
      </c>
      <c r="BD50" s="3" t="s">
        <v>288</v>
      </c>
      <c r="BE50" s="3" t="s">
        <v>288</v>
      </c>
      <c r="BF50" s="3" t="s">
        <v>288</v>
      </c>
      <c r="BG50" s="3" t="s">
        <v>288</v>
      </c>
      <c r="BH50" s="3" t="s">
        <v>288</v>
      </c>
      <c r="BI50" s="3" t="s">
        <v>288</v>
      </c>
      <c r="BJ50" s="3">
        <v>0.27439999999999998</v>
      </c>
      <c r="BK50" s="3">
        <v>0.28365000000000001</v>
      </c>
      <c r="BL50" s="3">
        <v>0.2747</v>
      </c>
      <c r="BM50" s="3">
        <v>0.71189999999999998</v>
      </c>
      <c r="BN50" s="3">
        <v>0.84804999999999997</v>
      </c>
      <c r="BO50" s="3">
        <v>0.43686999999999998</v>
      </c>
      <c r="BP50" s="3">
        <v>0.27467999999999998</v>
      </c>
      <c r="BQ50" s="3">
        <v>0.28401999999999999</v>
      </c>
      <c r="BR50" s="3">
        <v>0.27453</v>
      </c>
      <c r="BS50" s="3">
        <v>0.72440000000000004</v>
      </c>
      <c r="BT50" s="3">
        <v>0.85263</v>
      </c>
      <c r="BU50" s="3">
        <v>0.43781999999999999</v>
      </c>
      <c r="BV50" s="3">
        <v>0.27722999999999998</v>
      </c>
      <c r="BW50" s="3">
        <v>0.28965000000000002</v>
      </c>
      <c r="BX50" s="3">
        <v>0.27733000000000002</v>
      </c>
      <c r="BY50" s="3">
        <v>0.72404999999999997</v>
      </c>
      <c r="BZ50" s="3">
        <v>0.88012999999999997</v>
      </c>
      <c r="CA50" s="3">
        <v>0.44238</v>
      </c>
      <c r="CB50" s="3">
        <v>0.13</v>
      </c>
      <c r="CC50" s="3">
        <v>0.05</v>
      </c>
      <c r="CD50" s="3">
        <v>0.08</v>
      </c>
      <c r="CE50" s="3">
        <v>0.23</v>
      </c>
      <c r="CF50" s="3">
        <v>0.22</v>
      </c>
      <c r="CG50" s="3">
        <v>0.41</v>
      </c>
      <c r="CH50" s="3">
        <v>0.04</v>
      </c>
      <c r="CI50" s="3">
        <v>0.04</v>
      </c>
      <c r="CJ50" s="3">
        <v>0.05</v>
      </c>
      <c r="CK50" s="3">
        <v>0.18</v>
      </c>
      <c r="CL50" s="3">
        <v>0.24</v>
      </c>
      <c r="CM50" s="3">
        <v>0.41</v>
      </c>
      <c r="CN50" s="3" t="s">
        <v>289</v>
      </c>
      <c r="CO50" s="3" t="s">
        <v>289</v>
      </c>
      <c r="CP50" s="3" t="s">
        <v>289</v>
      </c>
      <c r="CQ50" s="3" t="s">
        <v>289</v>
      </c>
      <c r="CR50" s="3" t="s">
        <v>289</v>
      </c>
      <c r="CS50" s="3" t="s">
        <v>289</v>
      </c>
      <c r="CT50" s="3">
        <v>0.03</v>
      </c>
      <c r="CU50" s="3">
        <v>0.06</v>
      </c>
      <c r="CV50" s="3">
        <v>0.02</v>
      </c>
      <c r="CW50" s="3">
        <v>0.33</v>
      </c>
      <c r="CX50" s="3">
        <v>0.22</v>
      </c>
      <c r="CY50" s="3">
        <v>0.22</v>
      </c>
      <c r="CZ50" s="3">
        <v>0.03</v>
      </c>
      <c r="DA50" s="3">
        <v>0.13</v>
      </c>
      <c r="DB50" s="3">
        <v>0.09</v>
      </c>
      <c r="DC50" s="3">
        <v>0.26</v>
      </c>
      <c r="DD50" s="3">
        <v>0.17</v>
      </c>
      <c r="DE50" s="3">
        <v>0.32</v>
      </c>
      <c r="DF50" s="3">
        <v>0.04</v>
      </c>
      <c r="DG50" s="3">
        <v>7.0000000000000007E-2</v>
      </c>
      <c r="DH50" s="3">
        <v>7.0000000000000007E-2</v>
      </c>
      <c r="DI50" s="3">
        <v>0.27</v>
      </c>
      <c r="DJ50" s="3">
        <v>0.17</v>
      </c>
      <c r="DK50" s="3">
        <v>0.21</v>
      </c>
      <c r="DL50" s="3" t="s">
        <v>325</v>
      </c>
    </row>
    <row r="51" spans="1:116" s="51" customFormat="1" ht="12.75">
      <c r="A51" s="3">
        <v>71198</v>
      </c>
      <c r="B51" s="3" t="s">
        <v>17</v>
      </c>
      <c r="C51" s="2">
        <v>1</v>
      </c>
      <c r="D51" s="3">
        <v>20090608</v>
      </c>
      <c r="E51" s="3" t="s">
        <v>100</v>
      </c>
      <c r="F51" s="3">
        <v>20090609</v>
      </c>
      <c r="G51" s="3" t="s">
        <v>312</v>
      </c>
      <c r="H51" s="3" t="s">
        <v>331</v>
      </c>
      <c r="I51" s="3">
        <v>46</v>
      </c>
      <c r="J51" s="3">
        <v>2207</v>
      </c>
      <c r="K51" s="3" t="s">
        <v>283</v>
      </c>
      <c r="L51" s="3" t="s">
        <v>283</v>
      </c>
      <c r="M51" s="3" t="s">
        <v>283</v>
      </c>
      <c r="N51" s="3" t="s">
        <v>283</v>
      </c>
      <c r="O51" s="3">
        <v>540</v>
      </c>
      <c r="P51" s="3">
        <v>1.1000000000000001</v>
      </c>
      <c r="Q51" s="3">
        <v>0.81</v>
      </c>
      <c r="R51" s="3">
        <v>1.91</v>
      </c>
      <c r="S51" s="3" t="s">
        <v>284</v>
      </c>
      <c r="T51" s="3">
        <v>1.9611559999999999</v>
      </c>
      <c r="U51" s="3">
        <v>1.9631810000000001</v>
      </c>
      <c r="V51" s="3" t="s">
        <v>285</v>
      </c>
      <c r="W51" s="3">
        <v>1.9450240000000001</v>
      </c>
      <c r="X51" s="3">
        <v>1.956269</v>
      </c>
      <c r="Y51" s="3">
        <v>1.9711719999999999</v>
      </c>
      <c r="Z51" s="3">
        <v>0</v>
      </c>
      <c r="AA51" s="3">
        <v>10.479158999999999</v>
      </c>
      <c r="AB51" s="3">
        <v>10.48635</v>
      </c>
      <c r="AC51" s="3" t="s">
        <v>285</v>
      </c>
      <c r="AD51" s="3">
        <v>10.349055999999999</v>
      </c>
      <c r="AE51" s="3" t="s">
        <v>296</v>
      </c>
      <c r="AF51" s="3">
        <v>10.417405</v>
      </c>
      <c r="AG51" s="3">
        <v>10.536826</v>
      </c>
      <c r="AH51" s="3">
        <v>-7.0000000000000007E-2</v>
      </c>
      <c r="AI51" s="3" t="s">
        <v>287</v>
      </c>
      <c r="AJ51" s="3">
        <v>-0.48</v>
      </c>
      <c r="AK51" s="3">
        <v>-1.5713999999999999</v>
      </c>
      <c r="AL51" s="3">
        <v>-1.4375</v>
      </c>
      <c r="AM51" s="3">
        <v>1200</v>
      </c>
      <c r="AN51" s="3">
        <v>8.65</v>
      </c>
      <c r="AO51" s="3">
        <v>8.73</v>
      </c>
      <c r="AP51" s="3">
        <v>49.27</v>
      </c>
      <c r="AQ51" s="3">
        <v>53.01</v>
      </c>
      <c r="AR51" s="3">
        <v>0.27922999999999998</v>
      </c>
      <c r="AS51" s="3">
        <v>0.2918</v>
      </c>
      <c r="AT51" s="3">
        <v>0.28204000000000001</v>
      </c>
      <c r="AU51" s="3">
        <v>0.75116000000000005</v>
      </c>
      <c r="AV51" s="3">
        <v>0.91103000000000001</v>
      </c>
      <c r="AW51" s="3">
        <v>0.45489000000000002</v>
      </c>
      <c r="AX51" s="3">
        <v>0.27966999999999997</v>
      </c>
      <c r="AY51" s="3">
        <v>0.29207</v>
      </c>
      <c r="AZ51" s="3">
        <v>0.28239999999999998</v>
      </c>
      <c r="BA51" s="3">
        <v>0.75111000000000006</v>
      </c>
      <c r="BB51" s="3">
        <v>0.90954000000000002</v>
      </c>
      <c r="BC51" s="3">
        <v>0.45319999999999999</v>
      </c>
      <c r="BD51" s="3" t="s">
        <v>288</v>
      </c>
      <c r="BE51" s="3" t="s">
        <v>288</v>
      </c>
      <c r="BF51" s="3" t="s">
        <v>288</v>
      </c>
      <c r="BG51" s="3" t="s">
        <v>288</v>
      </c>
      <c r="BH51" s="3" t="s">
        <v>288</v>
      </c>
      <c r="BI51" s="3" t="s">
        <v>288</v>
      </c>
      <c r="BJ51" s="3">
        <v>0.27701999999999999</v>
      </c>
      <c r="BK51" s="3">
        <v>0.28697</v>
      </c>
      <c r="BL51" s="3">
        <v>0.28004000000000001</v>
      </c>
      <c r="BM51" s="3">
        <v>0.74341000000000002</v>
      </c>
      <c r="BN51" s="3">
        <v>0.87522</v>
      </c>
      <c r="BO51" s="3">
        <v>0.45185999999999998</v>
      </c>
      <c r="BP51" s="3">
        <v>0.27845999999999999</v>
      </c>
      <c r="BQ51" s="3">
        <v>0.28888999999999998</v>
      </c>
      <c r="BR51" s="3">
        <v>0.28103</v>
      </c>
      <c r="BS51" s="3">
        <v>0.75744</v>
      </c>
      <c r="BT51" s="3">
        <v>0.88143000000000005</v>
      </c>
      <c r="BU51" s="3">
        <v>0.45767999999999998</v>
      </c>
      <c r="BV51" s="3">
        <v>0.28094000000000002</v>
      </c>
      <c r="BW51" s="3">
        <v>0.29380000000000001</v>
      </c>
      <c r="BX51" s="3">
        <v>0.28287000000000001</v>
      </c>
      <c r="BY51" s="3">
        <v>0.76151999999999997</v>
      </c>
      <c r="BZ51" s="3">
        <v>0.91266000000000003</v>
      </c>
      <c r="CA51" s="3">
        <v>0.45577000000000001</v>
      </c>
      <c r="CB51" s="3">
        <v>7.0000000000000007E-2</v>
      </c>
      <c r="CC51" s="3">
        <v>7.0000000000000007E-2</v>
      </c>
      <c r="CD51" s="3">
        <v>0.14000000000000001</v>
      </c>
      <c r="CE51" s="3">
        <v>0.31</v>
      </c>
      <c r="CF51" s="3">
        <v>0.59</v>
      </c>
      <c r="CG51" s="3">
        <v>0.66</v>
      </c>
      <c r="CH51" s="3">
        <v>0.14000000000000001</v>
      </c>
      <c r="CI51" s="3">
        <v>0.14000000000000001</v>
      </c>
      <c r="CJ51" s="3">
        <v>0.18</v>
      </c>
      <c r="CK51" s="3">
        <v>0.36</v>
      </c>
      <c r="CL51" s="3">
        <v>0.13</v>
      </c>
      <c r="CM51" s="3">
        <v>0.24</v>
      </c>
      <c r="CN51" s="3" t="s">
        <v>289</v>
      </c>
      <c r="CO51" s="3" t="s">
        <v>289</v>
      </c>
      <c r="CP51" s="3" t="s">
        <v>289</v>
      </c>
      <c r="CQ51" s="3" t="s">
        <v>289</v>
      </c>
      <c r="CR51" s="3" t="s">
        <v>289</v>
      </c>
      <c r="CS51" s="3" t="s">
        <v>289</v>
      </c>
      <c r="CT51" s="3">
        <v>0.18</v>
      </c>
      <c r="CU51" s="3">
        <v>0.14000000000000001</v>
      </c>
      <c r="CV51" s="3">
        <v>0.18</v>
      </c>
      <c r="CW51" s="3">
        <v>0.55000000000000004</v>
      </c>
      <c r="CX51" s="3">
        <v>0.48</v>
      </c>
      <c r="CY51" s="3">
        <v>0.15</v>
      </c>
      <c r="CZ51" s="3">
        <v>0.11</v>
      </c>
      <c r="DA51" s="3">
        <v>0.1</v>
      </c>
      <c r="DB51" s="3">
        <v>0.14000000000000001</v>
      </c>
      <c r="DC51" s="3">
        <v>0.48</v>
      </c>
      <c r="DD51" s="3">
        <v>0.53</v>
      </c>
      <c r="DE51" s="3">
        <v>0.44</v>
      </c>
      <c r="DF51" s="3">
        <v>0.14000000000000001</v>
      </c>
      <c r="DG51" s="3">
        <v>0.14000000000000001</v>
      </c>
      <c r="DH51" s="3">
        <v>0.18</v>
      </c>
      <c r="DI51" s="3">
        <v>0.45</v>
      </c>
      <c r="DJ51" s="3">
        <v>0.47</v>
      </c>
      <c r="DK51" s="3">
        <v>0.31</v>
      </c>
      <c r="DL51" s="3" t="s">
        <v>325</v>
      </c>
    </row>
    <row r="52" spans="1:116" s="51" customFormat="1" ht="12.75">
      <c r="A52" s="3">
        <v>71176</v>
      </c>
      <c r="B52" s="3" t="s">
        <v>16</v>
      </c>
      <c r="C52" s="2">
        <v>3</v>
      </c>
      <c r="D52" s="3">
        <v>20090609</v>
      </c>
      <c r="E52" s="3" t="s">
        <v>101</v>
      </c>
      <c r="F52" s="3">
        <v>20090610</v>
      </c>
      <c r="G52" s="3" t="s">
        <v>327</v>
      </c>
      <c r="H52" s="3">
        <v>10</v>
      </c>
      <c r="I52" s="3">
        <v>28</v>
      </c>
      <c r="J52" s="3">
        <v>1548</v>
      </c>
      <c r="K52" s="3" t="s">
        <v>283</v>
      </c>
      <c r="L52" s="3" t="s">
        <v>283</v>
      </c>
      <c r="M52" s="3" t="s">
        <v>283</v>
      </c>
      <c r="N52" s="3" t="s">
        <v>283</v>
      </c>
      <c r="O52" s="3">
        <v>542</v>
      </c>
      <c r="P52" s="3">
        <v>1.41</v>
      </c>
      <c r="Q52" s="3">
        <v>0.6</v>
      </c>
      <c r="R52" s="3">
        <v>2.0099999999999998</v>
      </c>
      <c r="S52" s="3" t="s">
        <v>284</v>
      </c>
      <c r="T52" s="3">
        <v>1.962674</v>
      </c>
      <c r="U52" s="3">
        <v>1.9654180000000001</v>
      </c>
      <c r="V52" s="3" t="s">
        <v>285</v>
      </c>
      <c r="W52" s="3">
        <v>1.936566</v>
      </c>
      <c r="X52" s="3">
        <v>1.9488030000000001</v>
      </c>
      <c r="Y52" s="3">
        <v>1.960321</v>
      </c>
      <c r="Z52" s="3">
        <v>3</v>
      </c>
      <c r="AA52" s="3">
        <v>10.4726</v>
      </c>
      <c r="AB52" s="3">
        <v>10.476565000000001</v>
      </c>
      <c r="AC52" s="3" t="s">
        <v>285</v>
      </c>
      <c r="AD52" s="3">
        <v>10.280108</v>
      </c>
      <c r="AE52" s="3" t="s">
        <v>286</v>
      </c>
      <c r="AF52" s="3">
        <v>10.341498</v>
      </c>
      <c r="AG52" s="3">
        <v>10.474755999999999</v>
      </c>
      <c r="AH52" s="3">
        <v>-0.04</v>
      </c>
      <c r="AI52" s="3" t="s">
        <v>287</v>
      </c>
      <c r="AJ52" s="3">
        <v>0.02</v>
      </c>
      <c r="AK52" s="3">
        <v>-0.57140000000000002</v>
      </c>
      <c r="AL52" s="3">
        <v>-1.25</v>
      </c>
      <c r="AM52" s="3">
        <v>800</v>
      </c>
      <c r="AN52" s="3">
        <v>8.81</v>
      </c>
      <c r="AO52" s="3">
        <v>9.26</v>
      </c>
      <c r="AP52" s="3">
        <v>48.71</v>
      </c>
      <c r="AQ52" s="3">
        <v>52.03</v>
      </c>
      <c r="AR52" s="3">
        <v>0.28172999999999998</v>
      </c>
      <c r="AS52" s="3">
        <v>0.29387999999999997</v>
      </c>
      <c r="AT52" s="3">
        <v>0.28166999999999998</v>
      </c>
      <c r="AU52" s="3">
        <v>0.72219999999999995</v>
      </c>
      <c r="AV52" s="3">
        <v>0.88727</v>
      </c>
      <c r="AW52" s="3">
        <v>0.44431999999999999</v>
      </c>
      <c r="AX52" s="3">
        <v>0.28270000000000001</v>
      </c>
      <c r="AY52" s="3">
        <v>0.29316999999999999</v>
      </c>
      <c r="AZ52" s="3">
        <v>0.28112999999999999</v>
      </c>
      <c r="BA52" s="3">
        <v>0.72162000000000004</v>
      </c>
      <c r="BB52" s="3">
        <v>0.88539999999999996</v>
      </c>
      <c r="BC52" s="3">
        <v>0.44936999999999999</v>
      </c>
      <c r="BD52" s="3" t="s">
        <v>288</v>
      </c>
      <c r="BE52" s="3" t="s">
        <v>288</v>
      </c>
      <c r="BF52" s="3" t="s">
        <v>288</v>
      </c>
      <c r="BG52" s="3" t="s">
        <v>288</v>
      </c>
      <c r="BH52" s="3" t="s">
        <v>288</v>
      </c>
      <c r="BI52" s="3" t="s">
        <v>288</v>
      </c>
      <c r="BJ52" s="3">
        <v>0.27842</v>
      </c>
      <c r="BK52" s="3">
        <v>0.2873</v>
      </c>
      <c r="BL52" s="3">
        <v>0.27828000000000003</v>
      </c>
      <c r="BM52" s="3">
        <v>0.70623000000000002</v>
      </c>
      <c r="BN52" s="3">
        <v>0.84123000000000003</v>
      </c>
      <c r="BO52" s="3">
        <v>0.43708000000000002</v>
      </c>
      <c r="BP52" s="3">
        <v>0.27953</v>
      </c>
      <c r="BQ52" s="3">
        <v>0.28789999999999999</v>
      </c>
      <c r="BR52" s="3">
        <v>0.27961999999999998</v>
      </c>
      <c r="BS52" s="3">
        <v>0.72697000000000001</v>
      </c>
      <c r="BT52" s="3">
        <v>0.84562000000000004</v>
      </c>
      <c r="BU52" s="3">
        <v>0.44614999999999999</v>
      </c>
      <c r="BV52" s="3">
        <v>0.28122999999999998</v>
      </c>
      <c r="BW52" s="3">
        <v>0.29476999999999998</v>
      </c>
      <c r="BX52" s="3">
        <v>0.28122000000000003</v>
      </c>
      <c r="BY52" s="3">
        <v>0.72650000000000003</v>
      </c>
      <c r="BZ52" s="3">
        <v>0.88849999999999996</v>
      </c>
      <c r="CA52" s="3">
        <v>0.44263000000000002</v>
      </c>
      <c r="CB52" s="3">
        <v>0.05</v>
      </c>
      <c r="CC52" s="3">
        <v>0.06</v>
      </c>
      <c r="CD52" s="3">
        <v>0.11</v>
      </c>
      <c r="CE52" s="3">
        <v>0.22</v>
      </c>
      <c r="CF52" s="3">
        <v>0.71</v>
      </c>
      <c r="CG52" s="3">
        <v>0.43</v>
      </c>
      <c r="CH52" s="3">
        <v>0.04</v>
      </c>
      <c r="CI52" s="3">
        <v>0.04</v>
      </c>
      <c r="CJ52" s="3">
        <v>0.06</v>
      </c>
      <c r="CK52" s="3">
        <v>0.27</v>
      </c>
      <c r="CL52" s="3">
        <v>0.36</v>
      </c>
      <c r="CM52" s="3">
        <v>0.28999999999999998</v>
      </c>
      <c r="CN52" s="3" t="s">
        <v>289</v>
      </c>
      <c r="CO52" s="3" t="s">
        <v>289</v>
      </c>
      <c r="CP52" s="3" t="s">
        <v>289</v>
      </c>
      <c r="CQ52" s="3" t="s">
        <v>289</v>
      </c>
      <c r="CR52" s="3" t="s">
        <v>289</v>
      </c>
      <c r="CS52" s="3" t="s">
        <v>289</v>
      </c>
      <c r="CT52" s="3">
        <v>7.0000000000000007E-2</v>
      </c>
      <c r="CU52" s="3">
        <v>7.0000000000000007E-2</v>
      </c>
      <c r="CV52" s="3">
        <v>0.08</v>
      </c>
      <c r="CW52" s="3">
        <v>0.27</v>
      </c>
      <c r="CX52" s="3">
        <v>0.53</v>
      </c>
      <c r="CY52" s="3">
        <v>0.25</v>
      </c>
      <c r="CZ52" s="3">
        <v>0.08</v>
      </c>
      <c r="DA52" s="3">
        <v>0.06</v>
      </c>
      <c r="DB52" s="3">
        <v>0.03</v>
      </c>
      <c r="DC52" s="3">
        <v>0.31</v>
      </c>
      <c r="DD52" s="3">
        <v>0.4</v>
      </c>
      <c r="DE52" s="3">
        <v>0.19</v>
      </c>
      <c r="DF52" s="3">
        <v>0.06</v>
      </c>
      <c r="DG52" s="3">
        <v>0.06</v>
      </c>
      <c r="DH52" s="3">
        <v>0.03</v>
      </c>
      <c r="DI52" s="3">
        <v>0.38</v>
      </c>
      <c r="DJ52" s="3">
        <v>0.26</v>
      </c>
      <c r="DK52" s="3">
        <v>0.28999999999999998</v>
      </c>
      <c r="DL52" s="3" t="s">
        <v>325</v>
      </c>
    </row>
    <row r="53" spans="1:116" s="51" customFormat="1" ht="12.75">
      <c r="A53" s="3">
        <v>71167</v>
      </c>
      <c r="B53" s="3" t="s">
        <v>16</v>
      </c>
      <c r="C53" s="2">
        <v>4</v>
      </c>
      <c r="D53" s="3">
        <v>20090610</v>
      </c>
      <c r="E53" s="3" t="s">
        <v>3</v>
      </c>
      <c r="F53" s="3">
        <v>20090610</v>
      </c>
      <c r="G53" s="3" t="s">
        <v>328</v>
      </c>
      <c r="H53" s="3">
        <v>5</v>
      </c>
      <c r="I53" s="3">
        <v>5</v>
      </c>
      <c r="J53" s="3">
        <v>958</v>
      </c>
      <c r="K53" s="3" t="s">
        <v>313</v>
      </c>
      <c r="L53" s="3" t="s">
        <v>283</v>
      </c>
      <c r="M53" s="3" t="s">
        <v>283</v>
      </c>
      <c r="N53" s="3" t="s">
        <v>283</v>
      </c>
      <c r="O53" s="3">
        <v>541</v>
      </c>
      <c r="P53" s="3">
        <v>0.87</v>
      </c>
      <c r="Q53" s="3">
        <v>0.73</v>
      </c>
      <c r="R53" s="3">
        <v>1.6</v>
      </c>
      <c r="S53" s="3" t="s">
        <v>284</v>
      </c>
      <c r="T53" s="3">
        <v>1.972696</v>
      </c>
      <c r="U53" s="3">
        <v>1.9756199999999999</v>
      </c>
      <c r="V53" s="3" t="s">
        <v>285</v>
      </c>
      <c r="W53" s="3">
        <v>1.955916</v>
      </c>
      <c r="X53" s="3">
        <v>1.9606980000000001</v>
      </c>
      <c r="Y53" s="3">
        <v>1.9782120000000001</v>
      </c>
      <c r="Z53" s="3">
        <v>0</v>
      </c>
      <c r="AA53" s="3">
        <v>10.523406</v>
      </c>
      <c r="AB53" s="3">
        <v>10.527839999999999</v>
      </c>
      <c r="AC53" s="3" t="s">
        <v>285</v>
      </c>
      <c r="AD53" s="3">
        <v>10.393214</v>
      </c>
      <c r="AE53" s="3" t="s">
        <v>292</v>
      </c>
      <c r="AF53" s="3">
        <v>10.443489</v>
      </c>
      <c r="AG53" s="3">
        <v>10.542738</v>
      </c>
      <c r="AH53" s="3">
        <v>-0.04</v>
      </c>
      <c r="AI53" s="3" t="s">
        <v>287</v>
      </c>
      <c r="AJ53" s="3">
        <v>-0.14000000000000001</v>
      </c>
      <c r="AK53" s="3">
        <v>0</v>
      </c>
      <c r="AL53" s="3">
        <v>0.125</v>
      </c>
      <c r="AM53" s="3">
        <v>600</v>
      </c>
      <c r="AN53" s="3">
        <v>10.7</v>
      </c>
      <c r="AO53" s="3">
        <v>10.38</v>
      </c>
      <c r="AP53" s="3">
        <v>69.849999999999994</v>
      </c>
      <c r="AQ53" s="3">
        <v>68.11</v>
      </c>
      <c r="AR53" s="3">
        <v>0.28197</v>
      </c>
      <c r="AS53" s="3">
        <v>0.29368</v>
      </c>
      <c r="AT53" s="3">
        <v>0.28312999999999999</v>
      </c>
      <c r="AU53" s="3">
        <v>0.74409999999999998</v>
      </c>
      <c r="AV53" s="3">
        <v>0.89624999999999999</v>
      </c>
      <c r="AW53" s="3">
        <v>0.45517000000000002</v>
      </c>
      <c r="AX53" s="3">
        <v>0.28283000000000003</v>
      </c>
      <c r="AY53" s="3">
        <v>0.29343000000000002</v>
      </c>
      <c r="AZ53" s="3">
        <v>0.28322999999999998</v>
      </c>
      <c r="BA53" s="3">
        <v>0.74287000000000003</v>
      </c>
      <c r="BB53" s="3">
        <v>0.89237999999999995</v>
      </c>
      <c r="BC53" s="3">
        <v>0.4556</v>
      </c>
      <c r="BD53" s="3" t="s">
        <v>288</v>
      </c>
      <c r="BE53" s="3" t="s">
        <v>288</v>
      </c>
      <c r="BF53" s="3" t="s">
        <v>288</v>
      </c>
      <c r="BG53" s="3" t="s">
        <v>288</v>
      </c>
      <c r="BH53" s="3" t="s">
        <v>288</v>
      </c>
      <c r="BI53" s="3" t="s">
        <v>288</v>
      </c>
      <c r="BJ53" s="3">
        <v>0.27993000000000001</v>
      </c>
      <c r="BK53" s="3">
        <v>0.28903000000000001</v>
      </c>
      <c r="BL53" s="3">
        <v>0.28127000000000002</v>
      </c>
      <c r="BM53" s="3">
        <v>0.73012999999999995</v>
      </c>
      <c r="BN53" s="3">
        <v>0.86677999999999999</v>
      </c>
      <c r="BO53" s="3">
        <v>0.44857999999999998</v>
      </c>
      <c r="BP53" s="3">
        <v>0.28006999999999999</v>
      </c>
      <c r="BQ53" s="3">
        <v>0.29172999999999999</v>
      </c>
      <c r="BR53" s="3">
        <v>0.28160000000000002</v>
      </c>
      <c r="BS53" s="3">
        <v>0.74012999999999995</v>
      </c>
      <c r="BT53" s="3">
        <v>0.86929999999999996</v>
      </c>
      <c r="BU53" s="3">
        <v>0.45351999999999998</v>
      </c>
      <c r="BV53" s="3">
        <v>0.28317999999999999</v>
      </c>
      <c r="BW53" s="3">
        <v>0.29349999999999998</v>
      </c>
      <c r="BX53" s="3">
        <v>0.28360000000000002</v>
      </c>
      <c r="BY53" s="3">
        <v>0.74160000000000004</v>
      </c>
      <c r="BZ53" s="3">
        <v>0.89897000000000005</v>
      </c>
      <c r="CA53" s="3">
        <v>0.45789999999999997</v>
      </c>
      <c r="CB53" s="3">
        <v>0.02</v>
      </c>
      <c r="CC53" s="3">
        <v>0.04</v>
      </c>
      <c r="CD53" s="3">
        <v>0.05</v>
      </c>
      <c r="CE53" s="3">
        <v>0.33</v>
      </c>
      <c r="CF53" s="3">
        <v>0.16</v>
      </c>
      <c r="CG53" s="3">
        <v>0.15</v>
      </c>
      <c r="CH53" s="3">
        <v>0.05</v>
      </c>
      <c r="CI53" s="3">
        <v>0.02</v>
      </c>
      <c r="CJ53" s="3">
        <v>7.0000000000000007E-2</v>
      </c>
      <c r="CK53" s="3">
        <v>0.21</v>
      </c>
      <c r="CL53" s="3">
        <v>0.24</v>
      </c>
      <c r="CM53" s="3">
        <v>0.28000000000000003</v>
      </c>
      <c r="CN53" s="3" t="s">
        <v>289</v>
      </c>
      <c r="CO53" s="3" t="s">
        <v>289</v>
      </c>
      <c r="CP53" s="3" t="s">
        <v>289</v>
      </c>
      <c r="CQ53" s="3" t="s">
        <v>289</v>
      </c>
      <c r="CR53" s="3" t="s">
        <v>289</v>
      </c>
      <c r="CS53" s="3" t="s">
        <v>289</v>
      </c>
      <c r="CT53" s="3">
        <v>0.09</v>
      </c>
      <c r="CU53" s="3">
        <v>0.05</v>
      </c>
      <c r="CV53" s="3">
        <v>0.05</v>
      </c>
      <c r="CW53" s="3">
        <v>0.46</v>
      </c>
      <c r="CX53" s="3">
        <v>0.47</v>
      </c>
      <c r="CY53" s="3">
        <v>0.12</v>
      </c>
      <c r="CZ53" s="3">
        <v>0.04</v>
      </c>
      <c r="DA53" s="3">
        <v>0.06</v>
      </c>
      <c r="DB53" s="3">
        <v>0.04</v>
      </c>
      <c r="DC53" s="3">
        <v>0.17</v>
      </c>
      <c r="DD53" s="3">
        <v>0.21</v>
      </c>
      <c r="DE53" s="3">
        <v>0.17</v>
      </c>
      <c r="DF53" s="3">
        <v>0.17</v>
      </c>
      <c r="DG53" s="3">
        <v>0.28000000000000003</v>
      </c>
      <c r="DH53" s="3">
        <v>0.02</v>
      </c>
      <c r="DI53" s="3">
        <v>0.12</v>
      </c>
      <c r="DJ53" s="3">
        <v>0.23</v>
      </c>
      <c r="DK53" s="3">
        <v>0.11</v>
      </c>
      <c r="DL53" s="3" t="s">
        <v>325</v>
      </c>
    </row>
    <row r="54" spans="1:116" s="3" customFormat="1" ht="12.75">
      <c r="A54" s="3">
        <v>70143</v>
      </c>
      <c r="B54" s="3" t="s">
        <v>19</v>
      </c>
      <c r="C54" s="2">
        <v>2</v>
      </c>
      <c r="D54" s="3">
        <v>20090612</v>
      </c>
      <c r="E54" s="3" t="s">
        <v>6</v>
      </c>
      <c r="F54" s="3">
        <v>20090619</v>
      </c>
      <c r="G54" s="3" t="s">
        <v>332</v>
      </c>
      <c r="H54" s="3">
        <v>8</v>
      </c>
      <c r="I54" s="3">
        <v>8</v>
      </c>
      <c r="J54" s="3">
        <v>1427</v>
      </c>
      <c r="K54" s="3" t="s">
        <v>308</v>
      </c>
      <c r="L54" s="3" t="s">
        <v>283</v>
      </c>
      <c r="M54" s="3" t="s">
        <v>283</v>
      </c>
      <c r="N54" s="3" t="s">
        <v>283</v>
      </c>
      <c r="O54" s="3" t="s">
        <v>163</v>
      </c>
      <c r="P54" s="3">
        <v>0.82</v>
      </c>
      <c r="Q54" s="3">
        <v>0.63</v>
      </c>
      <c r="R54" s="3">
        <v>1.45</v>
      </c>
      <c r="S54" s="3" t="s">
        <v>284</v>
      </c>
      <c r="T54" s="3">
        <v>1.951503</v>
      </c>
      <c r="U54" s="3">
        <v>1.948388</v>
      </c>
      <c r="V54" s="3" t="s">
        <v>285</v>
      </c>
      <c r="W54" s="3">
        <v>1.9321809999999999</v>
      </c>
      <c r="X54" s="3">
        <v>1.9370309999999999</v>
      </c>
      <c r="Y54" s="3">
        <v>1.9501550000000001</v>
      </c>
      <c r="Z54" s="3">
        <v>0</v>
      </c>
      <c r="AA54" s="3">
        <v>10.437268</v>
      </c>
      <c r="AB54" s="3">
        <v>10.415196</v>
      </c>
      <c r="AC54" s="3" t="s">
        <v>285</v>
      </c>
      <c r="AD54" s="3">
        <v>10.288335999999999</v>
      </c>
      <c r="AE54" s="3" t="s">
        <v>292</v>
      </c>
      <c r="AF54" s="3">
        <v>10.320615999999999</v>
      </c>
      <c r="AG54" s="3">
        <v>10.435378999999999</v>
      </c>
      <c r="AH54" s="3">
        <v>0.21</v>
      </c>
      <c r="AI54" s="3" t="s">
        <v>287</v>
      </c>
      <c r="AJ54" s="3">
        <v>-0.19</v>
      </c>
      <c r="AK54" s="3">
        <v>-0.35709999999999997</v>
      </c>
      <c r="AL54" s="3">
        <v>-0.5</v>
      </c>
      <c r="AM54" s="3">
        <v>900</v>
      </c>
      <c r="AN54" s="3">
        <v>10.78</v>
      </c>
      <c r="AO54" s="3">
        <v>10.82</v>
      </c>
      <c r="AP54" s="3">
        <v>70.790000000000006</v>
      </c>
      <c r="AQ54" s="3">
        <v>72.92</v>
      </c>
      <c r="AR54" s="3">
        <v>0.27967999999999998</v>
      </c>
      <c r="AS54" s="3">
        <v>0.29249999999999998</v>
      </c>
      <c r="AT54" s="3">
        <v>0.27953</v>
      </c>
      <c r="AU54" s="3">
        <v>0.73092999999999997</v>
      </c>
      <c r="AV54" s="3">
        <v>0.90351999999999999</v>
      </c>
      <c r="AW54" s="3">
        <v>0.44555</v>
      </c>
      <c r="AX54" s="3">
        <v>0.27892</v>
      </c>
      <c r="AY54" s="3">
        <v>0.29211999999999999</v>
      </c>
      <c r="AZ54" s="3">
        <v>0.27953</v>
      </c>
      <c r="BA54" s="3">
        <v>0.72907999999999995</v>
      </c>
      <c r="BB54" s="3">
        <v>0.89359999999999995</v>
      </c>
      <c r="BC54" s="3">
        <v>0.44490000000000002</v>
      </c>
      <c r="BD54" s="3" t="s">
        <v>288</v>
      </c>
      <c r="BE54" s="3" t="s">
        <v>288</v>
      </c>
      <c r="BF54" s="3" t="s">
        <v>288</v>
      </c>
      <c r="BG54" s="3" t="s">
        <v>288</v>
      </c>
      <c r="BH54" s="3" t="s">
        <v>288</v>
      </c>
      <c r="BI54" s="3" t="s">
        <v>288</v>
      </c>
      <c r="BJ54" s="3">
        <v>0.27679999999999999</v>
      </c>
      <c r="BK54" s="3">
        <v>0.28758</v>
      </c>
      <c r="BL54" s="3">
        <v>0.27784999999999999</v>
      </c>
      <c r="BM54" s="3">
        <v>0.71501999999999999</v>
      </c>
      <c r="BN54" s="3">
        <v>0.86346999999999996</v>
      </c>
      <c r="BO54" s="3">
        <v>0.43973000000000001</v>
      </c>
      <c r="BP54" s="3">
        <v>0.27725</v>
      </c>
      <c r="BQ54" s="3">
        <v>0.2883</v>
      </c>
      <c r="BR54" s="3">
        <v>0.27828000000000003</v>
      </c>
      <c r="BS54" s="3">
        <v>0.72487999999999997</v>
      </c>
      <c r="BT54" s="3">
        <v>0.86967000000000005</v>
      </c>
      <c r="BU54" s="3">
        <v>0.44257999999999997</v>
      </c>
      <c r="BV54" s="3">
        <v>0.27925</v>
      </c>
      <c r="BW54" s="3">
        <v>0.29287000000000002</v>
      </c>
      <c r="BX54" s="3">
        <v>0.27972000000000002</v>
      </c>
      <c r="BY54" s="3">
        <v>0.72941999999999996</v>
      </c>
      <c r="BZ54" s="3">
        <v>0.90405000000000002</v>
      </c>
      <c r="CA54" s="3">
        <v>0.44412000000000001</v>
      </c>
      <c r="CB54" s="3">
        <v>0.04</v>
      </c>
      <c r="CC54" s="3">
        <v>0.02</v>
      </c>
      <c r="CD54" s="3">
        <v>0.05</v>
      </c>
      <c r="CE54" s="3">
        <v>0.19</v>
      </c>
      <c r="CF54" s="3">
        <v>0.48</v>
      </c>
      <c r="CG54" s="3">
        <v>0.05</v>
      </c>
      <c r="CH54" s="3">
        <v>0.06</v>
      </c>
      <c r="CI54" s="3">
        <v>0.05</v>
      </c>
      <c r="CJ54" s="3">
        <v>0.05</v>
      </c>
      <c r="CK54" s="3">
        <v>0.18</v>
      </c>
      <c r="CL54" s="3">
        <v>0.21</v>
      </c>
      <c r="CM54" s="3">
        <v>0.3</v>
      </c>
      <c r="CN54" s="3" t="s">
        <v>289</v>
      </c>
      <c r="CO54" s="3" t="s">
        <v>289</v>
      </c>
      <c r="CP54" s="3" t="s">
        <v>289</v>
      </c>
      <c r="CQ54" s="3" t="s">
        <v>289</v>
      </c>
      <c r="CR54" s="3" t="s">
        <v>289</v>
      </c>
      <c r="CS54" s="3" t="s">
        <v>289</v>
      </c>
      <c r="CT54" s="3">
        <v>0.03</v>
      </c>
      <c r="CU54" s="3">
        <v>0.01</v>
      </c>
      <c r="CV54" s="3">
        <v>0.04</v>
      </c>
      <c r="CW54" s="3">
        <v>0.16</v>
      </c>
      <c r="CX54" s="3">
        <v>0.21</v>
      </c>
      <c r="CY54" s="3">
        <v>0.22</v>
      </c>
      <c r="CZ54" s="3">
        <v>0.03</v>
      </c>
      <c r="DA54" s="3">
        <v>0.04</v>
      </c>
      <c r="DB54" s="3">
        <v>0.03</v>
      </c>
      <c r="DC54" s="3">
        <v>0.08</v>
      </c>
      <c r="DD54" s="3">
        <v>0.24</v>
      </c>
      <c r="DE54" s="3">
        <v>0.12</v>
      </c>
      <c r="DF54" s="3">
        <v>0.03</v>
      </c>
      <c r="DG54" s="3">
        <v>0.06</v>
      </c>
      <c r="DH54" s="3">
        <v>0.03</v>
      </c>
      <c r="DI54" s="3">
        <v>0.2</v>
      </c>
      <c r="DJ54" s="3">
        <v>0.19</v>
      </c>
      <c r="DK54" s="3">
        <v>0.15</v>
      </c>
      <c r="DL54" s="3" t="s">
        <v>325</v>
      </c>
    </row>
    <row r="55" spans="1:116" s="3" customFormat="1" ht="12.75">
      <c r="A55" s="3">
        <v>71172</v>
      </c>
      <c r="B55" s="3" t="s">
        <v>16</v>
      </c>
      <c r="C55" s="2">
        <v>5</v>
      </c>
      <c r="D55" s="3">
        <v>20090616</v>
      </c>
      <c r="E55" s="3" t="s">
        <v>102</v>
      </c>
      <c r="F55" s="3">
        <v>20090616</v>
      </c>
      <c r="G55" s="3" t="s">
        <v>333</v>
      </c>
      <c r="H55" s="3">
        <v>2</v>
      </c>
      <c r="I55" s="3">
        <v>2</v>
      </c>
      <c r="J55" s="3">
        <v>326</v>
      </c>
      <c r="K55" s="3" t="s">
        <v>334</v>
      </c>
      <c r="L55" s="3">
        <v>20090608</v>
      </c>
      <c r="M55" s="3" t="s">
        <v>308</v>
      </c>
      <c r="N55" s="3" t="s">
        <v>283</v>
      </c>
      <c r="O55" s="3">
        <v>541</v>
      </c>
      <c r="P55" s="3">
        <v>0.83</v>
      </c>
      <c r="Q55" s="3">
        <v>1.02</v>
      </c>
      <c r="R55" s="3">
        <v>1.85</v>
      </c>
      <c r="S55" s="3" t="s">
        <v>284</v>
      </c>
      <c r="T55" s="3">
        <v>1.9988919999999999</v>
      </c>
      <c r="U55" s="3">
        <v>1.9930289999999999</v>
      </c>
      <c r="V55" s="3" t="s">
        <v>285</v>
      </c>
      <c r="W55" s="3">
        <v>1.969406</v>
      </c>
      <c r="X55" s="3">
        <v>1.973781</v>
      </c>
      <c r="Y55" s="3">
        <v>2.0039760000000002</v>
      </c>
      <c r="Z55" s="3">
        <v>1</v>
      </c>
      <c r="AA55" s="3">
        <v>10.627977</v>
      </c>
      <c r="AB55" s="3">
        <v>10.610047</v>
      </c>
      <c r="AC55" s="3" t="s">
        <v>285</v>
      </c>
      <c r="AD55" s="3">
        <v>10.462016</v>
      </c>
      <c r="AE55" s="3" t="s">
        <v>292</v>
      </c>
      <c r="AF55" s="3">
        <v>10.475352000000001</v>
      </c>
      <c r="AG55" s="3">
        <v>10.715517</v>
      </c>
      <c r="AH55" s="3">
        <v>0.17</v>
      </c>
      <c r="AI55" s="3" t="s">
        <v>287</v>
      </c>
      <c r="AJ55" s="3">
        <v>-0.99</v>
      </c>
      <c r="AK55" s="3">
        <v>-0.28570000000000001</v>
      </c>
      <c r="AL55" s="3">
        <v>1.9375</v>
      </c>
      <c r="AM55" s="3">
        <v>600</v>
      </c>
      <c r="AN55" s="3">
        <v>10.67</v>
      </c>
      <c r="AO55" s="3">
        <v>9.92</v>
      </c>
      <c r="AP55" s="3">
        <v>69.37</v>
      </c>
      <c r="AQ55" s="3">
        <v>64.33</v>
      </c>
      <c r="AR55" s="3">
        <v>0.28575</v>
      </c>
      <c r="AS55" s="3">
        <v>0.29592000000000002</v>
      </c>
      <c r="AT55" s="3">
        <v>0.28782000000000002</v>
      </c>
      <c r="AU55" s="3">
        <v>0.73933000000000004</v>
      </c>
      <c r="AV55" s="3">
        <v>0.88766999999999996</v>
      </c>
      <c r="AW55" s="3">
        <v>0.46167000000000002</v>
      </c>
      <c r="AX55" s="3">
        <v>0.28522999999999998</v>
      </c>
      <c r="AY55" s="3">
        <v>0.29642000000000002</v>
      </c>
      <c r="AZ55" s="3">
        <v>0.28652</v>
      </c>
      <c r="BA55" s="3">
        <v>0.73245000000000005</v>
      </c>
      <c r="BB55" s="3">
        <v>0.88587000000000005</v>
      </c>
      <c r="BC55" s="3">
        <v>0.46122000000000002</v>
      </c>
      <c r="BD55" s="3" t="s">
        <v>288</v>
      </c>
      <c r="BE55" s="3" t="s">
        <v>288</v>
      </c>
      <c r="BF55" s="3" t="s">
        <v>288</v>
      </c>
      <c r="BG55" s="3" t="s">
        <v>288</v>
      </c>
      <c r="BH55" s="3" t="s">
        <v>288</v>
      </c>
      <c r="BI55" s="3" t="s">
        <v>288</v>
      </c>
      <c r="BJ55" s="3">
        <v>0.28160000000000002</v>
      </c>
      <c r="BK55" s="3">
        <v>0.29152</v>
      </c>
      <c r="BL55" s="3">
        <v>0.28375</v>
      </c>
      <c r="BM55" s="3">
        <v>0.72519999999999996</v>
      </c>
      <c r="BN55" s="3">
        <v>0.86402999999999996</v>
      </c>
      <c r="BO55" s="3">
        <v>0.45423000000000002</v>
      </c>
      <c r="BP55" s="3">
        <v>0.28312999999999999</v>
      </c>
      <c r="BQ55" s="3">
        <v>0.29352</v>
      </c>
      <c r="BR55" s="3">
        <v>0.28483000000000003</v>
      </c>
      <c r="BS55" s="3">
        <v>0.70930000000000004</v>
      </c>
      <c r="BT55" s="3">
        <v>0.84870000000000001</v>
      </c>
      <c r="BU55" s="3">
        <v>0.44627</v>
      </c>
      <c r="BV55" s="3">
        <v>0.28422999999999998</v>
      </c>
      <c r="BW55" s="3">
        <v>0.29962</v>
      </c>
      <c r="BX55" s="3">
        <v>0.28887000000000002</v>
      </c>
      <c r="BY55" s="3">
        <v>0.76341999999999999</v>
      </c>
      <c r="BZ55" s="3">
        <v>0.91632000000000002</v>
      </c>
      <c r="CA55" s="3">
        <v>0.47294999999999998</v>
      </c>
      <c r="CB55" s="3">
        <v>0.05</v>
      </c>
      <c r="CC55" s="3">
        <v>0.1</v>
      </c>
      <c r="CD55" s="3">
        <v>0.05</v>
      </c>
      <c r="CE55" s="3">
        <v>0.53</v>
      </c>
      <c r="CF55" s="3">
        <v>0.47</v>
      </c>
      <c r="CG55" s="3">
        <v>0.5</v>
      </c>
      <c r="CH55" s="3">
        <v>0.1</v>
      </c>
      <c r="CI55" s="3">
        <v>0.09</v>
      </c>
      <c r="CJ55" s="3">
        <v>0.03</v>
      </c>
      <c r="CK55" s="3">
        <v>0.45</v>
      </c>
      <c r="CL55" s="3">
        <v>0.44</v>
      </c>
      <c r="CM55" s="3">
        <v>0.3</v>
      </c>
      <c r="CN55" s="3" t="s">
        <v>289</v>
      </c>
      <c r="CO55" s="3" t="s">
        <v>289</v>
      </c>
      <c r="CP55" s="3" t="s">
        <v>289</v>
      </c>
      <c r="CQ55" s="3" t="s">
        <v>289</v>
      </c>
      <c r="CR55" s="3" t="s">
        <v>289</v>
      </c>
      <c r="CS55" s="3" t="s">
        <v>289</v>
      </c>
      <c r="CT55" s="3">
        <v>0.03</v>
      </c>
      <c r="CU55" s="3">
        <v>0.06</v>
      </c>
      <c r="CV55" s="3">
        <v>0.05</v>
      </c>
      <c r="CW55" s="3">
        <v>0.43</v>
      </c>
      <c r="CX55" s="3">
        <v>0.3</v>
      </c>
      <c r="CY55" s="3">
        <v>0.33</v>
      </c>
      <c r="CZ55" s="3">
        <v>0.04</v>
      </c>
      <c r="DA55" s="3">
        <v>0.09</v>
      </c>
      <c r="DB55" s="3">
        <v>0.1</v>
      </c>
      <c r="DC55" s="3">
        <v>0.4</v>
      </c>
      <c r="DD55" s="3">
        <v>0.24</v>
      </c>
      <c r="DE55" s="3">
        <v>0.14000000000000001</v>
      </c>
      <c r="DF55" s="3">
        <v>0.23</v>
      </c>
      <c r="DG55" s="3">
        <v>0.08</v>
      </c>
      <c r="DH55" s="3">
        <v>0.15</v>
      </c>
      <c r="DI55" s="3">
        <v>0.5</v>
      </c>
      <c r="DJ55" s="3">
        <v>0.4</v>
      </c>
      <c r="DK55" s="3">
        <v>0.38</v>
      </c>
      <c r="DL55" s="3" t="s">
        <v>325</v>
      </c>
    </row>
    <row r="56" spans="1:116" s="3" customFormat="1" ht="12.75">
      <c r="A56" s="3">
        <v>71235</v>
      </c>
      <c r="B56" s="3" t="s">
        <v>58</v>
      </c>
      <c r="C56" s="2">
        <v>1</v>
      </c>
      <c r="D56" s="3">
        <v>20090617</v>
      </c>
      <c r="E56" s="3" t="s">
        <v>104</v>
      </c>
      <c r="F56" s="3">
        <v>20090625</v>
      </c>
      <c r="G56" s="3" t="s">
        <v>314</v>
      </c>
      <c r="H56" s="3">
        <v>24</v>
      </c>
      <c r="I56" s="3">
        <v>24</v>
      </c>
      <c r="J56" s="3">
        <v>3612</v>
      </c>
      <c r="K56" s="3" t="s">
        <v>304</v>
      </c>
      <c r="L56" s="3" t="s">
        <v>283</v>
      </c>
      <c r="M56" s="3" t="s">
        <v>283</v>
      </c>
      <c r="N56" s="3" t="s">
        <v>283</v>
      </c>
      <c r="O56" s="3">
        <v>542</v>
      </c>
      <c r="P56" s="3">
        <v>1.83</v>
      </c>
      <c r="Q56" s="3">
        <v>0.76</v>
      </c>
      <c r="R56" s="3">
        <v>2.59</v>
      </c>
      <c r="S56" s="3" t="s">
        <v>284</v>
      </c>
      <c r="T56" s="3">
        <v>1.945208</v>
      </c>
      <c r="U56" s="3">
        <v>1.9448380000000001</v>
      </c>
      <c r="V56" s="3" t="s">
        <v>285</v>
      </c>
      <c r="W56" s="3">
        <v>1.913311</v>
      </c>
      <c r="X56" s="3">
        <v>1.931978</v>
      </c>
      <c r="Y56" s="3">
        <v>1.94214</v>
      </c>
      <c r="Z56" s="3">
        <v>1</v>
      </c>
      <c r="AA56" s="3">
        <v>10.395116</v>
      </c>
      <c r="AB56" s="3">
        <v>10.391429</v>
      </c>
      <c r="AC56" s="3" t="s">
        <v>285</v>
      </c>
      <c r="AD56" s="3">
        <v>10.171078</v>
      </c>
      <c r="AE56" s="3" t="s">
        <v>286</v>
      </c>
      <c r="AF56" s="3">
        <v>10.263102</v>
      </c>
      <c r="AG56" s="3">
        <v>10.385617999999999</v>
      </c>
      <c r="AH56" s="3">
        <v>0.04</v>
      </c>
      <c r="AI56" s="3" t="s">
        <v>287</v>
      </c>
      <c r="AJ56" s="3">
        <v>0.06</v>
      </c>
      <c r="AK56" s="3">
        <v>2.4285999999999999</v>
      </c>
      <c r="AL56" s="3">
        <v>-0.25</v>
      </c>
      <c r="AM56" s="3">
        <v>1200</v>
      </c>
      <c r="AN56" s="3">
        <v>8.82</v>
      </c>
      <c r="AO56" s="3">
        <v>9.2799999999999994</v>
      </c>
      <c r="AP56" s="3">
        <v>48.67</v>
      </c>
      <c r="AQ56" s="3">
        <v>51.99</v>
      </c>
      <c r="AR56" s="3">
        <v>0.27732000000000001</v>
      </c>
      <c r="AS56" s="3">
        <v>0.28992000000000001</v>
      </c>
      <c r="AT56" s="3">
        <v>0.27934999999999999</v>
      </c>
      <c r="AU56" s="3">
        <v>0.74392999999999998</v>
      </c>
      <c r="AV56" s="3">
        <v>0.89934999999999998</v>
      </c>
      <c r="AW56" s="3">
        <v>0.45050000000000001</v>
      </c>
      <c r="AX56" s="3">
        <v>0.2772</v>
      </c>
      <c r="AY56" s="3">
        <v>0.29042000000000001</v>
      </c>
      <c r="AZ56" s="3">
        <v>0.27977000000000002</v>
      </c>
      <c r="BA56" s="3">
        <v>0.74380999999999997</v>
      </c>
      <c r="BB56" s="3">
        <v>0.89317999999999997</v>
      </c>
      <c r="BC56" s="3">
        <v>0.44586999999999999</v>
      </c>
      <c r="BD56" s="3" t="s">
        <v>288</v>
      </c>
      <c r="BE56" s="3" t="s">
        <v>288</v>
      </c>
      <c r="BF56" s="3" t="s">
        <v>288</v>
      </c>
      <c r="BG56" s="3" t="s">
        <v>288</v>
      </c>
      <c r="BH56" s="3" t="s">
        <v>288</v>
      </c>
      <c r="BI56" s="3" t="s">
        <v>288</v>
      </c>
      <c r="BJ56" s="3">
        <v>0.27305000000000001</v>
      </c>
      <c r="BK56" s="3">
        <v>0.28292</v>
      </c>
      <c r="BL56" s="3">
        <v>0.27565000000000001</v>
      </c>
      <c r="BM56" s="3">
        <v>0.72751999999999994</v>
      </c>
      <c r="BN56" s="3">
        <v>0.84740000000000004</v>
      </c>
      <c r="BO56" s="3">
        <v>0.43695000000000001</v>
      </c>
      <c r="BP56" s="3">
        <v>0.2757</v>
      </c>
      <c r="BQ56" s="3">
        <v>0.28503000000000001</v>
      </c>
      <c r="BR56" s="3">
        <v>0.27801999999999999</v>
      </c>
      <c r="BS56" s="3">
        <v>0.73426999999999998</v>
      </c>
      <c r="BT56" s="3">
        <v>0.85036999999999996</v>
      </c>
      <c r="BU56" s="3">
        <v>0.44591999999999998</v>
      </c>
      <c r="BV56" s="3">
        <v>0.27737000000000001</v>
      </c>
      <c r="BW56" s="3">
        <v>0.29087000000000002</v>
      </c>
      <c r="BX56" s="3">
        <v>0.27875</v>
      </c>
      <c r="BY56" s="3">
        <v>0.73797999999999997</v>
      </c>
      <c r="BZ56" s="3">
        <v>0.89383000000000001</v>
      </c>
      <c r="CA56" s="3">
        <v>0.44557000000000002</v>
      </c>
      <c r="CB56" s="3">
        <v>0.06</v>
      </c>
      <c r="CC56" s="3">
        <v>0.08</v>
      </c>
      <c r="CD56" s="3">
        <v>0.09</v>
      </c>
      <c r="CE56" s="3">
        <v>0.52</v>
      </c>
      <c r="CF56" s="3">
        <v>0.23</v>
      </c>
      <c r="CG56" s="3">
        <v>0.17</v>
      </c>
      <c r="CH56" s="3">
        <v>7.0000000000000007E-2</v>
      </c>
      <c r="CI56" s="3">
        <v>7.0000000000000007E-2</v>
      </c>
      <c r="CJ56" s="3">
        <v>0.1</v>
      </c>
      <c r="CK56" s="3">
        <v>0.31</v>
      </c>
      <c r="CL56" s="3">
        <v>0.24</v>
      </c>
      <c r="CM56" s="3">
        <v>0.26</v>
      </c>
      <c r="CN56" s="3" t="s">
        <v>289</v>
      </c>
      <c r="CO56" s="3" t="s">
        <v>289</v>
      </c>
      <c r="CP56" s="3" t="s">
        <v>289</v>
      </c>
      <c r="CQ56" s="3" t="s">
        <v>289</v>
      </c>
      <c r="CR56" s="3" t="s">
        <v>289</v>
      </c>
      <c r="CS56" s="3" t="s">
        <v>289</v>
      </c>
      <c r="CT56" s="3">
        <v>0.05</v>
      </c>
      <c r="CU56" s="3">
        <v>0.04</v>
      </c>
      <c r="CV56" s="3">
        <v>0.03</v>
      </c>
      <c r="CW56" s="3">
        <v>0.49</v>
      </c>
      <c r="CX56" s="3">
        <v>0.28000000000000003</v>
      </c>
      <c r="CY56" s="3">
        <v>0.18</v>
      </c>
      <c r="CZ56" s="3">
        <v>0.04</v>
      </c>
      <c r="DA56" s="3">
        <v>0.05</v>
      </c>
      <c r="DB56" s="3">
        <v>0.06</v>
      </c>
      <c r="DC56" s="3">
        <v>0.32</v>
      </c>
      <c r="DD56" s="3">
        <v>0.51</v>
      </c>
      <c r="DE56" s="3">
        <v>0.2</v>
      </c>
      <c r="DF56" s="3">
        <v>7.0000000000000007E-2</v>
      </c>
      <c r="DG56" s="3">
        <v>0.08</v>
      </c>
      <c r="DH56" s="3">
        <v>0.08</v>
      </c>
      <c r="DI56" s="3">
        <v>0.35</v>
      </c>
      <c r="DJ56" s="3">
        <v>0.55000000000000004</v>
      </c>
      <c r="DK56" s="3">
        <v>0.27</v>
      </c>
      <c r="DL56" s="3" t="s">
        <v>320</v>
      </c>
    </row>
    <row r="57" spans="1:116" s="3" customFormat="1" ht="12.75">
      <c r="A57" s="3">
        <v>71160</v>
      </c>
      <c r="B57" s="3" t="s">
        <v>16</v>
      </c>
      <c r="C57" s="2">
        <v>4</v>
      </c>
      <c r="D57" s="3">
        <v>20090617</v>
      </c>
      <c r="E57" s="3" t="s">
        <v>103</v>
      </c>
      <c r="F57" s="3">
        <v>20090623</v>
      </c>
      <c r="G57" s="3" t="s">
        <v>328</v>
      </c>
      <c r="H57" s="3">
        <v>6</v>
      </c>
      <c r="I57" s="3">
        <v>6</v>
      </c>
      <c r="J57" s="3">
        <v>1114</v>
      </c>
      <c r="K57" s="3" t="s">
        <v>283</v>
      </c>
      <c r="L57" s="3" t="s">
        <v>283</v>
      </c>
      <c r="M57" s="3" t="s">
        <v>283</v>
      </c>
      <c r="N57" s="3" t="s">
        <v>283</v>
      </c>
      <c r="O57" s="3">
        <v>540</v>
      </c>
      <c r="P57" s="3">
        <v>1.31</v>
      </c>
      <c r="Q57" s="3">
        <v>0.99</v>
      </c>
      <c r="R57" s="3">
        <v>2.2999999999999998</v>
      </c>
      <c r="S57" s="3" t="s">
        <v>284</v>
      </c>
      <c r="T57" s="3">
        <v>1.971614</v>
      </c>
      <c r="U57" s="3">
        <v>1.972302</v>
      </c>
      <c r="V57" s="3" t="s">
        <v>285</v>
      </c>
      <c r="W57" s="3">
        <v>1.945417</v>
      </c>
      <c r="X57" s="3">
        <v>1.9553499999999999</v>
      </c>
      <c r="Y57" s="3">
        <v>1.977352</v>
      </c>
      <c r="Z57" s="3">
        <v>1</v>
      </c>
      <c r="AA57" s="3">
        <v>10.524475000000001</v>
      </c>
      <c r="AB57" s="3">
        <v>10.518694</v>
      </c>
      <c r="AC57" s="3" t="s">
        <v>285</v>
      </c>
      <c r="AD57" s="3">
        <v>10.330548</v>
      </c>
      <c r="AE57" s="3" t="s">
        <v>296</v>
      </c>
      <c r="AF57" s="3">
        <v>10.412941999999999</v>
      </c>
      <c r="AG57" s="3">
        <v>10.555460999999999</v>
      </c>
      <c r="AH57" s="3">
        <v>0.05</v>
      </c>
      <c r="AI57" s="3" t="s">
        <v>287</v>
      </c>
      <c r="AJ57" s="3">
        <v>-0.35</v>
      </c>
      <c r="AK57" s="3">
        <v>-7.1400000000000005E-2</v>
      </c>
      <c r="AL57" s="3">
        <v>-0.3125</v>
      </c>
      <c r="AM57" s="3">
        <v>800</v>
      </c>
      <c r="AN57" s="3">
        <v>8.65</v>
      </c>
      <c r="AO57" s="3">
        <v>9.32</v>
      </c>
      <c r="AP57" s="3">
        <v>49.33</v>
      </c>
      <c r="AQ57" s="3">
        <v>56.58</v>
      </c>
      <c r="AR57" s="3">
        <v>0.28172000000000003</v>
      </c>
      <c r="AS57" s="3">
        <v>0.2944</v>
      </c>
      <c r="AT57" s="3">
        <v>0.28303</v>
      </c>
      <c r="AU57" s="3">
        <v>0.74387000000000003</v>
      </c>
      <c r="AV57" s="3">
        <v>0.89363000000000004</v>
      </c>
      <c r="AW57" s="3">
        <v>0.45434999999999998</v>
      </c>
      <c r="AX57" s="3">
        <v>0.28211999999999998</v>
      </c>
      <c r="AY57" s="3">
        <v>0.29382000000000003</v>
      </c>
      <c r="AZ57" s="3">
        <v>0.28283000000000003</v>
      </c>
      <c r="BA57" s="3">
        <v>0.74472000000000005</v>
      </c>
      <c r="BB57" s="3">
        <v>0.88976999999999995</v>
      </c>
      <c r="BC57" s="3">
        <v>0.45438000000000001</v>
      </c>
      <c r="BD57" s="3" t="s">
        <v>288</v>
      </c>
      <c r="BE57" s="3" t="s">
        <v>288</v>
      </c>
      <c r="BF57" s="3" t="s">
        <v>288</v>
      </c>
      <c r="BG57" s="3" t="s">
        <v>288</v>
      </c>
      <c r="BH57" s="3" t="s">
        <v>288</v>
      </c>
      <c r="BI57" s="3" t="s">
        <v>288</v>
      </c>
      <c r="BJ57" s="3">
        <v>0.27838000000000002</v>
      </c>
      <c r="BK57" s="3">
        <v>0.28710000000000002</v>
      </c>
      <c r="BL57" s="3">
        <v>0.27966999999999997</v>
      </c>
      <c r="BM57" s="3">
        <v>0.72936999999999996</v>
      </c>
      <c r="BN57" s="3">
        <v>0.85563</v>
      </c>
      <c r="BO57" s="3">
        <v>0.44685000000000002</v>
      </c>
      <c r="BP57" s="3">
        <v>0.27950000000000003</v>
      </c>
      <c r="BQ57" s="3">
        <v>0.29093000000000002</v>
      </c>
      <c r="BR57" s="3">
        <v>0.28042</v>
      </c>
      <c r="BS57" s="3">
        <v>0.74143000000000003</v>
      </c>
      <c r="BT57" s="3">
        <v>0.86234999999999995</v>
      </c>
      <c r="BU57" s="3">
        <v>0.45240000000000002</v>
      </c>
      <c r="BV57" s="3">
        <v>0.28232000000000002</v>
      </c>
      <c r="BW57" s="3">
        <v>0.29532999999999998</v>
      </c>
      <c r="BX57" s="3">
        <v>0.28448000000000001</v>
      </c>
      <c r="BY57" s="3">
        <v>0.73987999999999998</v>
      </c>
      <c r="BZ57" s="3">
        <v>0.89915</v>
      </c>
      <c r="CA57" s="3">
        <v>0.4551</v>
      </c>
      <c r="CB57" s="3">
        <v>0.03</v>
      </c>
      <c r="CC57" s="3">
        <v>0.03</v>
      </c>
      <c r="CD57" s="3">
        <v>0.03</v>
      </c>
      <c r="CE57" s="3">
        <v>0.13</v>
      </c>
      <c r="CF57" s="3">
        <v>0.09</v>
      </c>
      <c r="CG57" s="3">
        <v>0.11</v>
      </c>
      <c r="CH57" s="3">
        <v>0.06</v>
      </c>
      <c r="CI57" s="3">
        <v>0.03</v>
      </c>
      <c r="CJ57" s="3">
        <v>0.05</v>
      </c>
      <c r="CK57" s="3">
        <v>0.09</v>
      </c>
      <c r="CL57" s="3">
        <v>0.38</v>
      </c>
      <c r="CM57" s="3">
        <v>0.22</v>
      </c>
      <c r="CN57" s="3" t="s">
        <v>289</v>
      </c>
      <c r="CO57" s="3" t="s">
        <v>289</v>
      </c>
      <c r="CP57" s="3" t="s">
        <v>289</v>
      </c>
      <c r="CQ57" s="3" t="s">
        <v>289</v>
      </c>
      <c r="CR57" s="3" t="s">
        <v>289</v>
      </c>
      <c r="CS57" s="3" t="s">
        <v>289</v>
      </c>
      <c r="CT57" s="3">
        <v>0.01</v>
      </c>
      <c r="CU57" s="3">
        <v>0.2</v>
      </c>
      <c r="CV57" s="3">
        <v>0.32</v>
      </c>
      <c r="CW57" s="3">
        <v>0.11</v>
      </c>
      <c r="CX57" s="3">
        <v>0.41</v>
      </c>
      <c r="CY57" s="3">
        <v>0.27</v>
      </c>
      <c r="CZ57" s="3">
        <v>0.15</v>
      </c>
      <c r="DA57" s="3">
        <v>0.08</v>
      </c>
      <c r="DB57" s="3">
        <v>0.14000000000000001</v>
      </c>
      <c r="DC57" s="3">
        <v>0.31</v>
      </c>
      <c r="DD57" s="3">
        <v>0.23</v>
      </c>
      <c r="DE57" s="3">
        <v>0.38</v>
      </c>
      <c r="DF57" s="3">
        <v>0.03</v>
      </c>
      <c r="DG57" s="3">
        <v>0.1</v>
      </c>
      <c r="DH57" s="3">
        <v>0.11</v>
      </c>
      <c r="DI57" s="3">
        <v>0.15</v>
      </c>
      <c r="DJ57" s="3">
        <v>0.28999999999999998</v>
      </c>
      <c r="DK57" s="3">
        <v>0.15</v>
      </c>
      <c r="DL57" s="3" t="s">
        <v>325</v>
      </c>
    </row>
    <row r="58" spans="1:116" s="3" customFormat="1" ht="12.75">
      <c r="A58" s="3">
        <v>71208</v>
      </c>
      <c r="B58" s="3" t="s">
        <v>19</v>
      </c>
      <c r="C58" s="2">
        <v>2</v>
      </c>
      <c r="D58" s="3">
        <v>20090622</v>
      </c>
      <c r="E58" s="3" t="s">
        <v>105</v>
      </c>
      <c r="F58" s="3">
        <v>20090707</v>
      </c>
      <c r="G58" s="3" t="s">
        <v>332</v>
      </c>
      <c r="H58" s="3">
        <v>9</v>
      </c>
      <c r="I58" s="3">
        <v>9</v>
      </c>
      <c r="J58" s="3">
        <v>1585</v>
      </c>
      <c r="K58" s="3" t="s">
        <v>335</v>
      </c>
      <c r="L58" s="3" t="s">
        <v>336</v>
      </c>
      <c r="M58" s="3" t="s">
        <v>283</v>
      </c>
      <c r="N58" s="3" t="s">
        <v>283</v>
      </c>
      <c r="O58" s="3">
        <v>540</v>
      </c>
      <c r="P58" s="3">
        <v>1.03</v>
      </c>
      <c r="Q58" s="3">
        <v>0.79</v>
      </c>
      <c r="R58" s="3">
        <v>1.82</v>
      </c>
      <c r="S58" s="3" t="s">
        <v>284</v>
      </c>
      <c r="T58" s="3">
        <v>1.955689</v>
      </c>
      <c r="U58" s="3">
        <v>1.948291</v>
      </c>
      <c r="V58" s="3" t="s">
        <v>285</v>
      </c>
      <c r="W58" s="3">
        <v>1.9269350000000001</v>
      </c>
      <c r="X58" s="3">
        <v>1.926812</v>
      </c>
      <c r="Y58" s="3">
        <v>1.9415480000000001</v>
      </c>
      <c r="Z58" s="3">
        <v>1</v>
      </c>
      <c r="AA58" s="3">
        <v>10.452082000000001</v>
      </c>
      <c r="AB58" s="3">
        <v>10.414707999999999</v>
      </c>
      <c r="AC58" s="3" t="s">
        <v>285</v>
      </c>
      <c r="AD58" s="3">
        <v>10.248922</v>
      </c>
      <c r="AE58" s="3" t="s">
        <v>296</v>
      </c>
      <c r="AF58" s="3">
        <v>10.251937</v>
      </c>
      <c r="AG58" s="3">
        <v>10.39289</v>
      </c>
      <c r="AH58" s="3">
        <v>0.36</v>
      </c>
      <c r="AI58" s="3" t="s">
        <v>287</v>
      </c>
      <c r="AJ58" s="3">
        <v>0.21</v>
      </c>
      <c r="AK58" s="3">
        <v>-2.0714000000000001</v>
      </c>
      <c r="AL58" s="3">
        <v>-1.5625</v>
      </c>
      <c r="AM58" s="3">
        <v>800</v>
      </c>
      <c r="AN58" s="3">
        <v>8.6999999999999993</v>
      </c>
      <c r="AO58" s="3">
        <v>9.32</v>
      </c>
      <c r="AP58" s="3">
        <v>49.69</v>
      </c>
      <c r="AQ58" s="3">
        <v>54.85</v>
      </c>
      <c r="AR58" s="3">
        <v>0.27998000000000001</v>
      </c>
      <c r="AS58" s="3">
        <v>0.29257</v>
      </c>
      <c r="AT58" s="3">
        <v>0.28072999999999998</v>
      </c>
      <c r="AU58" s="3">
        <v>0.73109999999999997</v>
      </c>
      <c r="AV58" s="3">
        <v>0.90388000000000002</v>
      </c>
      <c r="AW58" s="3">
        <v>0.44586999999999999</v>
      </c>
      <c r="AX58" s="3">
        <v>0.27883000000000002</v>
      </c>
      <c r="AY58" s="3">
        <v>0.29194999999999999</v>
      </c>
      <c r="AZ58" s="3">
        <v>0.27972999999999998</v>
      </c>
      <c r="BA58" s="3">
        <v>0.72658</v>
      </c>
      <c r="BB58" s="3">
        <v>0.89675000000000005</v>
      </c>
      <c r="BC58" s="3">
        <v>0.44507000000000002</v>
      </c>
      <c r="BD58" s="3" t="s">
        <v>288</v>
      </c>
      <c r="BE58" s="3" t="s">
        <v>288</v>
      </c>
      <c r="BF58" s="3" t="s">
        <v>288</v>
      </c>
      <c r="BG58" s="3" t="s">
        <v>288</v>
      </c>
      <c r="BH58" s="3" t="s">
        <v>288</v>
      </c>
      <c r="BI58" s="3" t="s">
        <v>288</v>
      </c>
      <c r="BJ58" s="3">
        <v>0.27550000000000002</v>
      </c>
      <c r="BK58" s="3">
        <v>0.28534999999999999</v>
      </c>
      <c r="BL58" s="3">
        <v>0.27722999999999998</v>
      </c>
      <c r="BM58" s="3">
        <v>0.71718000000000004</v>
      </c>
      <c r="BN58" s="3">
        <v>0.85807999999999995</v>
      </c>
      <c r="BO58" s="3">
        <v>0.44445000000000001</v>
      </c>
      <c r="BP58" s="3">
        <v>0.27567999999999998</v>
      </c>
      <c r="BQ58" s="3">
        <v>0.28584999999999999</v>
      </c>
      <c r="BR58" s="3">
        <v>0.27692</v>
      </c>
      <c r="BS58" s="3">
        <v>0.72213000000000005</v>
      </c>
      <c r="BT58" s="3">
        <v>0.85619999999999996</v>
      </c>
      <c r="BU58" s="3">
        <v>0.44159999999999999</v>
      </c>
      <c r="BV58" s="3">
        <v>0.27766999999999997</v>
      </c>
      <c r="BW58" s="3">
        <v>0.29167999999999999</v>
      </c>
      <c r="BX58" s="3">
        <v>0.27867999999999998</v>
      </c>
      <c r="BY58" s="3">
        <v>0.72794999999999999</v>
      </c>
      <c r="BZ58" s="3">
        <v>0.90168000000000004</v>
      </c>
      <c r="CA58" s="3">
        <v>0.44367000000000001</v>
      </c>
      <c r="CB58" s="3">
        <v>0.05</v>
      </c>
      <c r="CC58" s="3">
        <v>0.02</v>
      </c>
      <c r="CD58" s="3">
        <v>0.02</v>
      </c>
      <c r="CE58" s="3">
        <v>0.1</v>
      </c>
      <c r="CF58" s="3">
        <v>0.15</v>
      </c>
      <c r="CG58" s="3">
        <v>0.18</v>
      </c>
      <c r="CH58" s="3">
        <v>0.05</v>
      </c>
      <c r="CI58" s="3">
        <v>0.04</v>
      </c>
      <c r="CJ58" s="3">
        <v>0.03</v>
      </c>
      <c r="CK58" s="3">
        <v>0.09</v>
      </c>
      <c r="CL58" s="3">
        <v>0.22</v>
      </c>
      <c r="CM58" s="3">
        <v>0.14000000000000001</v>
      </c>
      <c r="CN58" s="3" t="s">
        <v>289</v>
      </c>
      <c r="CO58" s="3" t="s">
        <v>289</v>
      </c>
      <c r="CP58" s="3" t="s">
        <v>289</v>
      </c>
      <c r="CQ58" s="3" t="s">
        <v>289</v>
      </c>
      <c r="CR58" s="3" t="s">
        <v>289</v>
      </c>
      <c r="CS58" s="3" t="s">
        <v>289</v>
      </c>
      <c r="CT58" s="3">
        <v>0.03</v>
      </c>
      <c r="CU58" s="3">
        <v>0.04</v>
      </c>
      <c r="CV58" s="3">
        <v>0.02</v>
      </c>
      <c r="CW58" s="3">
        <v>0.24</v>
      </c>
      <c r="CX58" s="3">
        <v>0.18</v>
      </c>
      <c r="CY58" s="3">
        <v>0.14000000000000001</v>
      </c>
      <c r="CZ58" s="3">
        <v>0.03</v>
      </c>
      <c r="DA58" s="3">
        <v>0.06</v>
      </c>
      <c r="DB58" s="3">
        <v>0.03</v>
      </c>
      <c r="DC58" s="3">
        <v>0.13</v>
      </c>
      <c r="DD58" s="3">
        <v>0.26</v>
      </c>
      <c r="DE58" s="3">
        <v>0.13</v>
      </c>
      <c r="DF58" s="3">
        <v>0.03</v>
      </c>
      <c r="DG58" s="3">
        <v>0.04</v>
      </c>
      <c r="DH58" s="3">
        <v>0.05</v>
      </c>
      <c r="DI58" s="3">
        <v>0.19</v>
      </c>
      <c r="DJ58" s="3">
        <v>0.17</v>
      </c>
      <c r="DK58" s="3">
        <v>0.11</v>
      </c>
      <c r="DL58" s="3" t="s">
        <v>320</v>
      </c>
    </row>
    <row r="59" spans="1:116" s="3" customFormat="1" ht="12.75">
      <c r="A59" s="3">
        <v>71177</v>
      </c>
      <c r="B59" s="3" t="s">
        <v>16</v>
      </c>
      <c r="C59" s="2">
        <v>5</v>
      </c>
      <c r="D59" s="3">
        <v>20090630</v>
      </c>
      <c r="E59" s="3" t="s">
        <v>106</v>
      </c>
      <c r="F59" s="3">
        <v>20090708</v>
      </c>
      <c r="G59" s="3" t="s">
        <v>333</v>
      </c>
      <c r="H59" s="3">
        <v>3</v>
      </c>
      <c r="I59" s="3">
        <v>3</v>
      </c>
      <c r="J59" s="3">
        <v>499</v>
      </c>
      <c r="K59" s="3" t="s">
        <v>334</v>
      </c>
      <c r="L59" s="3">
        <v>20090617</v>
      </c>
      <c r="M59" s="3" t="s">
        <v>337</v>
      </c>
      <c r="N59" s="3" t="s">
        <v>283</v>
      </c>
      <c r="O59" s="3">
        <v>542</v>
      </c>
      <c r="P59" s="3">
        <v>1.71</v>
      </c>
      <c r="Q59" s="3">
        <v>1.0900000000000001</v>
      </c>
      <c r="R59" s="3">
        <v>2.8</v>
      </c>
      <c r="S59" s="3" t="s">
        <v>284</v>
      </c>
      <c r="T59" s="3">
        <v>1.976172</v>
      </c>
      <c r="U59" s="3">
        <v>1.973622</v>
      </c>
      <c r="V59" s="3" t="s">
        <v>285</v>
      </c>
      <c r="W59" s="3">
        <v>1.936294</v>
      </c>
      <c r="X59" s="3">
        <v>1.9599679999999999</v>
      </c>
      <c r="Y59" s="3">
        <v>1.9897009999999999</v>
      </c>
      <c r="Z59" s="3">
        <v>3</v>
      </c>
      <c r="AA59" s="3">
        <v>10.535831999999999</v>
      </c>
      <c r="AB59" s="3">
        <v>10.521715</v>
      </c>
      <c r="AC59" s="3" t="s">
        <v>285</v>
      </c>
      <c r="AD59" s="3">
        <v>10.256667</v>
      </c>
      <c r="AE59" s="3" t="s">
        <v>286</v>
      </c>
      <c r="AF59" s="3">
        <v>10.409990000000001</v>
      </c>
      <c r="AG59" s="3">
        <v>10.646770999999999</v>
      </c>
      <c r="AH59" s="3">
        <v>0.13</v>
      </c>
      <c r="AI59" s="3" t="s">
        <v>287</v>
      </c>
      <c r="AJ59" s="3">
        <v>-1.19</v>
      </c>
      <c r="AK59" s="3">
        <v>1.5713999999999999</v>
      </c>
      <c r="AL59" s="3">
        <v>1.8125</v>
      </c>
      <c r="AM59" s="3">
        <v>0</v>
      </c>
      <c r="AN59" s="3">
        <v>8.85</v>
      </c>
      <c r="AO59" s="3">
        <v>8.61</v>
      </c>
      <c r="AP59" s="3">
        <v>48.63</v>
      </c>
      <c r="AQ59" s="3">
        <v>46.62</v>
      </c>
      <c r="AR59" s="3">
        <v>0.28333000000000003</v>
      </c>
      <c r="AS59" s="3">
        <v>0.29522999999999999</v>
      </c>
      <c r="AT59" s="3">
        <v>0.28342000000000001</v>
      </c>
      <c r="AU59" s="3">
        <v>0.73172999999999999</v>
      </c>
      <c r="AV59" s="3">
        <v>0.88349999999999995</v>
      </c>
      <c r="AW59" s="3">
        <v>0.45268000000000003</v>
      </c>
      <c r="AX59" s="3">
        <v>0.28316999999999998</v>
      </c>
      <c r="AY59" s="3">
        <v>0.29537000000000002</v>
      </c>
      <c r="AZ59" s="3">
        <v>0.28339999999999999</v>
      </c>
      <c r="BA59" s="3">
        <v>0.71867999999999999</v>
      </c>
      <c r="BB59" s="3">
        <v>0.88043000000000005</v>
      </c>
      <c r="BC59" s="3">
        <v>0.45133000000000001</v>
      </c>
      <c r="BD59" s="3" t="s">
        <v>288</v>
      </c>
      <c r="BE59" s="3" t="s">
        <v>288</v>
      </c>
      <c r="BF59" s="3" t="s">
        <v>288</v>
      </c>
      <c r="BG59" s="3" t="s">
        <v>288</v>
      </c>
      <c r="BH59" s="3" t="s">
        <v>288</v>
      </c>
      <c r="BI59" s="3" t="s">
        <v>288</v>
      </c>
      <c r="BJ59" s="3">
        <v>0.27833000000000002</v>
      </c>
      <c r="BK59" s="3">
        <v>0.2868</v>
      </c>
      <c r="BL59" s="3">
        <v>0.27866999999999997</v>
      </c>
      <c r="BM59" s="3">
        <v>0.69620000000000004</v>
      </c>
      <c r="BN59" s="3">
        <v>0.81837000000000004</v>
      </c>
      <c r="BO59" s="3">
        <v>0.43972</v>
      </c>
      <c r="BP59" s="3">
        <v>0.27953</v>
      </c>
      <c r="BQ59" s="3">
        <v>0.29039999999999999</v>
      </c>
      <c r="BR59" s="3">
        <v>0.28165000000000001</v>
      </c>
      <c r="BS59" s="3">
        <v>0.73651999999999995</v>
      </c>
      <c r="BT59" s="3">
        <v>0.83787999999999996</v>
      </c>
      <c r="BU59" s="3">
        <v>0.46192</v>
      </c>
      <c r="BV59" s="3">
        <v>0.28570000000000001</v>
      </c>
      <c r="BW59" s="3">
        <v>0.30031999999999998</v>
      </c>
      <c r="BX59" s="3">
        <v>0.28448000000000001</v>
      </c>
      <c r="BY59" s="3">
        <v>0.73646999999999996</v>
      </c>
      <c r="BZ59" s="3">
        <v>0.90276999999999996</v>
      </c>
      <c r="CA59" s="3">
        <v>0.45450000000000002</v>
      </c>
      <c r="CB59" s="3">
        <v>0.03</v>
      </c>
      <c r="CC59" s="3">
        <v>0.06</v>
      </c>
      <c r="CD59" s="3">
        <v>0.06</v>
      </c>
      <c r="CE59" s="3">
        <v>0.17</v>
      </c>
      <c r="CF59" s="3">
        <v>0.08</v>
      </c>
      <c r="CG59" s="3">
        <v>0.12</v>
      </c>
      <c r="CH59" s="3">
        <v>0.08</v>
      </c>
      <c r="CI59" s="3">
        <v>0.13</v>
      </c>
      <c r="CJ59" s="3">
        <v>0.05</v>
      </c>
      <c r="CK59" s="3">
        <v>0.18</v>
      </c>
      <c r="CL59" s="3">
        <v>0.25</v>
      </c>
      <c r="CM59" s="3">
        <v>0.16</v>
      </c>
      <c r="CN59" s="3" t="s">
        <v>289</v>
      </c>
      <c r="CO59" s="3" t="s">
        <v>289</v>
      </c>
      <c r="CP59" s="3" t="s">
        <v>289</v>
      </c>
      <c r="CQ59" s="3" t="s">
        <v>289</v>
      </c>
      <c r="CR59" s="3" t="s">
        <v>289</v>
      </c>
      <c r="CS59" s="3" t="s">
        <v>289</v>
      </c>
      <c r="CT59" s="3">
        <v>0.12</v>
      </c>
      <c r="CU59" s="3">
        <v>0.08</v>
      </c>
      <c r="CV59" s="3">
        <v>0.11</v>
      </c>
      <c r="CW59" s="3">
        <v>0.17</v>
      </c>
      <c r="CX59" s="3">
        <v>0.22</v>
      </c>
      <c r="CY59" s="3">
        <v>0.17</v>
      </c>
      <c r="CZ59" s="3">
        <v>0.12</v>
      </c>
      <c r="DA59" s="3">
        <v>7.0000000000000007E-2</v>
      </c>
      <c r="DB59" s="3">
        <v>0.09</v>
      </c>
      <c r="DC59" s="3">
        <v>0.25</v>
      </c>
      <c r="DD59" s="3">
        <v>0.28000000000000003</v>
      </c>
      <c r="DE59" s="3">
        <v>0.76</v>
      </c>
      <c r="DF59" s="3">
        <v>7.0000000000000007E-2</v>
      </c>
      <c r="DG59" s="3">
        <v>0.03</v>
      </c>
      <c r="DH59" s="3">
        <v>0.35</v>
      </c>
      <c r="DI59" s="3">
        <v>0.26</v>
      </c>
      <c r="DJ59" s="3">
        <v>0.32</v>
      </c>
      <c r="DK59" s="3">
        <v>0.33</v>
      </c>
      <c r="DL59" s="3" t="s">
        <v>325</v>
      </c>
    </row>
    <row r="60" spans="1:116" s="3" customFormat="1" ht="12.75">
      <c r="A60" s="3">
        <v>71211</v>
      </c>
      <c r="B60" s="3" t="s">
        <v>19</v>
      </c>
      <c r="C60" s="2">
        <v>2</v>
      </c>
      <c r="D60" s="3">
        <v>20090706</v>
      </c>
      <c r="E60" s="3" t="s">
        <v>107</v>
      </c>
      <c r="F60" s="3">
        <v>20090713</v>
      </c>
      <c r="G60" s="3" t="s">
        <v>332</v>
      </c>
      <c r="H60" s="3">
        <v>10</v>
      </c>
      <c r="I60" s="3">
        <v>10</v>
      </c>
      <c r="J60" s="3">
        <v>1766</v>
      </c>
      <c r="K60" s="3" t="s">
        <v>313</v>
      </c>
      <c r="L60" s="3" t="s">
        <v>283</v>
      </c>
      <c r="M60" s="3" t="s">
        <v>283</v>
      </c>
      <c r="N60" s="3" t="s">
        <v>283</v>
      </c>
      <c r="O60" s="3">
        <v>542</v>
      </c>
      <c r="P60" s="3">
        <v>1.5</v>
      </c>
      <c r="Q60" s="3">
        <v>0.71</v>
      </c>
      <c r="R60" s="3">
        <v>2.21</v>
      </c>
      <c r="S60" s="3" t="s">
        <v>284</v>
      </c>
      <c r="T60" s="3">
        <v>1.948572</v>
      </c>
      <c r="U60" s="3">
        <v>1.943702</v>
      </c>
      <c r="V60" s="3" t="s">
        <v>285</v>
      </c>
      <c r="W60" s="3">
        <v>1.914919</v>
      </c>
      <c r="X60" s="3">
        <v>1.9296310000000001</v>
      </c>
      <c r="Y60" s="3">
        <v>1.9426570000000001</v>
      </c>
      <c r="Z60" s="3">
        <v>1</v>
      </c>
      <c r="AA60" s="3">
        <v>10.414927</v>
      </c>
      <c r="AB60" s="3">
        <v>10.398609</v>
      </c>
      <c r="AC60" s="3" t="s">
        <v>285</v>
      </c>
      <c r="AD60" s="3">
        <v>10.184006999999999</v>
      </c>
      <c r="AE60" s="3" t="s">
        <v>286</v>
      </c>
      <c r="AF60" s="3">
        <v>10.267045</v>
      </c>
      <c r="AG60" s="3">
        <v>10.392832</v>
      </c>
      <c r="AH60" s="3">
        <v>0.16</v>
      </c>
      <c r="AI60" s="3" t="s">
        <v>287</v>
      </c>
      <c r="AJ60" s="3">
        <v>0.06</v>
      </c>
      <c r="AK60" s="3">
        <v>7.1400000000000005E-2</v>
      </c>
      <c r="AL60" s="3">
        <v>-0.5625</v>
      </c>
      <c r="AM60" s="3">
        <v>700</v>
      </c>
      <c r="AN60" s="3">
        <v>8.86</v>
      </c>
      <c r="AO60" s="3">
        <v>9.19</v>
      </c>
      <c r="AP60" s="3">
        <v>49.28</v>
      </c>
      <c r="AQ60" s="3">
        <v>50.64</v>
      </c>
      <c r="AR60" s="3">
        <v>0.27837000000000001</v>
      </c>
      <c r="AS60" s="3">
        <v>0.29108000000000001</v>
      </c>
      <c r="AT60" s="3">
        <v>0.27984999999999999</v>
      </c>
      <c r="AU60" s="3">
        <v>0.73946999999999996</v>
      </c>
      <c r="AV60" s="3">
        <v>0.90188000000000001</v>
      </c>
      <c r="AW60" s="3">
        <v>0.44555</v>
      </c>
      <c r="AX60" s="3">
        <v>0.27778000000000003</v>
      </c>
      <c r="AY60" s="3">
        <v>0.29103000000000001</v>
      </c>
      <c r="AZ60" s="3">
        <v>0.27925</v>
      </c>
      <c r="BA60" s="3">
        <v>0.73226999999999998</v>
      </c>
      <c r="BB60" s="3">
        <v>0.90712999999999999</v>
      </c>
      <c r="BC60" s="3">
        <v>0.44355</v>
      </c>
      <c r="BD60" s="3" t="s">
        <v>288</v>
      </c>
      <c r="BE60" s="3" t="s">
        <v>288</v>
      </c>
      <c r="BF60" s="3" t="s">
        <v>288</v>
      </c>
      <c r="BG60" s="3" t="s">
        <v>288</v>
      </c>
      <c r="BH60" s="3" t="s">
        <v>288</v>
      </c>
      <c r="BI60" s="3" t="s">
        <v>288</v>
      </c>
      <c r="BJ60" s="3">
        <v>0.27367000000000002</v>
      </c>
      <c r="BK60" s="3">
        <v>0.28360000000000002</v>
      </c>
      <c r="BL60" s="3">
        <v>0.27593000000000001</v>
      </c>
      <c r="BM60" s="3">
        <v>0.71826999999999996</v>
      </c>
      <c r="BN60" s="3">
        <v>0.85375000000000001</v>
      </c>
      <c r="BO60" s="3">
        <v>0.43587999999999999</v>
      </c>
      <c r="BP60" s="3">
        <v>0.2757</v>
      </c>
      <c r="BQ60" s="3">
        <v>0.28577000000000002</v>
      </c>
      <c r="BR60" s="3">
        <v>0.27744999999999997</v>
      </c>
      <c r="BS60" s="3">
        <v>0.72848000000000002</v>
      </c>
      <c r="BT60" s="3">
        <v>0.86082000000000003</v>
      </c>
      <c r="BU60" s="3">
        <v>0.44392999999999999</v>
      </c>
      <c r="BV60" s="3">
        <v>0.27762999999999999</v>
      </c>
      <c r="BW60" s="3">
        <v>0.29122999999999999</v>
      </c>
      <c r="BX60" s="3">
        <v>0.27900000000000003</v>
      </c>
      <c r="BY60" s="3">
        <v>0.73477999999999999</v>
      </c>
      <c r="BZ60" s="3">
        <v>0.90076999999999996</v>
      </c>
      <c r="CA60" s="3">
        <v>0.44255</v>
      </c>
      <c r="CB60" s="3">
        <v>0.05</v>
      </c>
      <c r="CC60" s="3">
        <v>7.0000000000000007E-2</v>
      </c>
      <c r="CD60" s="3">
        <v>0.03</v>
      </c>
      <c r="CE60" s="3">
        <v>0.25</v>
      </c>
      <c r="CF60" s="3">
        <v>0.33</v>
      </c>
      <c r="CG60" s="3">
        <v>0.11</v>
      </c>
      <c r="CH60" s="3">
        <v>0.04</v>
      </c>
      <c r="CI60" s="3">
        <v>0.05</v>
      </c>
      <c r="CJ60" s="3">
        <v>0.04</v>
      </c>
      <c r="CK60" s="3">
        <v>0.08</v>
      </c>
      <c r="CL60" s="3">
        <v>0.28000000000000003</v>
      </c>
      <c r="CM60" s="3">
        <v>0.15</v>
      </c>
      <c r="CN60" s="3" t="s">
        <v>289</v>
      </c>
      <c r="CO60" s="3" t="s">
        <v>289</v>
      </c>
      <c r="CP60" s="3" t="s">
        <v>289</v>
      </c>
      <c r="CQ60" s="3" t="s">
        <v>289</v>
      </c>
      <c r="CR60" s="3" t="s">
        <v>289</v>
      </c>
      <c r="CS60" s="3" t="s">
        <v>289</v>
      </c>
      <c r="CT60" s="3">
        <v>0.06</v>
      </c>
      <c r="CU60" s="3">
        <v>0.05</v>
      </c>
      <c r="CV60" s="3">
        <v>0.05</v>
      </c>
      <c r="CW60" s="3">
        <v>0.36</v>
      </c>
      <c r="CX60" s="3">
        <v>0.18</v>
      </c>
      <c r="CY60" s="3">
        <v>0.28999999999999998</v>
      </c>
      <c r="CZ60" s="3">
        <v>0.02</v>
      </c>
      <c r="DA60" s="3">
        <v>0.08</v>
      </c>
      <c r="DB60" s="3">
        <v>0.03</v>
      </c>
      <c r="DC60" s="3">
        <v>0.25</v>
      </c>
      <c r="DD60" s="3">
        <v>0.31</v>
      </c>
      <c r="DE60" s="3">
        <v>0.24</v>
      </c>
      <c r="DF60" s="3">
        <v>0.04</v>
      </c>
      <c r="DG60" s="3">
        <v>0.05</v>
      </c>
      <c r="DH60" s="3">
        <v>0.08</v>
      </c>
      <c r="DI60" s="3">
        <v>0.13</v>
      </c>
      <c r="DJ60" s="3">
        <v>0.28999999999999998</v>
      </c>
      <c r="DK60" s="3">
        <v>0.11</v>
      </c>
      <c r="DL60" s="3" t="s">
        <v>325</v>
      </c>
    </row>
    <row r="61" spans="1:116" s="3" customFormat="1" ht="12.75">
      <c r="A61" s="3">
        <v>71162</v>
      </c>
      <c r="B61" s="3" t="s">
        <v>16</v>
      </c>
      <c r="C61" s="2">
        <v>5</v>
      </c>
      <c r="D61" s="3">
        <v>20090715</v>
      </c>
      <c r="E61" s="3" t="s">
        <v>108</v>
      </c>
      <c r="F61" s="3">
        <v>20090715</v>
      </c>
      <c r="G61" s="3" t="s">
        <v>333</v>
      </c>
      <c r="H61" s="3" t="s">
        <v>329</v>
      </c>
      <c r="I61" s="3">
        <v>4</v>
      </c>
      <c r="J61" s="3">
        <v>742</v>
      </c>
      <c r="K61" s="3" t="s">
        <v>338</v>
      </c>
      <c r="L61" s="3" t="s">
        <v>339</v>
      </c>
      <c r="M61" s="3" t="s">
        <v>283</v>
      </c>
      <c r="N61" s="3" t="s">
        <v>283</v>
      </c>
      <c r="O61" s="3">
        <v>540</v>
      </c>
      <c r="P61" s="3">
        <v>1.25</v>
      </c>
      <c r="Q61" s="3">
        <v>0.88</v>
      </c>
      <c r="R61" s="3">
        <v>2.13</v>
      </c>
      <c r="S61" s="3" t="s">
        <v>284</v>
      </c>
      <c r="T61" s="3">
        <v>2.0071690000000002</v>
      </c>
      <c r="U61" s="3">
        <v>2.0030969999999999</v>
      </c>
      <c r="V61" s="3" t="s">
        <v>285</v>
      </c>
      <c r="W61" s="3">
        <v>1.9733369999999999</v>
      </c>
      <c r="X61" s="3">
        <v>1.9797229999999999</v>
      </c>
      <c r="Y61" s="3">
        <v>2.0012629999999998</v>
      </c>
      <c r="Z61" s="3">
        <v>0</v>
      </c>
      <c r="AA61" s="3">
        <v>10.729244</v>
      </c>
      <c r="AB61" s="3">
        <v>10.721857</v>
      </c>
      <c r="AC61" s="3" t="s">
        <v>285</v>
      </c>
      <c r="AD61" s="3">
        <v>10.491282999999999</v>
      </c>
      <c r="AE61" s="3" t="s">
        <v>330</v>
      </c>
      <c r="AF61" s="3">
        <v>10.514450999999999</v>
      </c>
      <c r="AG61" s="3">
        <v>10.709868999999999</v>
      </c>
      <c r="AH61" s="3">
        <v>7.0000000000000007E-2</v>
      </c>
      <c r="AI61" s="3" t="s">
        <v>287</v>
      </c>
      <c r="AJ61" s="3">
        <v>0.11</v>
      </c>
      <c r="AK61" s="3">
        <v>-0.5</v>
      </c>
      <c r="AL61" s="3">
        <v>-1</v>
      </c>
      <c r="AM61" s="3">
        <v>900</v>
      </c>
      <c r="AN61" s="3">
        <v>8.64</v>
      </c>
      <c r="AO61" s="3">
        <v>8.74</v>
      </c>
      <c r="AP61" s="3">
        <v>49.24</v>
      </c>
      <c r="AQ61" s="3">
        <v>50.84</v>
      </c>
      <c r="AR61" s="3">
        <v>0.28710000000000002</v>
      </c>
      <c r="AS61" s="3">
        <v>0.29909999999999998</v>
      </c>
      <c r="AT61" s="3">
        <v>0.28687000000000001</v>
      </c>
      <c r="AU61" s="3">
        <v>0.76370000000000005</v>
      </c>
      <c r="AV61" s="3">
        <v>0.93105000000000004</v>
      </c>
      <c r="AW61" s="3">
        <v>0.46843000000000001</v>
      </c>
      <c r="AX61" s="3">
        <v>0.28644999999999998</v>
      </c>
      <c r="AY61" s="3">
        <v>0.30007</v>
      </c>
      <c r="AZ61" s="3">
        <v>0.28660000000000002</v>
      </c>
      <c r="BA61" s="3">
        <v>0.75358000000000003</v>
      </c>
      <c r="BB61" s="3">
        <v>0.93167</v>
      </c>
      <c r="BC61" s="3">
        <v>0.46722999999999998</v>
      </c>
      <c r="BD61" s="3" t="s">
        <v>288</v>
      </c>
      <c r="BE61" s="3" t="s">
        <v>288</v>
      </c>
      <c r="BF61" s="3" t="s">
        <v>288</v>
      </c>
      <c r="BG61" s="3" t="s">
        <v>288</v>
      </c>
      <c r="BH61" s="3" t="s">
        <v>288</v>
      </c>
      <c r="BI61" s="3" t="s">
        <v>288</v>
      </c>
      <c r="BJ61" s="3">
        <v>0.28177999999999997</v>
      </c>
      <c r="BK61" s="3">
        <v>0.29167999999999999</v>
      </c>
      <c r="BL61" s="3">
        <v>0.28370000000000001</v>
      </c>
      <c r="BM61" s="3">
        <v>0.73862000000000005</v>
      </c>
      <c r="BN61" s="3">
        <v>0.87314999999999998</v>
      </c>
      <c r="BO61" s="3">
        <v>0.46074999999999999</v>
      </c>
      <c r="BP61" s="3">
        <v>0.2828</v>
      </c>
      <c r="BQ61" s="3">
        <v>0.29202</v>
      </c>
      <c r="BR61" s="3">
        <v>0.28438000000000002</v>
      </c>
      <c r="BS61" s="3">
        <v>0.74309999999999998</v>
      </c>
      <c r="BT61" s="3">
        <v>0.86712</v>
      </c>
      <c r="BU61" s="3">
        <v>0.46332000000000001</v>
      </c>
      <c r="BV61" s="3">
        <v>0.28599999999999998</v>
      </c>
      <c r="BW61" s="3">
        <v>0.30058000000000001</v>
      </c>
      <c r="BX61" s="3">
        <v>0.28684999999999999</v>
      </c>
      <c r="BY61" s="3">
        <v>0.74278</v>
      </c>
      <c r="BZ61" s="3">
        <v>0.91995000000000005</v>
      </c>
      <c r="CA61" s="3">
        <v>0.46842</v>
      </c>
      <c r="CB61" s="3">
        <v>0.03</v>
      </c>
      <c r="CC61" s="3">
        <v>0.04</v>
      </c>
      <c r="CD61" s="3">
        <v>0.04</v>
      </c>
      <c r="CE61" s="3">
        <v>0.14000000000000001</v>
      </c>
      <c r="CF61" s="3">
        <v>0.35</v>
      </c>
      <c r="CG61" s="3">
        <v>0.16</v>
      </c>
      <c r="CH61" s="3">
        <v>0.02</v>
      </c>
      <c r="CI61" s="3">
        <v>0.05</v>
      </c>
      <c r="CJ61" s="3">
        <v>0.04</v>
      </c>
      <c r="CK61" s="3">
        <v>0.1</v>
      </c>
      <c r="CL61" s="3">
        <v>0.17</v>
      </c>
      <c r="CM61" s="3">
        <v>0.17</v>
      </c>
      <c r="CN61" s="3" t="s">
        <v>289</v>
      </c>
      <c r="CO61" s="3" t="s">
        <v>289</v>
      </c>
      <c r="CP61" s="3" t="s">
        <v>289</v>
      </c>
      <c r="CQ61" s="3" t="s">
        <v>289</v>
      </c>
      <c r="CR61" s="3" t="s">
        <v>289</v>
      </c>
      <c r="CS61" s="3" t="s">
        <v>289</v>
      </c>
      <c r="CT61" s="3">
        <v>0.01</v>
      </c>
      <c r="CU61" s="3">
        <v>0.03</v>
      </c>
      <c r="CV61" s="3">
        <v>0.12</v>
      </c>
      <c r="CW61" s="3">
        <v>0.21</v>
      </c>
      <c r="CX61" s="3">
        <v>0.14000000000000001</v>
      </c>
      <c r="CY61" s="3">
        <v>0.05</v>
      </c>
      <c r="CZ61" s="3">
        <v>0.1</v>
      </c>
      <c r="DA61" s="3">
        <v>0.06</v>
      </c>
      <c r="DB61" s="3">
        <v>0.06</v>
      </c>
      <c r="DC61" s="3">
        <v>0.41</v>
      </c>
      <c r="DD61" s="3">
        <v>0.26</v>
      </c>
      <c r="DE61" s="3">
        <v>0.14000000000000001</v>
      </c>
      <c r="DF61" s="3">
        <v>0.04</v>
      </c>
      <c r="DG61" s="3">
        <v>0.06</v>
      </c>
      <c r="DH61" s="3">
        <v>0.38</v>
      </c>
      <c r="DI61" s="3">
        <v>0.38</v>
      </c>
      <c r="DJ61" s="3">
        <v>0.23</v>
      </c>
      <c r="DK61" s="3">
        <v>0.15</v>
      </c>
      <c r="DL61" s="3" t="s">
        <v>325</v>
      </c>
    </row>
    <row r="62" spans="1:116" s="3" customFormat="1" ht="12.75">
      <c r="A62" s="3">
        <v>71207</v>
      </c>
      <c r="B62" s="3" t="s">
        <v>19</v>
      </c>
      <c r="C62" s="2">
        <v>2</v>
      </c>
      <c r="D62" s="3">
        <v>20090720</v>
      </c>
      <c r="E62" s="3" t="s">
        <v>109</v>
      </c>
      <c r="F62" s="3">
        <v>20090720</v>
      </c>
      <c r="G62" s="3" t="s">
        <v>332</v>
      </c>
      <c r="H62" s="3">
        <v>11</v>
      </c>
      <c r="I62" s="3">
        <v>11</v>
      </c>
      <c r="J62" s="3">
        <v>1947</v>
      </c>
      <c r="K62" s="3" t="s">
        <v>283</v>
      </c>
      <c r="L62" s="3" t="s">
        <v>283</v>
      </c>
      <c r="M62" s="3" t="s">
        <v>283</v>
      </c>
      <c r="N62" s="3" t="s">
        <v>283</v>
      </c>
      <c r="O62" s="3">
        <v>540</v>
      </c>
      <c r="P62" s="3">
        <v>1.26</v>
      </c>
      <c r="Q62" s="3">
        <v>0.84</v>
      </c>
      <c r="R62" s="3">
        <v>2.1</v>
      </c>
      <c r="S62" s="3" t="s">
        <v>284</v>
      </c>
      <c r="T62" s="3">
        <v>1.9366680000000001</v>
      </c>
      <c r="U62" s="3">
        <v>1.9367890000000001</v>
      </c>
      <c r="V62" s="3" t="s">
        <v>285</v>
      </c>
      <c r="W62" s="3">
        <v>1.913678</v>
      </c>
      <c r="X62" s="3">
        <v>1.921959</v>
      </c>
      <c r="Y62" s="3">
        <v>1.937271</v>
      </c>
      <c r="Z62" s="3">
        <v>0</v>
      </c>
      <c r="AA62" s="3">
        <v>10.360683</v>
      </c>
      <c r="AB62" s="3">
        <v>10.36246</v>
      </c>
      <c r="AC62" s="3" t="s">
        <v>285</v>
      </c>
      <c r="AD62" s="3">
        <v>10.176702000000001</v>
      </c>
      <c r="AE62" s="3" t="s">
        <v>296</v>
      </c>
      <c r="AF62" s="3">
        <v>10.226129</v>
      </c>
      <c r="AG62" s="3">
        <v>10.377808</v>
      </c>
      <c r="AH62" s="3">
        <v>-0.02</v>
      </c>
      <c r="AI62" s="3" t="s">
        <v>287</v>
      </c>
      <c r="AJ62" s="3">
        <v>-0.15</v>
      </c>
      <c r="AK62" s="3">
        <v>-0.42859999999999998</v>
      </c>
      <c r="AL62" s="3">
        <v>-1.25</v>
      </c>
      <c r="AM62" s="3" t="s">
        <v>340</v>
      </c>
      <c r="AN62" s="3">
        <v>8.66</v>
      </c>
      <c r="AO62" s="3">
        <v>9.3800000000000008</v>
      </c>
      <c r="AP62" s="3">
        <v>49.1</v>
      </c>
      <c r="AQ62" s="3">
        <v>56.68</v>
      </c>
      <c r="AR62" s="3">
        <v>0.27679999999999999</v>
      </c>
      <c r="AS62" s="3">
        <v>0.29047000000000001</v>
      </c>
      <c r="AT62" s="3">
        <v>0.27833000000000002</v>
      </c>
      <c r="AU62" s="3">
        <v>0.72648000000000001</v>
      </c>
      <c r="AV62" s="3">
        <v>0.89810000000000001</v>
      </c>
      <c r="AW62" s="3">
        <v>0.44177</v>
      </c>
      <c r="AX62" s="3">
        <v>0.27675</v>
      </c>
      <c r="AY62" s="3">
        <v>0.29032999999999998</v>
      </c>
      <c r="AZ62" s="3">
        <v>0.27850000000000003</v>
      </c>
      <c r="BA62" s="3">
        <v>0.72423000000000004</v>
      </c>
      <c r="BB62" s="3">
        <v>0.90253000000000005</v>
      </c>
      <c r="BC62" s="3">
        <v>0.44236999999999999</v>
      </c>
      <c r="BD62" s="3" t="s">
        <v>288</v>
      </c>
      <c r="BE62" s="3" t="s">
        <v>288</v>
      </c>
      <c r="BF62" s="3" t="s">
        <v>288</v>
      </c>
      <c r="BG62" s="3" t="s">
        <v>288</v>
      </c>
      <c r="BH62" s="3" t="s">
        <v>288</v>
      </c>
      <c r="BI62" s="3" t="s">
        <v>288</v>
      </c>
      <c r="BJ62" s="3">
        <v>0.27365</v>
      </c>
      <c r="BK62" s="3">
        <v>0.28348000000000001</v>
      </c>
      <c r="BL62" s="3">
        <v>0.27553</v>
      </c>
      <c r="BM62" s="3">
        <v>0.71777999999999997</v>
      </c>
      <c r="BN62" s="3">
        <v>0.85107999999999995</v>
      </c>
      <c r="BO62" s="3">
        <v>0.43576999999999999</v>
      </c>
      <c r="BP62" s="3">
        <v>0.27477000000000001</v>
      </c>
      <c r="BQ62" s="3">
        <v>0.28492000000000001</v>
      </c>
      <c r="BR62" s="3">
        <v>0.27629999999999999</v>
      </c>
      <c r="BS62" s="3">
        <v>0.72336999999999996</v>
      </c>
      <c r="BT62" s="3">
        <v>0.85502</v>
      </c>
      <c r="BU62" s="3">
        <v>0.44124999999999998</v>
      </c>
      <c r="BV62" s="3">
        <v>0.27712999999999999</v>
      </c>
      <c r="BW62" s="3">
        <v>0.2913</v>
      </c>
      <c r="BX62" s="3">
        <v>0.27789999999999998</v>
      </c>
      <c r="BY62" s="3">
        <v>0.72931999999999997</v>
      </c>
      <c r="BZ62" s="3">
        <v>0.90698000000000001</v>
      </c>
      <c r="CA62" s="3">
        <v>0.44133</v>
      </c>
      <c r="CB62" s="3">
        <v>0.02</v>
      </c>
      <c r="CC62" s="3">
        <v>7.0000000000000007E-2</v>
      </c>
      <c r="CD62" s="3">
        <v>0.03</v>
      </c>
      <c r="CE62" s="3">
        <v>0.11</v>
      </c>
      <c r="CF62" s="3">
        <v>0.09</v>
      </c>
      <c r="CG62" s="3">
        <v>0.25</v>
      </c>
      <c r="CH62" s="3">
        <v>0.03</v>
      </c>
      <c r="CI62" s="3">
        <v>0.04</v>
      </c>
      <c r="CJ62" s="3">
        <v>0.02</v>
      </c>
      <c r="CK62" s="3">
        <v>0.2</v>
      </c>
      <c r="CL62" s="3">
        <v>0.4</v>
      </c>
      <c r="CM62" s="3">
        <v>0.3</v>
      </c>
      <c r="CN62" s="3" t="s">
        <v>289</v>
      </c>
      <c r="CO62" s="3" t="s">
        <v>289</v>
      </c>
      <c r="CP62" s="3" t="s">
        <v>289</v>
      </c>
      <c r="CQ62" s="3" t="s">
        <v>289</v>
      </c>
      <c r="CR62" s="3" t="s">
        <v>289</v>
      </c>
      <c r="CS62" s="3" t="s">
        <v>289</v>
      </c>
      <c r="CT62" s="3">
        <v>0.05</v>
      </c>
      <c r="CU62" s="3">
        <v>0.05</v>
      </c>
      <c r="CV62" s="3">
        <v>0.02</v>
      </c>
      <c r="CW62" s="3">
        <v>0.16</v>
      </c>
      <c r="CX62" s="3">
        <v>0.32</v>
      </c>
      <c r="CY62" s="3">
        <v>0.14000000000000001</v>
      </c>
      <c r="CZ62" s="3">
        <v>0.03</v>
      </c>
      <c r="DA62" s="3">
        <v>0.08</v>
      </c>
      <c r="DB62" s="3">
        <v>0.04</v>
      </c>
      <c r="DC62" s="3">
        <v>0.11</v>
      </c>
      <c r="DD62" s="3">
        <v>0.17</v>
      </c>
      <c r="DE62" s="3">
        <v>0.17</v>
      </c>
      <c r="DF62" s="3">
        <v>0.02</v>
      </c>
      <c r="DG62" s="3">
        <v>0.06</v>
      </c>
      <c r="DH62" s="3">
        <v>0.02</v>
      </c>
      <c r="DI62" s="3">
        <v>0.16</v>
      </c>
      <c r="DJ62" s="3">
        <v>0.47</v>
      </c>
      <c r="DK62" s="3">
        <v>0.14000000000000001</v>
      </c>
      <c r="DL62" s="3" t="s">
        <v>325</v>
      </c>
    </row>
    <row r="63" spans="1:116" s="3" customFormat="1" ht="12.75">
      <c r="A63" s="3">
        <v>71186</v>
      </c>
      <c r="B63" s="3" t="s">
        <v>18</v>
      </c>
      <c r="C63" s="2">
        <v>1</v>
      </c>
      <c r="D63" s="3">
        <v>20090721</v>
      </c>
      <c r="E63" s="3" t="s">
        <v>110</v>
      </c>
      <c r="F63" s="3">
        <v>20090721</v>
      </c>
      <c r="G63" s="3" t="s">
        <v>295</v>
      </c>
      <c r="H63" s="3">
        <v>18</v>
      </c>
      <c r="I63" s="3">
        <v>55</v>
      </c>
      <c r="J63" s="3">
        <v>2908</v>
      </c>
      <c r="K63" s="3" t="s">
        <v>283</v>
      </c>
      <c r="L63" s="3" t="s">
        <v>283</v>
      </c>
      <c r="M63" s="3" t="s">
        <v>283</v>
      </c>
      <c r="N63" s="3" t="s">
        <v>283</v>
      </c>
      <c r="O63" s="3">
        <v>541</v>
      </c>
      <c r="P63" s="3">
        <v>0.7</v>
      </c>
      <c r="Q63" s="3">
        <v>0.65</v>
      </c>
      <c r="R63" s="3">
        <v>1.35</v>
      </c>
      <c r="S63" s="3" t="s">
        <v>284</v>
      </c>
      <c r="T63" s="3">
        <v>1.9525950000000001</v>
      </c>
      <c r="U63" s="3">
        <v>1.9509030000000001</v>
      </c>
      <c r="V63" s="3" t="s">
        <v>285</v>
      </c>
      <c r="W63" s="3">
        <v>1.941174</v>
      </c>
      <c r="X63" s="3">
        <v>1.943678</v>
      </c>
      <c r="Y63" s="3">
        <v>1.953538</v>
      </c>
      <c r="Z63" s="3">
        <v>2</v>
      </c>
      <c r="AA63" s="3">
        <v>10.429614000000001</v>
      </c>
      <c r="AB63" s="3">
        <v>10.420453</v>
      </c>
      <c r="AC63" s="3" t="s">
        <v>285</v>
      </c>
      <c r="AD63" s="3">
        <v>10.331783</v>
      </c>
      <c r="AE63" s="3" t="s">
        <v>292</v>
      </c>
      <c r="AF63" s="3">
        <v>10.349876999999999</v>
      </c>
      <c r="AG63" s="3">
        <v>10.428881000000001</v>
      </c>
      <c r="AH63" s="3">
        <v>0.09</v>
      </c>
      <c r="AI63" s="3" t="s">
        <v>287</v>
      </c>
      <c r="AJ63" s="3">
        <v>-0.08</v>
      </c>
      <c r="AK63" s="3">
        <v>-1.2142999999999999</v>
      </c>
      <c r="AL63" s="3">
        <v>-0.375</v>
      </c>
      <c r="AM63" s="3">
        <v>600</v>
      </c>
      <c r="AN63" s="3">
        <v>10.7</v>
      </c>
      <c r="AO63" s="3">
        <v>10.41</v>
      </c>
      <c r="AP63" s="3">
        <v>70.290000000000006</v>
      </c>
      <c r="AQ63" s="3">
        <v>68.84</v>
      </c>
      <c r="AR63" s="3">
        <v>0.27927000000000002</v>
      </c>
      <c r="AS63" s="3">
        <v>0.29199999999999998</v>
      </c>
      <c r="AT63" s="3">
        <v>0.28029999999999999</v>
      </c>
      <c r="AU63" s="3">
        <v>0.73519999999999996</v>
      </c>
      <c r="AV63" s="3">
        <v>0.89217999999999997</v>
      </c>
      <c r="AW63" s="3">
        <v>0.44635000000000002</v>
      </c>
      <c r="AX63" s="3">
        <v>0.27892</v>
      </c>
      <c r="AY63" s="3">
        <v>0.29166999999999998</v>
      </c>
      <c r="AZ63" s="3">
        <v>0.28022000000000002</v>
      </c>
      <c r="BA63" s="3">
        <v>0.73475000000000001</v>
      </c>
      <c r="BB63" s="3">
        <v>0.89251999999999998</v>
      </c>
      <c r="BC63" s="3">
        <v>0.44569999999999999</v>
      </c>
      <c r="BD63" s="3" t="s">
        <v>288</v>
      </c>
      <c r="BE63" s="3" t="s">
        <v>288</v>
      </c>
      <c r="BF63" s="3" t="s">
        <v>288</v>
      </c>
      <c r="BG63" s="3" t="s">
        <v>288</v>
      </c>
      <c r="BH63" s="3" t="s">
        <v>288</v>
      </c>
      <c r="BI63" s="3" t="s">
        <v>288</v>
      </c>
      <c r="BJ63" s="3">
        <v>0.27766999999999997</v>
      </c>
      <c r="BK63" s="3">
        <v>0.28844999999999998</v>
      </c>
      <c r="BL63" s="3">
        <v>0.2792</v>
      </c>
      <c r="BM63" s="3">
        <v>0.72782000000000002</v>
      </c>
      <c r="BN63" s="3">
        <v>0.86277000000000004</v>
      </c>
      <c r="BO63" s="3">
        <v>0.44272</v>
      </c>
      <c r="BP63" s="3">
        <v>0.27827000000000002</v>
      </c>
      <c r="BQ63" s="3">
        <v>0.28897</v>
      </c>
      <c r="BR63" s="3">
        <v>0.27877000000000002</v>
      </c>
      <c r="BS63" s="3">
        <v>0.73487000000000002</v>
      </c>
      <c r="BT63" s="3">
        <v>0.86424999999999996</v>
      </c>
      <c r="BU63" s="3">
        <v>0.44485000000000002</v>
      </c>
      <c r="BV63" s="3">
        <v>0.27972000000000002</v>
      </c>
      <c r="BW63" s="3">
        <v>0.29237000000000002</v>
      </c>
      <c r="BX63" s="3">
        <v>0.28022999999999998</v>
      </c>
      <c r="BY63" s="3">
        <v>0.73428000000000004</v>
      </c>
      <c r="BZ63" s="3">
        <v>0.88292999999999999</v>
      </c>
      <c r="CA63" s="3">
        <v>0.44514999999999999</v>
      </c>
      <c r="CB63" s="3">
        <v>0.06</v>
      </c>
      <c r="CC63" s="3">
        <v>0.09</v>
      </c>
      <c r="CD63" s="3">
        <v>0.06</v>
      </c>
      <c r="CE63" s="3">
        <v>0.35</v>
      </c>
      <c r="CF63" s="3">
        <v>0.2</v>
      </c>
      <c r="CG63" s="3">
        <v>0.17</v>
      </c>
      <c r="CH63" s="3">
        <v>0.05</v>
      </c>
      <c r="CI63" s="3">
        <v>0.06</v>
      </c>
      <c r="CJ63" s="3">
        <v>7.0000000000000007E-2</v>
      </c>
      <c r="CK63" s="3">
        <v>0.62</v>
      </c>
      <c r="CL63" s="3">
        <v>0.1</v>
      </c>
      <c r="CM63" s="3">
        <v>0.15</v>
      </c>
      <c r="CN63" s="3" t="s">
        <v>289</v>
      </c>
      <c r="CO63" s="3" t="s">
        <v>289</v>
      </c>
      <c r="CP63" s="3" t="s">
        <v>289</v>
      </c>
      <c r="CQ63" s="3" t="s">
        <v>289</v>
      </c>
      <c r="CR63" s="3" t="s">
        <v>289</v>
      </c>
      <c r="CS63" s="3" t="s">
        <v>289</v>
      </c>
      <c r="CT63" s="3">
        <v>0.13</v>
      </c>
      <c r="CU63" s="3">
        <v>0.06</v>
      </c>
      <c r="CV63" s="3">
        <v>0.05</v>
      </c>
      <c r="CW63" s="3">
        <v>0.48</v>
      </c>
      <c r="CX63" s="3">
        <v>0.66</v>
      </c>
      <c r="CY63" s="3">
        <v>0.33</v>
      </c>
      <c r="CZ63" s="3">
        <v>0.02</v>
      </c>
      <c r="DA63" s="3">
        <v>0.06</v>
      </c>
      <c r="DB63" s="3">
        <v>0.1</v>
      </c>
      <c r="DC63" s="3">
        <v>0.25</v>
      </c>
      <c r="DD63" s="3">
        <v>0.24</v>
      </c>
      <c r="DE63" s="3">
        <v>0.11</v>
      </c>
      <c r="DF63" s="3">
        <v>0.06</v>
      </c>
      <c r="DG63" s="3">
        <v>0.04</v>
      </c>
      <c r="DH63" s="3">
        <v>7.0000000000000007E-2</v>
      </c>
      <c r="DI63" s="3">
        <v>0.43</v>
      </c>
      <c r="DJ63" s="3">
        <v>0.47</v>
      </c>
      <c r="DK63" s="3">
        <v>0.24</v>
      </c>
      <c r="DL63" s="3" t="s">
        <v>325</v>
      </c>
    </row>
    <row r="64" spans="1:116" s="3" customFormat="1" ht="12.75">
      <c r="A64" s="3">
        <v>71188</v>
      </c>
      <c r="B64" s="3" t="s">
        <v>18</v>
      </c>
      <c r="C64" s="2">
        <v>3</v>
      </c>
      <c r="D64" s="3">
        <v>20090728</v>
      </c>
      <c r="E64" s="3" t="s">
        <v>111</v>
      </c>
      <c r="F64" s="3">
        <v>20090728</v>
      </c>
      <c r="G64" s="3" t="s">
        <v>341</v>
      </c>
      <c r="H64" s="3" t="s">
        <v>342</v>
      </c>
      <c r="I64" s="3">
        <v>86</v>
      </c>
      <c r="J64" s="3">
        <v>463</v>
      </c>
      <c r="K64" s="3" t="s">
        <v>308</v>
      </c>
      <c r="L64" s="3" t="s">
        <v>283</v>
      </c>
      <c r="M64" s="3" t="s">
        <v>283</v>
      </c>
      <c r="N64" s="3" t="s">
        <v>283</v>
      </c>
      <c r="O64" s="3">
        <v>541</v>
      </c>
      <c r="P64" s="3">
        <v>0.99</v>
      </c>
      <c r="Q64" s="3">
        <v>0.78</v>
      </c>
      <c r="R64" s="3">
        <v>1.77</v>
      </c>
      <c r="S64" s="3" t="s">
        <v>284</v>
      </c>
      <c r="T64" s="3">
        <v>1.971924</v>
      </c>
      <c r="U64" s="3">
        <v>1.9681090000000001</v>
      </c>
      <c r="V64" s="3" t="s">
        <v>285</v>
      </c>
      <c r="W64" s="3">
        <v>1.94095</v>
      </c>
      <c r="X64" s="3">
        <v>1.9433670000000001</v>
      </c>
      <c r="Y64" s="3">
        <v>1.9649749999999999</v>
      </c>
      <c r="Z64" s="3">
        <v>1</v>
      </c>
      <c r="AA64" s="3">
        <v>10.504049</v>
      </c>
      <c r="AB64" s="3">
        <v>10.489985000000001</v>
      </c>
      <c r="AC64" s="3" t="s">
        <v>285</v>
      </c>
      <c r="AD64" s="3">
        <v>10.32016</v>
      </c>
      <c r="AE64" s="3" t="s">
        <v>292</v>
      </c>
      <c r="AF64" s="3">
        <v>10.340643</v>
      </c>
      <c r="AG64" s="3">
        <v>10.472162000000001</v>
      </c>
      <c r="AH64" s="3">
        <v>0.13</v>
      </c>
      <c r="AI64" s="3" t="s">
        <v>287</v>
      </c>
      <c r="AJ64" s="3">
        <v>0.17</v>
      </c>
      <c r="AK64" s="3">
        <v>0.85709999999999997</v>
      </c>
      <c r="AL64" s="3">
        <v>0.4375</v>
      </c>
      <c r="AM64" s="3">
        <v>700</v>
      </c>
      <c r="AN64" s="3">
        <v>10.7</v>
      </c>
      <c r="AO64" s="3">
        <v>10.37</v>
      </c>
      <c r="AP64" s="3">
        <v>70.13</v>
      </c>
      <c r="AQ64" s="3">
        <v>68.23</v>
      </c>
      <c r="AR64" s="3">
        <v>0.28222000000000003</v>
      </c>
      <c r="AS64" s="3">
        <v>0.29316999999999999</v>
      </c>
      <c r="AT64" s="3">
        <v>0.28297</v>
      </c>
      <c r="AU64" s="3">
        <v>0.7329</v>
      </c>
      <c r="AV64" s="3">
        <v>0.88246999999999998</v>
      </c>
      <c r="AW64" s="3">
        <v>0.45727000000000001</v>
      </c>
      <c r="AX64" s="3">
        <v>0.28188000000000002</v>
      </c>
      <c r="AY64" s="3">
        <v>0.29320000000000002</v>
      </c>
      <c r="AZ64" s="3">
        <v>0.28249999999999997</v>
      </c>
      <c r="BA64" s="3">
        <v>0.73014999999999997</v>
      </c>
      <c r="BB64" s="3">
        <v>0.88529999999999998</v>
      </c>
      <c r="BC64" s="3">
        <v>0.45256999999999997</v>
      </c>
      <c r="BD64" s="3" t="s">
        <v>288</v>
      </c>
      <c r="BE64" s="3" t="s">
        <v>288</v>
      </c>
      <c r="BF64" s="3" t="s">
        <v>288</v>
      </c>
      <c r="BG64" s="3" t="s">
        <v>288</v>
      </c>
      <c r="BH64" s="3" t="s">
        <v>288</v>
      </c>
      <c r="BI64" s="3" t="s">
        <v>288</v>
      </c>
      <c r="BJ64" s="3">
        <v>0.2777</v>
      </c>
      <c r="BK64" s="3">
        <v>0.28793000000000002</v>
      </c>
      <c r="BL64" s="3">
        <v>0.27937000000000001</v>
      </c>
      <c r="BM64" s="3">
        <v>0.71758</v>
      </c>
      <c r="BN64" s="3">
        <v>0.85634999999999994</v>
      </c>
      <c r="BO64" s="3">
        <v>0.44583</v>
      </c>
      <c r="BP64" s="3">
        <v>0.27787000000000001</v>
      </c>
      <c r="BQ64" s="3">
        <v>0.28927000000000003</v>
      </c>
      <c r="BR64" s="3">
        <v>0.27962999999999999</v>
      </c>
      <c r="BS64" s="3">
        <v>0.71765000000000001</v>
      </c>
      <c r="BT64" s="3">
        <v>0.85277999999999998</v>
      </c>
      <c r="BU64" s="3">
        <v>0.44878000000000001</v>
      </c>
      <c r="BV64" s="3">
        <v>0.28120000000000001</v>
      </c>
      <c r="BW64" s="3">
        <v>0.2928</v>
      </c>
      <c r="BX64" s="3">
        <v>0.2823</v>
      </c>
      <c r="BY64" s="3">
        <v>0.72857000000000005</v>
      </c>
      <c r="BZ64" s="3">
        <v>0.88102999999999998</v>
      </c>
      <c r="CA64" s="3">
        <v>0.45255000000000001</v>
      </c>
      <c r="CB64" s="3">
        <v>0.03</v>
      </c>
      <c r="CC64" s="3">
        <v>0.05</v>
      </c>
      <c r="CD64" s="3">
        <v>0.1</v>
      </c>
      <c r="CE64" s="3">
        <v>0.14000000000000001</v>
      </c>
      <c r="CF64" s="3">
        <v>0.22</v>
      </c>
      <c r="CG64" s="3">
        <v>0.27</v>
      </c>
      <c r="CH64" s="3">
        <v>0.04</v>
      </c>
      <c r="CI64" s="3">
        <v>0.06</v>
      </c>
      <c r="CJ64" s="3">
        <v>0.12</v>
      </c>
      <c r="CK64" s="3">
        <v>0.33</v>
      </c>
      <c r="CL64" s="3">
        <v>0.21</v>
      </c>
      <c r="CM64" s="3">
        <v>0.16</v>
      </c>
      <c r="CN64" s="3" t="s">
        <v>289</v>
      </c>
      <c r="CO64" s="3" t="s">
        <v>289</v>
      </c>
      <c r="CP64" s="3" t="s">
        <v>289</v>
      </c>
      <c r="CQ64" s="3" t="s">
        <v>289</v>
      </c>
      <c r="CR64" s="3" t="s">
        <v>289</v>
      </c>
      <c r="CS64" s="3" t="s">
        <v>289</v>
      </c>
      <c r="CT64" s="3">
        <v>0.03</v>
      </c>
      <c r="CU64" s="3">
        <v>0.16</v>
      </c>
      <c r="CV64" s="3">
        <v>0.14000000000000001</v>
      </c>
      <c r="CW64" s="3">
        <v>0.78</v>
      </c>
      <c r="CX64" s="3">
        <v>0.28999999999999998</v>
      </c>
      <c r="CY64" s="3">
        <v>0.19</v>
      </c>
      <c r="CZ64" s="3">
        <v>0.02</v>
      </c>
      <c r="DA64" s="3">
        <v>0.04</v>
      </c>
      <c r="DB64" s="3">
        <v>0.03</v>
      </c>
      <c r="DC64" s="3">
        <v>0.3</v>
      </c>
      <c r="DD64" s="3">
        <v>0.25</v>
      </c>
      <c r="DE64" s="3">
        <v>0.47</v>
      </c>
      <c r="DF64" s="3">
        <v>0.04</v>
      </c>
      <c r="DG64" s="3">
        <v>0.04</v>
      </c>
      <c r="DH64" s="3">
        <v>0.04</v>
      </c>
      <c r="DI64" s="3">
        <v>0.25</v>
      </c>
      <c r="DJ64" s="3">
        <v>0.06</v>
      </c>
      <c r="DK64" s="3">
        <v>0.22</v>
      </c>
      <c r="DL64" s="3" t="s">
        <v>325</v>
      </c>
    </row>
    <row r="65" spans="1:116" s="3" customFormat="1" ht="12.75">
      <c r="A65" s="3">
        <v>71205</v>
      </c>
      <c r="B65" s="3" t="s">
        <v>17</v>
      </c>
      <c r="C65" s="2">
        <v>1</v>
      </c>
      <c r="D65" s="3">
        <v>20090730</v>
      </c>
      <c r="E65" s="3" t="s">
        <v>112</v>
      </c>
      <c r="F65" s="3">
        <v>20090730</v>
      </c>
      <c r="G65" s="3" t="s">
        <v>312</v>
      </c>
      <c r="H65" s="3">
        <v>21</v>
      </c>
      <c r="I65" s="3">
        <v>53</v>
      </c>
      <c r="J65" s="3">
        <v>3332</v>
      </c>
      <c r="K65" s="3" t="s">
        <v>283</v>
      </c>
      <c r="L65" s="3" t="s">
        <v>283</v>
      </c>
      <c r="M65" s="3" t="s">
        <v>283</v>
      </c>
      <c r="N65" s="3" t="s">
        <v>283</v>
      </c>
      <c r="O65" s="3">
        <v>542</v>
      </c>
      <c r="P65" s="3">
        <v>1.52</v>
      </c>
      <c r="Q65" s="3">
        <v>0.53</v>
      </c>
      <c r="R65" s="3">
        <v>2.0499999999999998</v>
      </c>
      <c r="S65" s="3" t="s">
        <v>284</v>
      </c>
      <c r="T65" s="3">
        <v>1.9556610000000001</v>
      </c>
      <c r="U65" s="3">
        <v>1.952566</v>
      </c>
      <c r="V65" s="3" t="s">
        <v>285</v>
      </c>
      <c r="W65" s="3">
        <v>1.9294309999999999</v>
      </c>
      <c r="X65" s="3">
        <v>1.957535</v>
      </c>
      <c r="Y65" s="3">
        <v>1.9652289999999999</v>
      </c>
      <c r="Z65" s="3">
        <v>0</v>
      </c>
      <c r="AA65" s="3">
        <v>10.447983000000001</v>
      </c>
      <c r="AB65" s="3">
        <v>10.433273</v>
      </c>
      <c r="AC65" s="3" t="s">
        <v>285</v>
      </c>
      <c r="AD65" s="3">
        <v>10.267524999999999</v>
      </c>
      <c r="AE65" s="3" t="s">
        <v>286</v>
      </c>
      <c r="AF65" s="3">
        <v>10.403268000000001</v>
      </c>
      <c r="AG65" s="3">
        <v>10.507481</v>
      </c>
      <c r="AH65" s="3">
        <v>0.14000000000000001</v>
      </c>
      <c r="AI65" s="3" t="s">
        <v>287</v>
      </c>
      <c r="AJ65" s="3">
        <v>-0.71</v>
      </c>
      <c r="AK65" s="3">
        <v>0.21429999999999999</v>
      </c>
      <c r="AL65" s="3">
        <v>-1.6875</v>
      </c>
      <c r="AM65" s="3">
        <v>800</v>
      </c>
      <c r="AN65" s="3">
        <v>8.84</v>
      </c>
      <c r="AO65" s="3">
        <v>8.92</v>
      </c>
      <c r="AP65" s="3">
        <v>48.41</v>
      </c>
      <c r="AQ65" s="3">
        <v>49.24</v>
      </c>
      <c r="AR65" s="3">
        <v>0.27892</v>
      </c>
      <c r="AS65" s="3">
        <v>0.29149000000000003</v>
      </c>
      <c r="AT65" s="3">
        <v>0.28094999999999998</v>
      </c>
      <c r="AU65" s="3">
        <v>0.74863999999999997</v>
      </c>
      <c r="AV65" s="3">
        <v>0.90192000000000005</v>
      </c>
      <c r="AW65" s="3">
        <v>0.45016</v>
      </c>
      <c r="AX65" s="3">
        <v>0.27861000000000002</v>
      </c>
      <c r="AY65" s="3">
        <v>0.29113</v>
      </c>
      <c r="AZ65" s="3">
        <v>0.28062999999999999</v>
      </c>
      <c r="BA65" s="3">
        <v>0.74453999999999998</v>
      </c>
      <c r="BB65" s="3">
        <v>0.90458000000000005</v>
      </c>
      <c r="BC65" s="3">
        <v>0.44764999999999999</v>
      </c>
      <c r="BD65" s="3" t="s">
        <v>288</v>
      </c>
      <c r="BE65" s="3" t="s">
        <v>288</v>
      </c>
      <c r="BF65" s="3" t="s">
        <v>288</v>
      </c>
      <c r="BG65" s="3" t="s">
        <v>288</v>
      </c>
      <c r="BH65" s="3" t="s">
        <v>288</v>
      </c>
      <c r="BI65" s="3" t="s">
        <v>288</v>
      </c>
      <c r="BJ65" s="3">
        <v>0.27544999999999997</v>
      </c>
      <c r="BK65" s="3">
        <v>0.28541</v>
      </c>
      <c r="BL65" s="3">
        <v>0.27759</v>
      </c>
      <c r="BM65" s="3">
        <v>0.73177000000000003</v>
      </c>
      <c r="BN65" s="3">
        <v>0.86634999999999995</v>
      </c>
      <c r="BO65" s="3">
        <v>0.44364999999999999</v>
      </c>
      <c r="BP65" s="3">
        <v>0.27918999999999999</v>
      </c>
      <c r="BQ65" s="3">
        <v>0.28802</v>
      </c>
      <c r="BR65" s="3">
        <v>0.28100999999999998</v>
      </c>
      <c r="BS65" s="3">
        <v>0.75477000000000005</v>
      </c>
      <c r="BT65" s="3">
        <v>0.86987999999999999</v>
      </c>
      <c r="BU65" s="3">
        <v>0.45627000000000001</v>
      </c>
      <c r="BV65" s="3">
        <v>0.28028999999999998</v>
      </c>
      <c r="BW65" s="3">
        <v>0.29383999999999999</v>
      </c>
      <c r="BX65" s="3">
        <v>0.28233000000000003</v>
      </c>
      <c r="BY65" s="3">
        <v>0.75292000000000003</v>
      </c>
      <c r="BZ65" s="3">
        <v>0.90663000000000005</v>
      </c>
      <c r="CA65" s="3">
        <v>0.45061000000000001</v>
      </c>
      <c r="CB65" s="3">
        <v>0.04</v>
      </c>
      <c r="CC65" s="3">
        <v>0.03</v>
      </c>
      <c r="CD65" s="3">
        <v>0</v>
      </c>
      <c r="CE65" s="3">
        <v>0.13</v>
      </c>
      <c r="CF65" s="3">
        <v>0.17</v>
      </c>
      <c r="CG65" s="3">
        <v>0.09</v>
      </c>
      <c r="CH65" s="3">
        <v>0.04</v>
      </c>
      <c r="CI65" s="3">
        <v>0.03</v>
      </c>
      <c r="CJ65" s="3">
        <v>7.0000000000000007E-2</v>
      </c>
      <c r="CK65" s="3">
        <v>0.26</v>
      </c>
      <c r="CL65" s="3">
        <v>0.23</v>
      </c>
      <c r="CM65" s="3">
        <v>0.09</v>
      </c>
      <c r="CN65" s="3" t="s">
        <v>289</v>
      </c>
      <c r="CO65" s="3" t="s">
        <v>289</v>
      </c>
      <c r="CP65" s="3" t="s">
        <v>289</v>
      </c>
      <c r="CQ65" s="3" t="s">
        <v>289</v>
      </c>
      <c r="CR65" s="3" t="s">
        <v>289</v>
      </c>
      <c r="CS65" s="3" t="s">
        <v>289</v>
      </c>
      <c r="CT65" s="3">
        <v>0.04</v>
      </c>
      <c r="CU65" s="3">
        <v>7.0000000000000007E-2</v>
      </c>
      <c r="CV65" s="3">
        <v>0.04</v>
      </c>
      <c r="CW65" s="3">
        <v>0.2</v>
      </c>
      <c r="CX65" s="3">
        <v>0.27</v>
      </c>
      <c r="CY65" s="3">
        <v>0.09</v>
      </c>
      <c r="CZ65" s="3">
        <v>0.04</v>
      </c>
      <c r="DA65" s="3">
        <v>0</v>
      </c>
      <c r="DB65" s="3">
        <v>0.04</v>
      </c>
      <c r="DC65" s="3">
        <v>0.19</v>
      </c>
      <c r="DD65" s="3">
        <v>0.39</v>
      </c>
      <c r="DE65" s="3">
        <v>0.18</v>
      </c>
      <c r="DF65" s="3">
        <v>0.04</v>
      </c>
      <c r="DG65" s="3">
        <v>0.03</v>
      </c>
      <c r="DH65" s="3">
        <v>0.04</v>
      </c>
      <c r="DI65" s="3">
        <v>0.24</v>
      </c>
      <c r="DJ65" s="3">
        <v>0.26</v>
      </c>
      <c r="DK65" s="3">
        <v>0.04</v>
      </c>
      <c r="DL65" s="3" t="s">
        <v>325</v>
      </c>
    </row>
    <row r="66" spans="1:116" s="3" customFormat="1" ht="12.75">
      <c r="A66" s="3">
        <v>71191</v>
      </c>
      <c r="B66" s="3" t="s">
        <v>18</v>
      </c>
      <c r="C66" s="2">
        <v>3</v>
      </c>
      <c r="D66" s="3">
        <v>20090804</v>
      </c>
      <c r="E66" s="3" t="s">
        <v>106</v>
      </c>
      <c r="F66" s="3">
        <v>20090804</v>
      </c>
      <c r="G66" s="3" t="s">
        <v>341</v>
      </c>
      <c r="H66" s="3">
        <v>2</v>
      </c>
      <c r="I66" s="3">
        <v>87</v>
      </c>
      <c r="J66" s="3">
        <v>625</v>
      </c>
      <c r="K66" s="3" t="s">
        <v>283</v>
      </c>
      <c r="L66" s="3" t="s">
        <v>283</v>
      </c>
      <c r="M66" s="3" t="s">
        <v>283</v>
      </c>
      <c r="N66" s="3" t="s">
        <v>283</v>
      </c>
      <c r="O66" s="3">
        <v>542</v>
      </c>
      <c r="P66" s="3">
        <v>1.47</v>
      </c>
      <c r="Q66" s="3">
        <v>0.92</v>
      </c>
      <c r="R66" s="3">
        <v>2.39</v>
      </c>
      <c r="S66" s="3" t="s">
        <v>284</v>
      </c>
      <c r="T66" s="3">
        <v>1.958162</v>
      </c>
      <c r="U66" s="3">
        <v>1.956002</v>
      </c>
      <c r="V66" s="3" t="s">
        <v>285</v>
      </c>
      <c r="W66" s="3">
        <v>1.922078</v>
      </c>
      <c r="X66" s="3">
        <v>1.933611</v>
      </c>
      <c r="Y66" s="3">
        <v>1.956763</v>
      </c>
      <c r="Z66" s="3">
        <v>1</v>
      </c>
      <c r="AA66" s="3">
        <v>10.44106</v>
      </c>
      <c r="AB66" s="3">
        <v>10.431986999999999</v>
      </c>
      <c r="AC66" s="3" t="s">
        <v>285</v>
      </c>
      <c r="AD66" s="3">
        <v>10.203185</v>
      </c>
      <c r="AE66" s="3" t="s">
        <v>286</v>
      </c>
      <c r="AF66" s="3">
        <v>10.261989</v>
      </c>
      <c r="AG66" s="3">
        <v>10.438136</v>
      </c>
      <c r="AH66" s="3">
        <v>0.09</v>
      </c>
      <c r="AI66" s="3" t="s">
        <v>287</v>
      </c>
      <c r="AJ66" s="3">
        <v>-0.06</v>
      </c>
      <c r="AK66" s="3">
        <v>-0.1429</v>
      </c>
      <c r="AL66" s="3">
        <v>0.75</v>
      </c>
      <c r="AM66" s="3">
        <v>900</v>
      </c>
      <c r="AN66" s="3">
        <v>8.83</v>
      </c>
      <c r="AO66" s="3">
        <v>8.94</v>
      </c>
      <c r="AP66" s="3">
        <v>48.42</v>
      </c>
      <c r="AQ66" s="3">
        <v>49.03</v>
      </c>
      <c r="AR66" s="3">
        <v>0.28016999999999997</v>
      </c>
      <c r="AS66" s="3">
        <v>0.29220000000000002</v>
      </c>
      <c r="AT66" s="3">
        <v>0.28132000000000001</v>
      </c>
      <c r="AU66" s="3">
        <v>0.72748000000000002</v>
      </c>
      <c r="AV66" s="3">
        <v>0.87951999999999997</v>
      </c>
      <c r="AW66" s="3">
        <v>0.45034999999999997</v>
      </c>
      <c r="AX66" s="3">
        <v>0.27988000000000002</v>
      </c>
      <c r="AY66" s="3">
        <v>0.29171999999999998</v>
      </c>
      <c r="AZ66" s="3">
        <v>0.28089999999999998</v>
      </c>
      <c r="BA66" s="3">
        <v>0.72760000000000002</v>
      </c>
      <c r="BB66" s="3">
        <v>0.88334999999999997</v>
      </c>
      <c r="BC66" s="3">
        <v>0.45033000000000001</v>
      </c>
      <c r="BD66" s="3" t="s">
        <v>288</v>
      </c>
      <c r="BE66" s="3" t="s">
        <v>288</v>
      </c>
      <c r="BF66" s="3" t="s">
        <v>288</v>
      </c>
      <c r="BG66" s="3" t="s">
        <v>288</v>
      </c>
      <c r="BH66" s="3" t="s">
        <v>288</v>
      </c>
      <c r="BI66" s="3" t="s">
        <v>288</v>
      </c>
      <c r="BJ66" s="3">
        <v>0.27517000000000003</v>
      </c>
      <c r="BK66" s="3">
        <v>0.28492000000000001</v>
      </c>
      <c r="BL66" s="3">
        <v>0.27703</v>
      </c>
      <c r="BM66" s="3">
        <v>0.70416999999999996</v>
      </c>
      <c r="BN66" s="3">
        <v>0.83204999999999996</v>
      </c>
      <c r="BO66" s="3">
        <v>0.43947999999999998</v>
      </c>
      <c r="BP66" s="3">
        <v>0.2767</v>
      </c>
      <c r="BQ66" s="3">
        <v>0.28570000000000001</v>
      </c>
      <c r="BR66" s="3">
        <v>0.27772000000000002</v>
      </c>
      <c r="BS66" s="3">
        <v>0.72067000000000003</v>
      </c>
      <c r="BT66" s="3">
        <v>0.83498000000000006</v>
      </c>
      <c r="BU66" s="3">
        <v>0.44878000000000001</v>
      </c>
      <c r="BV66" s="3">
        <v>0.28033000000000002</v>
      </c>
      <c r="BW66" s="3">
        <v>0.29232999999999998</v>
      </c>
      <c r="BX66" s="3">
        <v>0.28092</v>
      </c>
      <c r="BY66" s="3">
        <v>0.72375</v>
      </c>
      <c r="BZ66" s="3">
        <v>0.88341999999999998</v>
      </c>
      <c r="CA66" s="3">
        <v>0.44833000000000001</v>
      </c>
      <c r="CB66" s="3">
        <v>0.02</v>
      </c>
      <c r="CC66" s="3">
        <v>0.1</v>
      </c>
      <c r="CD66" s="3">
        <v>0.13</v>
      </c>
      <c r="CE66" s="3">
        <v>0.43</v>
      </c>
      <c r="CF66" s="3">
        <v>0.13</v>
      </c>
      <c r="CG66" s="3">
        <v>0.09</v>
      </c>
      <c r="CH66" s="3">
        <v>0.19</v>
      </c>
      <c r="CI66" s="3">
        <v>0.08</v>
      </c>
      <c r="CJ66" s="3">
        <v>0.16</v>
      </c>
      <c r="CK66" s="3">
        <v>0.43</v>
      </c>
      <c r="CL66" s="3">
        <v>1.01</v>
      </c>
      <c r="CM66" s="3">
        <v>0.34</v>
      </c>
      <c r="CN66" s="3" t="s">
        <v>289</v>
      </c>
      <c r="CO66" s="3" t="s">
        <v>289</v>
      </c>
      <c r="CP66" s="3" t="s">
        <v>289</v>
      </c>
      <c r="CQ66" s="3" t="s">
        <v>289</v>
      </c>
      <c r="CR66" s="3" t="s">
        <v>289</v>
      </c>
      <c r="CS66" s="3" t="s">
        <v>289</v>
      </c>
      <c r="CT66" s="3">
        <v>0.1</v>
      </c>
      <c r="CU66" s="3">
        <v>0.12</v>
      </c>
      <c r="CV66" s="3">
        <v>0.06</v>
      </c>
      <c r="CW66" s="3">
        <v>0.42</v>
      </c>
      <c r="CX66" s="3">
        <v>0.36</v>
      </c>
      <c r="CY66" s="3">
        <v>0.18</v>
      </c>
      <c r="CZ66" s="3">
        <v>0.03</v>
      </c>
      <c r="DA66" s="3">
        <v>0.05</v>
      </c>
      <c r="DB66" s="3">
        <v>7.0000000000000007E-2</v>
      </c>
      <c r="DC66" s="3">
        <v>0.28999999999999998</v>
      </c>
      <c r="DD66" s="3">
        <v>0.67</v>
      </c>
      <c r="DE66" s="3">
        <v>0.41</v>
      </c>
      <c r="DF66" s="3">
        <v>0.04</v>
      </c>
      <c r="DG66" s="3">
        <v>0.09</v>
      </c>
      <c r="DH66" s="3">
        <v>0.04</v>
      </c>
      <c r="DI66" s="3">
        <v>0.12</v>
      </c>
      <c r="DJ66" s="3">
        <v>0.12</v>
      </c>
      <c r="DK66" s="3">
        <v>0.15</v>
      </c>
      <c r="DL66" s="3" t="s">
        <v>325</v>
      </c>
    </row>
    <row r="67" spans="1:116" s="62" customFormat="1" ht="12.75">
      <c r="A67" s="3">
        <v>71862</v>
      </c>
      <c r="B67" s="3" t="s">
        <v>17</v>
      </c>
      <c r="C67" s="2">
        <v>2</v>
      </c>
      <c r="D67" s="3">
        <v>20090810</v>
      </c>
      <c r="E67" s="3" t="s">
        <v>113</v>
      </c>
      <c r="F67" s="3">
        <v>20090811</v>
      </c>
      <c r="G67" s="3" t="s">
        <v>343</v>
      </c>
      <c r="H67" s="3">
        <v>1</v>
      </c>
      <c r="I67" s="3">
        <v>29</v>
      </c>
      <c r="J67" s="3">
        <v>309</v>
      </c>
      <c r="K67" s="3" t="s">
        <v>308</v>
      </c>
      <c r="L67" s="3" t="s">
        <v>283</v>
      </c>
      <c r="M67" s="3" t="s">
        <v>283</v>
      </c>
      <c r="N67" s="3" t="s">
        <v>283</v>
      </c>
      <c r="O67" s="3">
        <v>542</v>
      </c>
      <c r="P67" s="3">
        <v>1.55</v>
      </c>
      <c r="Q67" s="3">
        <v>1.06</v>
      </c>
      <c r="R67" s="3">
        <v>2.61</v>
      </c>
      <c r="S67" s="3" t="s">
        <v>284</v>
      </c>
      <c r="T67" s="3">
        <v>1.9982219999999999</v>
      </c>
      <c r="U67" s="3">
        <v>1.9891270000000001</v>
      </c>
      <c r="V67" s="3" t="s">
        <v>285</v>
      </c>
      <c r="W67" s="3">
        <v>1.947214</v>
      </c>
      <c r="X67" s="3">
        <v>1.951551</v>
      </c>
      <c r="Y67" s="3">
        <v>1.980661</v>
      </c>
      <c r="Z67" s="3">
        <v>0</v>
      </c>
      <c r="AA67" s="3">
        <v>10.623471</v>
      </c>
      <c r="AB67" s="3">
        <v>10.581666999999999</v>
      </c>
      <c r="AC67" s="3" t="s">
        <v>285</v>
      </c>
      <c r="AD67" s="3">
        <v>10.330107999999999</v>
      </c>
      <c r="AE67" s="3" t="s">
        <v>286</v>
      </c>
      <c r="AF67" s="3">
        <v>10.35638</v>
      </c>
      <c r="AG67" s="3">
        <v>10.554748</v>
      </c>
      <c r="AH67" s="3">
        <v>0.39</v>
      </c>
      <c r="AI67" s="3" t="s">
        <v>287</v>
      </c>
      <c r="AJ67" s="3">
        <v>0.25</v>
      </c>
      <c r="AK67" s="3">
        <v>0.42859999999999998</v>
      </c>
      <c r="AL67" s="3">
        <v>1.625</v>
      </c>
      <c r="AM67" s="3">
        <v>1000</v>
      </c>
      <c r="AN67" s="3">
        <v>8.84</v>
      </c>
      <c r="AO67" s="3">
        <v>8.58</v>
      </c>
      <c r="AP67" s="3">
        <v>48.46</v>
      </c>
      <c r="AQ67" s="3">
        <v>46.62</v>
      </c>
      <c r="AR67" s="3">
        <v>0.28564000000000001</v>
      </c>
      <c r="AS67" s="3">
        <v>0.29635</v>
      </c>
      <c r="AT67" s="3">
        <v>0.28802</v>
      </c>
      <c r="AU67" s="3">
        <v>0.73158000000000001</v>
      </c>
      <c r="AV67" s="3">
        <v>0.88166999999999995</v>
      </c>
      <c r="AW67" s="3">
        <v>0.46192</v>
      </c>
      <c r="AX67" s="3">
        <v>0.28434999999999999</v>
      </c>
      <c r="AY67" s="3">
        <v>0.29566999999999999</v>
      </c>
      <c r="AZ67" s="3">
        <v>0.28684999999999999</v>
      </c>
      <c r="BA67" s="3">
        <v>0.72763</v>
      </c>
      <c r="BB67" s="3">
        <v>0.87995000000000001</v>
      </c>
      <c r="BC67" s="3">
        <v>0.45755000000000001</v>
      </c>
      <c r="BD67" s="3" t="s">
        <v>288</v>
      </c>
      <c r="BE67" s="3" t="s">
        <v>288</v>
      </c>
      <c r="BF67" s="3" t="s">
        <v>288</v>
      </c>
      <c r="BG67" s="3" t="s">
        <v>288</v>
      </c>
      <c r="BH67" s="3" t="s">
        <v>288</v>
      </c>
      <c r="BI67" s="3" t="s">
        <v>288</v>
      </c>
      <c r="BJ67" s="3">
        <v>0.27850000000000003</v>
      </c>
      <c r="BK67" s="3">
        <v>0.28827999999999998</v>
      </c>
      <c r="BL67" s="3">
        <v>0.28162999999999999</v>
      </c>
      <c r="BM67" s="3">
        <v>0.70340000000000003</v>
      </c>
      <c r="BN67" s="3">
        <v>0.84431999999999996</v>
      </c>
      <c r="BO67" s="3">
        <v>0.44431999999999999</v>
      </c>
      <c r="BP67" s="3">
        <v>0.27875</v>
      </c>
      <c r="BQ67" s="3">
        <v>0.28895999999999999</v>
      </c>
      <c r="BR67" s="3">
        <v>0.28184999999999999</v>
      </c>
      <c r="BS67" s="3">
        <v>0.71316000000000002</v>
      </c>
      <c r="BT67" s="3">
        <v>0.84221999999999997</v>
      </c>
      <c r="BU67" s="3">
        <v>0.45025999999999999</v>
      </c>
      <c r="BV67" s="3">
        <v>0.28355999999999998</v>
      </c>
      <c r="BW67" s="3">
        <v>0.29583999999999999</v>
      </c>
      <c r="BX67" s="3">
        <v>0.28497</v>
      </c>
      <c r="BY67" s="3">
        <v>0.72629999999999995</v>
      </c>
      <c r="BZ67" s="3">
        <v>0.88268999999999997</v>
      </c>
      <c r="CA67" s="3">
        <v>0.45368000000000003</v>
      </c>
      <c r="CB67" s="3">
        <v>0.14000000000000001</v>
      </c>
      <c r="CC67" s="3">
        <v>0.03</v>
      </c>
      <c r="CD67" s="3">
        <v>0.14000000000000001</v>
      </c>
      <c r="CE67" s="3">
        <v>0.59</v>
      </c>
      <c r="CF67" s="3">
        <v>0.28000000000000003</v>
      </c>
      <c r="CG67" s="3">
        <v>0.26</v>
      </c>
      <c r="CH67" s="3">
        <v>0.11</v>
      </c>
      <c r="CI67" s="3">
        <v>0.14000000000000001</v>
      </c>
      <c r="CJ67" s="3">
        <v>7.0000000000000007E-2</v>
      </c>
      <c r="CK67" s="3">
        <v>0.51</v>
      </c>
      <c r="CL67" s="3">
        <v>0.19</v>
      </c>
      <c r="CM67" s="3">
        <v>0.22</v>
      </c>
      <c r="CN67" s="3" t="s">
        <v>289</v>
      </c>
      <c r="CO67" s="3" t="s">
        <v>289</v>
      </c>
      <c r="CP67" s="3" t="s">
        <v>289</v>
      </c>
      <c r="CQ67" s="3" t="s">
        <v>289</v>
      </c>
      <c r="CR67" s="3" t="s">
        <v>289</v>
      </c>
      <c r="CS67" s="3" t="s">
        <v>289</v>
      </c>
      <c r="CT67" s="3">
        <v>0.11</v>
      </c>
      <c r="CU67" s="3">
        <v>0.14000000000000001</v>
      </c>
      <c r="CV67" s="3">
        <v>0.14000000000000001</v>
      </c>
      <c r="CW67" s="3">
        <v>0.55000000000000004</v>
      </c>
      <c r="CX67" s="3">
        <v>0.36</v>
      </c>
      <c r="CY67" s="3">
        <v>0.47</v>
      </c>
      <c r="CZ67" s="3">
        <v>0.11</v>
      </c>
      <c r="DA67" s="3">
        <v>7.0000000000000007E-2</v>
      </c>
      <c r="DB67" s="3">
        <v>0.14000000000000001</v>
      </c>
      <c r="DC67" s="3">
        <v>0.45</v>
      </c>
      <c r="DD67" s="3">
        <v>0.26</v>
      </c>
      <c r="DE67" s="3">
        <v>0.36</v>
      </c>
      <c r="DF67" s="3">
        <v>0.14000000000000001</v>
      </c>
      <c r="DG67" s="3">
        <v>0.17</v>
      </c>
      <c r="DH67" s="3">
        <v>0.14000000000000001</v>
      </c>
      <c r="DI67" s="3">
        <v>0.39</v>
      </c>
      <c r="DJ67" s="3">
        <v>0.45</v>
      </c>
      <c r="DK67" s="3">
        <v>0.24</v>
      </c>
      <c r="DL67" s="3" t="s">
        <v>325</v>
      </c>
    </row>
    <row r="68" spans="1:116" s="62" customFormat="1" ht="12.75">
      <c r="A68" s="3">
        <v>71183</v>
      </c>
      <c r="B68" s="3" t="s">
        <v>18</v>
      </c>
      <c r="C68" s="2">
        <v>3</v>
      </c>
      <c r="D68" s="3">
        <v>20090811</v>
      </c>
      <c r="E68" s="3" t="s">
        <v>114</v>
      </c>
      <c r="F68" s="3">
        <v>20090812</v>
      </c>
      <c r="G68" s="3" t="s">
        <v>341</v>
      </c>
      <c r="H68" s="3">
        <v>3</v>
      </c>
      <c r="I68" s="3">
        <v>88</v>
      </c>
      <c r="J68" s="3">
        <v>784</v>
      </c>
      <c r="K68" s="3" t="s">
        <v>283</v>
      </c>
      <c r="L68" s="3" t="s">
        <v>283</v>
      </c>
      <c r="M68" s="3" t="s">
        <v>283</v>
      </c>
      <c r="N68" s="3" t="s">
        <v>283</v>
      </c>
      <c r="O68" s="3">
        <v>540</v>
      </c>
      <c r="P68" s="3">
        <v>1.45</v>
      </c>
      <c r="Q68" s="3">
        <v>1.19</v>
      </c>
      <c r="R68" s="3">
        <v>2.64</v>
      </c>
      <c r="S68" s="3" t="s">
        <v>284</v>
      </c>
      <c r="T68" s="3">
        <v>1.949284</v>
      </c>
      <c r="U68" s="3">
        <v>1.949144</v>
      </c>
      <c r="V68" s="3" t="s">
        <v>285</v>
      </c>
      <c r="W68" s="3">
        <v>1.917027</v>
      </c>
      <c r="X68" s="3">
        <v>1.9234789999999999</v>
      </c>
      <c r="Y68" s="3">
        <v>1.950482</v>
      </c>
      <c r="Z68" s="3">
        <v>2</v>
      </c>
      <c r="AA68" s="3">
        <v>10.397328</v>
      </c>
      <c r="AB68" s="3">
        <v>10.401246</v>
      </c>
      <c r="AC68" s="3" t="s">
        <v>285</v>
      </c>
      <c r="AD68" s="3">
        <v>10.177619</v>
      </c>
      <c r="AE68" s="3" t="s">
        <v>296</v>
      </c>
      <c r="AF68" s="3">
        <v>10.226754</v>
      </c>
      <c r="AG68" s="3">
        <v>10.419665</v>
      </c>
      <c r="AH68" s="3">
        <v>-0.04</v>
      </c>
      <c r="AI68" s="3" t="s">
        <v>287</v>
      </c>
      <c r="AJ68" s="3">
        <v>-0.18</v>
      </c>
      <c r="AK68" s="3">
        <v>0.92859999999999998</v>
      </c>
      <c r="AL68" s="3">
        <v>0.9375</v>
      </c>
      <c r="AM68" s="3">
        <v>800</v>
      </c>
      <c r="AN68" s="3">
        <v>8.64</v>
      </c>
      <c r="AO68" s="3">
        <v>9.0500000000000007</v>
      </c>
      <c r="AP68" s="3">
        <v>49.12</v>
      </c>
      <c r="AQ68" s="3">
        <v>53.19</v>
      </c>
      <c r="AR68" s="3">
        <v>0.27938000000000002</v>
      </c>
      <c r="AS68" s="3">
        <v>0.29093000000000002</v>
      </c>
      <c r="AT68" s="3">
        <v>0.27943000000000001</v>
      </c>
      <c r="AU68" s="3">
        <v>0.72421999999999997</v>
      </c>
      <c r="AV68" s="3">
        <v>0.87987000000000004</v>
      </c>
      <c r="AW68" s="3">
        <v>0.44802999999999998</v>
      </c>
      <c r="AX68" s="3">
        <v>0.27937000000000001</v>
      </c>
      <c r="AY68" s="3">
        <v>0.29132999999999998</v>
      </c>
      <c r="AZ68" s="3">
        <v>0.27966999999999997</v>
      </c>
      <c r="BA68" s="3">
        <v>0.72124999999999995</v>
      </c>
      <c r="BB68" s="3">
        <v>0.88373000000000002</v>
      </c>
      <c r="BC68" s="3">
        <v>0.44596999999999998</v>
      </c>
      <c r="BD68" s="3" t="s">
        <v>288</v>
      </c>
      <c r="BE68" s="3" t="s">
        <v>288</v>
      </c>
      <c r="BF68" s="3" t="s">
        <v>288</v>
      </c>
      <c r="BG68" s="3" t="s">
        <v>288</v>
      </c>
      <c r="BH68" s="3" t="s">
        <v>288</v>
      </c>
      <c r="BI68" s="3" t="s">
        <v>288</v>
      </c>
      <c r="BJ68" s="3">
        <v>0.27472999999999997</v>
      </c>
      <c r="BK68" s="3">
        <v>0.28465000000000001</v>
      </c>
      <c r="BL68" s="3">
        <v>0.27611999999999998</v>
      </c>
      <c r="BM68" s="3">
        <v>0.70052000000000003</v>
      </c>
      <c r="BN68" s="3">
        <v>0.82703000000000004</v>
      </c>
      <c r="BO68" s="3">
        <v>0.43678</v>
      </c>
      <c r="BP68" s="3">
        <v>0.27562999999999999</v>
      </c>
      <c r="BQ68" s="3">
        <v>0.28622999999999998</v>
      </c>
      <c r="BR68" s="3">
        <v>0.27657999999999999</v>
      </c>
      <c r="BS68" s="3">
        <v>0.70206999999999997</v>
      </c>
      <c r="BT68" s="3">
        <v>0.83860000000000001</v>
      </c>
      <c r="BU68" s="3">
        <v>0.44262000000000001</v>
      </c>
      <c r="BV68" s="3">
        <v>0.27982000000000001</v>
      </c>
      <c r="BW68" s="3">
        <v>0.29265000000000002</v>
      </c>
      <c r="BX68" s="3">
        <v>0.27948000000000001</v>
      </c>
      <c r="BY68" s="3">
        <v>0.72467999999999999</v>
      </c>
      <c r="BZ68" s="3">
        <v>0.88560000000000005</v>
      </c>
      <c r="CA68" s="3">
        <v>0.44367000000000001</v>
      </c>
      <c r="CB68" s="3">
        <v>0.03</v>
      </c>
      <c r="CC68" s="3">
        <v>7.0000000000000007E-2</v>
      </c>
      <c r="CD68" s="3">
        <v>0.04</v>
      </c>
      <c r="CE68" s="3">
        <v>0.18</v>
      </c>
      <c r="CF68" s="3">
        <v>0.11</v>
      </c>
      <c r="CG68" s="3">
        <v>0.13</v>
      </c>
      <c r="CH68" s="3">
        <v>0.05</v>
      </c>
      <c r="CI68" s="3">
        <v>0.05</v>
      </c>
      <c r="CJ68" s="3">
        <v>0.04</v>
      </c>
      <c r="CK68" s="3">
        <v>0.3</v>
      </c>
      <c r="CL68" s="3">
        <v>0.22</v>
      </c>
      <c r="CM68" s="3">
        <v>0.2</v>
      </c>
      <c r="CN68" s="3" t="s">
        <v>289</v>
      </c>
      <c r="CO68" s="3" t="s">
        <v>289</v>
      </c>
      <c r="CP68" s="3" t="s">
        <v>289</v>
      </c>
      <c r="CQ68" s="3" t="s">
        <v>289</v>
      </c>
      <c r="CR68" s="3" t="s">
        <v>289</v>
      </c>
      <c r="CS68" s="3" t="s">
        <v>289</v>
      </c>
      <c r="CT68" s="3">
        <v>0.03</v>
      </c>
      <c r="CU68" s="3">
        <v>0.06</v>
      </c>
      <c r="CV68" s="3">
        <v>0.11</v>
      </c>
      <c r="CW68" s="3">
        <v>0.52</v>
      </c>
      <c r="CX68" s="3">
        <v>0.43</v>
      </c>
      <c r="CY68" s="3">
        <v>0.21</v>
      </c>
      <c r="CZ68" s="3">
        <v>0.03</v>
      </c>
      <c r="DA68" s="3">
        <v>0.05</v>
      </c>
      <c r="DB68" s="3">
        <v>0.04</v>
      </c>
      <c r="DC68" s="3">
        <v>0.3</v>
      </c>
      <c r="DD68" s="3">
        <v>0.24</v>
      </c>
      <c r="DE68" s="3">
        <v>0.18</v>
      </c>
      <c r="DF68" s="3">
        <v>0.04</v>
      </c>
      <c r="DG68" s="3">
        <v>0.05</v>
      </c>
      <c r="DH68" s="3">
        <v>0.03</v>
      </c>
      <c r="DI68" s="3">
        <v>0.11</v>
      </c>
      <c r="DJ68" s="3">
        <v>0.4</v>
      </c>
      <c r="DK68" s="3">
        <v>0.34</v>
      </c>
      <c r="DL68" s="3" t="s">
        <v>325</v>
      </c>
    </row>
    <row r="69" spans="1:116" s="62" customFormat="1" ht="12.75">
      <c r="A69" s="3">
        <v>71178</v>
      </c>
      <c r="B69" s="3" t="s">
        <v>16</v>
      </c>
      <c r="C69" s="2">
        <v>4</v>
      </c>
      <c r="D69" s="3">
        <v>20090818</v>
      </c>
      <c r="E69" s="3" t="s">
        <v>6</v>
      </c>
      <c r="F69" s="3">
        <v>20090818</v>
      </c>
      <c r="G69" s="3" t="s">
        <v>328</v>
      </c>
      <c r="H69" s="3">
        <v>11</v>
      </c>
      <c r="I69" s="3">
        <v>11</v>
      </c>
      <c r="J69" s="3">
        <v>1889</v>
      </c>
      <c r="K69" s="3" t="s">
        <v>283</v>
      </c>
      <c r="L69" s="3" t="s">
        <v>283</v>
      </c>
      <c r="M69" s="3" t="s">
        <v>283</v>
      </c>
      <c r="N69" s="3" t="s">
        <v>283</v>
      </c>
      <c r="O69" s="3">
        <v>542</v>
      </c>
      <c r="P69" s="3">
        <v>1.61</v>
      </c>
      <c r="Q69" s="3">
        <v>0.78</v>
      </c>
      <c r="R69" s="3">
        <v>2.39</v>
      </c>
      <c r="S69" s="3" t="s">
        <v>284</v>
      </c>
      <c r="T69" s="3">
        <v>1.9787669999999999</v>
      </c>
      <c r="U69" s="3">
        <v>1.978925</v>
      </c>
      <c r="V69" s="3" t="s">
        <v>285</v>
      </c>
      <c r="W69" s="3">
        <v>1.94937</v>
      </c>
      <c r="X69" s="3">
        <v>1.9708159999999999</v>
      </c>
      <c r="Y69" s="3">
        <v>1.9859500000000001</v>
      </c>
      <c r="Z69" s="3">
        <v>0</v>
      </c>
      <c r="AA69" s="3">
        <v>10.590733999999999</v>
      </c>
      <c r="AB69" s="3">
        <v>10.596724999999999</v>
      </c>
      <c r="AC69" s="3" t="s">
        <v>285</v>
      </c>
      <c r="AD69" s="3">
        <v>10.372059</v>
      </c>
      <c r="AE69" s="3" t="s">
        <v>286</v>
      </c>
      <c r="AF69" s="3">
        <v>10.494532</v>
      </c>
      <c r="AG69" s="3">
        <v>10.629249</v>
      </c>
      <c r="AH69" s="3">
        <v>-0.06</v>
      </c>
      <c r="AI69" s="3" t="s">
        <v>287</v>
      </c>
      <c r="AJ69" s="3">
        <v>-0.31</v>
      </c>
      <c r="AK69" s="3">
        <v>0.85709999999999997</v>
      </c>
      <c r="AL69" s="3">
        <v>-0.125</v>
      </c>
      <c r="AM69" s="3">
        <v>800</v>
      </c>
      <c r="AN69" s="3">
        <v>8.82</v>
      </c>
      <c r="AO69" s="3">
        <v>9.19</v>
      </c>
      <c r="AP69" s="3">
        <v>48.56</v>
      </c>
      <c r="AQ69" s="3">
        <v>50.84</v>
      </c>
      <c r="AR69" s="3">
        <v>0.28356999999999999</v>
      </c>
      <c r="AS69" s="3">
        <v>0.29722999999999999</v>
      </c>
      <c r="AT69" s="3">
        <v>0.28255000000000002</v>
      </c>
      <c r="AU69" s="3">
        <v>0.75207000000000002</v>
      </c>
      <c r="AV69" s="3">
        <v>0.91027000000000002</v>
      </c>
      <c r="AW69" s="3">
        <v>0.45478000000000002</v>
      </c>
      <c r="AX69" s="3">
        <v>0.28420000000000001</v>
      </c>
      <c r="AY69" s="3">
        <v>0.29807</v>
      </c>
      <c r="AZ69" s="3">
        <v>0.28222000000000003</v>
      </c>
      <c r="BA69" s="3">
        <v>0.74182999999999999</v>
      </c>
      <c r="BB69" s="3">
        <v>0.91091999999999995</v>
      </c>
      <c r="BC69" s="3">
        <v>0.45446999999999999</v>
      </c>
      <c r="BD69" s="3" t="s">
        <v>288</v>
      </c>
      <c r="BE69" s="3" t="s">
        <v>288</v>
      </c>
      <c r="BF69" s="3" t="s">
        <v>288</v>
      </c>
      <c r="BG69" s="3" t="s">
        <v>288</v>
      </c>
      <c r="BH69" s="3" t="s">
        <v>288</v>
      </c>
      <c r="BI69" s="3" t="s">
        <v>288</v>
      </c>
      <c r="BJ69" s="3">
        <v>0.27942</v>
      </c>
      <c r="BK69" s="3">
        <v>0.29032000000000002</v>
      </c>
      <c r="BL69" s="3">
        <v>0.27929999999999999</v>
      </c>
      <c r="BM69" s="3">
        <v>0.73038000000000003</v>
      </c>
      <c r="BN69" s="3">
        <v>0.84945000000000004</v>
      </c>
      <c r="BO69" s="3">
        <v>0.44788</v>
      </c>
      <c r="BP69" s="3">
        <v>0.28217999999999999</v>
      </c>
      <c r="BQ69" s="3">
        <v>0.29261999999999999</v>
      </c>
      <c r="BR69" s="3">
        <v>0.28133000000000002</v>
      </c>
      <c r="BS69" s="3">
        <v>0.75822000000000001</v>
      </c>
      <c r="BT69" s="3">
        <v>0.86912999999999996</v>
      </c>
      <c r="BU69" s="3">
        <v>0.45846999999999999</v>
      </c>
      <c r="BV69" s="3">
        <v>0.28527000000000002</v>
      </c>
      <c r="BW69" s="3">
        <v>0.29808000000000001</v>
      </c>
      <c r="BX69" s="3">
        <v>0.28277000000000002</v>
      </c>
      <c r="BY69" s="3">
        <v>0.75097999999999998</v>
      </c>
      <c r="BZ69" s="3">
        <v>0.91685000000000005</v>
      </c>
      <c r="CA69" s="3">
        <v>0.45798</v>
      </c>
      <c r="CB69" s="3">
        <v>0.06</v>
      </c>
      <c r="CC69" s="3">
        <v>0.05</v>
      </c>
      <c r="CD69" s="3">
        <v>0.03</v>
      </c>
      <c r="CE69" s="3">
        <v>0.16</v>
      </c>
      <c r="CF69" s="3">
        <v>0.2</v>
      </c>
      <c r="CG69" s="3">
        <v>0.2</v>
      </c>
      <c r="CH69" s="3">
        <v>0.06</v>
      </c>
      <c r="CI69" s="3">
        <v>0.05</v>
      </c>
      <c r="CJ69" s="3">
        <v>0.11</v>
      </c>
      <c r="CK69" s="3">
        <v>0.14000000000000001</v>
      </c>
      <c r="CL69" s="3">
        <v>0.31</v>
      </c>
      <c r="CM69" s="3">
        <v>0.31</v>
      </c>
      <c r="CN69" s="3" t="s">
        <v>289</v>
      </c>
      <c r="CO69" s="3" t="s">
        <v>289</v>
      </c>
      <c r="CP69" s="3" t="s">
        <v>289</v>
      </c>
      <c r="CQ69" s="3" t="s">
        <v>289</v>
      </c>
      <c r="CR69" s="3" t="s">
        <v>289</v>
      </c>
      <c r="CS69" s="3" t="s">
        <v>289</v>
      </c>
      <c r="CT69" s="3">
        <v>0.01</v>
      </c>
      <c r="CU69" s="3">
        <v>0.11</v>
      </c>
      <c r="CV69" s="3">
        <v>0.08</v>
      </c>
      <c r="CW69" s="3">
        <v>0.16</v>
      </c>
      <c r="CX69" s="3">
        <v>0.13</v>
      </c>
      <c r="CY69" s="3">
        <v>0.18</v>
      </c>
      <c r="CZ69" s="3">
        <v>0.03</v>
      </c>
      <c r="DA69" s="3">
        <v>0.05</v>
      </c>
      <c r="DB69" s="3">
        <v>7.0000000000000007E-2</v>
      </c>
      <c r="DC69" s="3">
        <v>0.37</v>
      </c>
      <c r="DD69" s="3">
        <v>0.35</v>
      </c>
      <c r="DE69" s="3">
        <v>0.06</v>
      </c>
      <c r="DF69" s="3">
        <v>0.02</v>
      </c>
      <c r="DG69" s="3">
        <v>0.04</v>
      </c>
      <c r="DH69" s="3">
        <v>0.04</v>
      </c>
      <c r="DI69" s="3">
        <v>0.25</v>
      </c>
      <c r="DJ69" s="3">
        <v>0.35</v>
      </c>
      <c r="DK69" s="3">
        <v>0.13</v>
      </c>
      <c r="DL69" s="3" t="s">
        <v>325</v>
      </c>
    </row>
    <row r="70" spans="1:116" s="3" customFormat="1" ht="12.75">
      <c r="A70" s="3">
        <v>71201</v>
      </c>
      <c r="B70" s="3" t="s">
        <v>17</v>
      </c>
      <c r="C70" s="2">
        <v>2</v>
      </c>
      <c r="D70" s="3">
        <v>20090818</v>
      </c>
      <c r="E70" s="3" t="s">
        <v>4</v>
      </c>
      <c r="F70" s="3">
        <v>20090818</v>
      </c>
      <c r="G70" s="3" t="s">
        <v>343</v>
      </c>
      <c r="H70" s="3">
        <v>2</v>
      </c>
      <c r="I70" s="3">
        <v>30</v>
      </c>
      <c r="J70" s="3">
        <v>469</v>
      </c>
      <c r="K70" s="3" t="s">
        <v>344</v>
      </c>
      <c r="L70" s="3" t="s">
        <v>345</v>
      </c>
      <c r="M70" s="3" t="s">
        <v>283</v>
      </c>
      <c r="N70" s="3" t="s">
        <v>283</v>
      </c>
      <c r="O70" s="3">
        <v>541</v>
      </c>
      <c r="P70" s="3">
        <v>0.91</v>
      </c>
      <c r="Q70" s="3">
        <v>0.79</v>
      </c>
      <c r="R70" s="3">
        <v>1.7</v>
      </c>
      <c r="S70" s="3" t="s">
        <v>284</v>
      </c>
      <c r="T70" s="3">
        <v>1.978842</v>
      </c>
      <c r="U70" s="3">
        <v>1.971087</v>
      </c>
      <c r="V70" s="3" t="s">
        <v>285</v>
      </c>
      <c r="W70" s="3">
        <v>1.9455370000000001</v>
      </c>
      <c r="X70" s="3">
        <v>1.945837</v>
      </c>
      <c r="Y70" s="3">
        <v>1.9675389999999999</v>
      </c>
      <c r="Z70" s="3">
        <v>0</v>
      </c>
      <c r="AA70" s="3">
        <v>10.548679999999999</v>
      </c>
      <c r="AB70" s="3">
        <v>10.506911000000001</v>
      </c>
      <c r="AC70" s="3" t="s">
        <v>285</v>
      </c>
      <c r="AD70" s="3">
        <v>10.341073</v>
      </c>
      <c r="AE70" s="3" t="s">
        <v>292</v>
      </c>
      <c r="AF70" s="3">
        <v>10.357305</v>
      </c>
      <c r="AG70" s="3">
        <v>10.492945000000001</v>
      </c>
      <c r="AH70" s="3">
        <v>0.4</v>
      </c>
      <c r="AI70" s="3" t="s">
        <v>287</v>
      </c>
      <c r="AJ70" s="3">
        <v>0.13</v>
      </c>
      <c r="AK70" s="3">
        <v>0.28570000000000001</v>
      </c>
      <c r="AL70" s="3">
        <v>0.5</v>
      </c>
      <c r="AM70" s="3">
        <v>600</v>
      </c>
      <c r="AN70" s="3">
        <v>10.71</v>
      </c>
      <c r="AO70" s="3">
        <v>9.9</v>
      </c>
      <c r="AP70" s="3">
        <v>69.8</v>
      </c>
      <c r="AQ70" s="3">
        <v>64.14</v>
      </c>
      <c r="AR70" s="3">
        <v>0.28317999999999999</v>
      </c>
      <c r="AS70" s="3">
        <v>0.29507</v>
      </c>
      <c r="AT70" s="3">
        <v>0.28460999999999997</v>
      </c>
      <c r="AU70" s="3">
        <v>0.72938000000000003</v>
      </c>
      <c r="AV70" s="3">
        <v>0.89137</v>
      </c>
      <c r="AW70" s="3">
        <v>0.45434000000000002</v>
      </c>
      <c r="AX70" s="3">
        <v>0.28227000000000002</v>
      </c>
      <c r="AY70" s="3">
        <v>0.29426999999999998</v>
      </c>
      <c r="AZ70" s="3">
        <v>0.28375</v>
      </c>
      <c r="BA70" s="3">
        <v>0.71711000000000003</v>
      </c>
      <c r="BB70" s="3">
        <v>0.88732999999999995</v>
      </c>
      <c r="BC70" s="3">
        <v>0.45161000000000001</v>
      </c>
      <c r="BD70" s="3" t="s">
        <v>288</v>
      </c>
      <c r="BE70" s="3" t="s">
        <v>288</v>
      </c>
      <c r="BF70" s="3" t="s">
        <v>288</v>
      </c>
      <c r="BG70" s="3" t="s">
        <v>288</v>
      </c>
      <c r="BH70" s="3" t="s">
        <v>288</v>
      </c>
      <c r="BI70" s="3" t="s">
        <v>288</v>
      </c>
      <c r="BJ70" s="3">
        <v>0.27844000000000002</v>
      </c>
      <c r="BK70" s="3">
        <v>0.28928999999999999</v>
      </c>
      <c r="BL70" s="3">
        <v>0.28100999999999998</v>
      </c>
      <c r="BM70" s="3">
        <v>0.70833000000000002</v>
      </c>
      <c r="BN70" s="3">
        <v>0.85475999999999996</v>
      </c>
      <c r="BO70" s="3">
        <v>0.44047999999999998</v>
      </c>
      <c r="BP70" s="3">
        <v>0.27843000000000001</v>
      </c>
      <c r="BQ70" s="3">
        <v>0.29056999999999999</v>
      </c>
      <c r="BR70" s="3">
        <v>0.28071000000000002</v>
      </c>
      <c r="BS70" s="3">
        <v>0.70950000000000002</v>
      </c>
      <c r="BT70" s="3">
        <v>0.85618000000000005</v>
      </c>
      <c r="BU70" s="3">
        <v>0.44244</v>
      </c>
      <c r="BV70" s="3">
        <v>0.28179999999999999</v>
      </c>
      <c r="BW70" s="3">
        <v>0.29409999999999997</v>
      </c>
      <c r="BX70" s="3">
        <v>0.28299999999999997</v>
      </c>
      <c r="BY70" s="3">
        <v>0.72265000000000001</v>
      </c>
      <c r="BZ70" s="3">
        <v>0.88649</v>
      </c>
      <c r="CA70" s="3">
        <v>0.44874000000000003</v>
      </c>
      <c r="CB70" s="3">
        <v>0.11</v>
      </c>
      <c r="CC70" s="3">
        <v>0.17</v>
      </c>
      <c r="CD70" s="3">
        <v>0.11</v>
      </c>
      <c r="CE70" s="3">
        <v>0.63</v>
      </c>
      <c r="CF70" s="3">
        <v>0.2</v>
      </c>
      <c r="CG70" s="3">
        <v>0.53</v>
      </c>
      <c r="CH70" s="3">
        <v>7.0000000000000007E-2</v>
      </c>
      <c r="CI70" s="3">
        <v>0.1</v>
      </c>
      <c r="CJ70" s="3">
        <v>0.11</v>
      </c>
      <c r="CK70" s="3">
        <v>0.56000000000000005</v>
      </c>
      <c r="CL70" s="3">
        <v>0.33</v>
      </c>
      <c r="CM70" s="3">
        <v>0.51</v>
      </c>
      <c r="CN70" s="3" t="s">
        <v>289</v>
      </c>
      <c r="CO70" s="3" t="s">
        <v>289</v>
      </c>
      <c r="CP70" s="3" t="s">
        <v>289</v>
      </c>
      <c r="CQ70" s="3" t="s">
        <v>289</v>
      </c>
      <c r="CR70" s="3" t="s">
        <v>289</v>
      </c>
      <c r="CS70" s="3" t="s">
        <v>289</v>
      </c>
      <c r="CT70" s="3">
        <v>7.0000000000000007E-2</v>
      </c>
      <c r="CU70" s="3">
        <v>0.1</v>
      </c>
      <c r="CV70" s="3">
        <v>7.0000000000000007E-2</v>
      </c>
      <c r="CW70" s="3">
        <v>0.56000000000000005</v>
      </c>
      <c r="CX70" s="3">
        <v>0.53</v>
      </c>
      <c r="CY70" s="3">
        <v>0.36</v>
      </c>
      <c r="CZ70" s="3">
        <v>0.11</v>
      </c>
      <c r="DA70" s="3">
        <v>7.0000000000000007E-2</v>
      </c>
      <c r="DB70" s="3">
        <v>0.11</v>
      </c>
      <c r="DC70" s="3">
        <v>0.8</v>
      </c>
      <c r="DD70" s="3">
        <v>0.68</v>
      </c>
      <c r="DE70" s="3">
        <v>0.18</v>
      </c>
      <c r="DF70" s="3">
        <v>0.14000000000000001</v>
      </c>
      <c r="DG70" s="3">
        <v>0.14000000000000001</v>
      </c>
      <c r="DH70" s="3">
        <v>0.18</v>
      </c>
      <c r="DI70" s="3">
        <v>0.6</v>
      </c>
      <c r="DJ70" s="3">
        <v>0.43</v>
      </c>
      <c r="DK70" s="3">
        <v>0.38</v>
      </c>
      <c r="DL70" s="3" t="s">
        <v>325</v>
      </c>
    </row>
    <row r="71" spans="1:116" s="3" customFormat="1" ht="12.75">
      <c r="A71" s="3">
        <v>71212</v>
      </c>
      <c r="B71" s="3" t="s">
        <v>19</v>
      </c>
      <c r="C71" s="2">
        <v>1</v>
      </c>
      <c r="D71" s="3">
        <v>20090821</v>
      </c>
      <c r="E71" s="3" t="s">
        <v>115</v>
      </c>
      <c r="F71" s="3">
        <v>20090824</v>
      </c>
      <c r="G71" s="3" t="s">
        <v>306</v>
      </c>
      <c r="H71" s="3">
        <v>23</v>
      </c>
      <c r="I71" s="3">
        <v>23</v>
      </c>
      <c r="J71" s="3">
        <v>3560</v>
      </c>
      <c r="K71" s="3" t="s">
        <v>283</v>
      </c>
      <c r="L71" s="3" t="s">
        <v>283</v>
      </c>
      <c r="M71" s="3" t="s">
        <v>283</v>
      </c>
      <c r="N71" s="3" t="s">
        <v>283</v>
      </c>
      <c r="O71" s="3">
        <v>542</v>
      </c>
      <c r="P71" s="3">
        <v>1.55</v>
      </c>
      <c r="Q71" s="3">
        <v>0.89</v>
      </c>
      <c r="R71" s="3">
        <v>2.44</v>
      </c>
      <c r="S71" s="3" t="s">
        <v>284</v>
      </c>
      <c r="T71" s="3">
        <v>1.929359</v>
      </c>
      <c r="U71" s="3">
        <v>1.9271579999999999</v>
      </c>
      <c r="V71" s="3" t="s">
        <v>285</v>
      </c>
      <c r="W71" s="3">
        <v>1.9033409999999999</v>
      </c>
      <c r="X71" s="3">
        <v>1.9217900000000001</v>
      </c>
      <c r="Y71" s="3">
        <v>1.935549</v>
      </c>
      <c r="Z71" s="3">
        <v>1</v>
      </c>
      <c r="AA71" s="3">
        <v>10.310883</v>
      </c>
      <c r="AB71" s="3">
        <v>10.307722999999999</v>
      </c>
      <c r="AC71" s="3" t="s">
        <v>285</v>
      </c>
      <c r="AD71" s="3">
        <v>10.118843999999999</v>
      </c>
      <c r="AE71" s="3" t="s">
        <v>286</v>
      </c>
      <c r="AF71" s="3">
        <v>10.204571</v>
      </c>
      <c r="AG71" s="3">
        <v>10.345736</v>
      </c>
      <c r="AH71" s="3">
        <v>0.03</v>
      </c>
      <c r="AI71" s="3" t="s">
        <v>287</v>
      </c>
      <c r="AJ71" s="3">
        <v>-0.37</v>
      </c>
      <c r="AK71" s="3">
        <v>0.42859999999999998</v>
      </c>
      <c r="AL71" s="3">
        <v>0.5625</v>
      </c>
      <c r="AM71" s="3">
        <v>1400</v>
      </c>
      <c r="AN71" s="3">
        <v>8.91</v>
      </c>
      <c r="AO71" s="3">
        <v>9.1</v>
      </c>
      <c r="AP71" s="3">
        <v>48.39</v>
      </c>
      <c r="AQ71" s="3">
        <v>50.35</v>
      </c>
      <c r="AR71" s="3">
        <v>0.27644999999999997</v>
      </c>
      <c r="AS71" s="3">
        <v>0.28916999999999998</v>
      </c>
      <c r="AT71" s="3">
        <v>0.27625</v>
      </c>
      <c r="AU71" s="3">
        <v>0.72889999999999999</v>
      </c>
      <c r="AV71" s="3">
        <v>0.88012999999999997</v>
      </c>
      <c r="AW71" s="3">
        <v>0.43959999999999999</v>
      </c>
      <c r="AX71" s="3">
        <v>0.27579999999999999</v>
      </c>
      <c r="AY71" s="3">
        <v>0.28947000000000001</v>
      </c>
      <c r="AZ71" s="3">
        <v>0.27627000000000002</v>
      </c>
      <c r="BA71" s="3">
        <v>0.72626999999999997</v>
      </c>
      <c r="BB71" s="3">
        <v>0.88268000000000002</v>
      </c>
      <c r="BC71" s="3">
        <v>0.44</v>
      </c>
      <c r="BD71" s="3" t="s">
        <v>288</v>
      </c>
      <c r="BE71" s="3" t="s">
        <v>288</v>
      </c>
      <c r="BF71" s="3" t="s">
        <v>288</v>
      </c>
      <c r="BG71" s="3" t="s">
        <v>288</v>
      </c>
      <c r="BH71" s="3" t="s">
        <v>288</v>
      </c>
      <c r="BI71" s="3" t="s">
        <v>288</v>
      </c>
      <c r="BJ71" s="3">
        <v>0.27272000000000002</v>
      </c>
      <c r="BK71" s="3">
        <v>0.28233000000000003</v>
      </c>
      <c r="BL71" s="3">
        <v>0.27339999999999998</v>
      </c>
      <c r="BM71" s="3">
        <v>0.71247000000000005</v>
      </c>
      <c r="BN71" s="3">
        <v>0.83760000000000001</v>
      </c>
      <c r="BO71" s="3">
        <v>0.43321999999999999</v>
      </c>
      <c r="BP71" s="3">
        <v>0.27512999999999999</v>
      </c>
      <c r="BQ71" s="3">
        <v>0.28401999999999999</v>
      </c>
      <c r="BR71" s="3">
        <v>0.27610000000000001</v>
      </c>
      <c r="BS71" s="3">
        <v>0.72330000000000005</v>
      </c>
      <c r="BT71" s="3">
        <v>0.83908000000000005</v>
      </c>
      <c r="BU71" s="3">
        <v>0.43968000000000002</v>
      </c>
      <c r="BV71" s="3">
        <v>0.27762999999999999</v>
      </c>
      <c r="BW71" s="3">
        <v>0.29061999999999999</v>
      </c>
      <c r="BX71" s="3">
        <v>0.27693000000000001</v>
      </c>
      <c r="BY71" s="3">
        <v>0.72667000000000004</v>
      </c>
      <c r="BZ71" s="3">
        <v>0.88017999999999996</v>
      </c>
      <c r="CA71" s="3">
        <v>0.44091999999999998</v>
      </c>
      <c r="CB71" s="3">
        <v>0.13</v>
      </c>
      <c r="CC71" s="3">
        <v>0.1</v>
      </c>
      <c r="CD71" s="3">
        <v>0.04</v>
      </c>
      <c r="CE71" s="3">
        <v>0.34</v>
      </c>
      <c r="CF71" s="3">
        <v>0.28000000000000003</v>
      </c>
      <c r="CG71" s="3">
        <v>0.09</v>
      </c>
      <c r="CH71" s="3">
        <v>0.05</v>
      </c>
      <c r="CI71" s="3">
        <v>0.06</v>
      </c>
      <c r="CJ71" s="3">
        <v>0.06</v>
      </c>
      <c r="CK71" s="3">
        <v>0.2</v>
      </c>
      <c r="CL71" s="3">
        <v>0.34</v>
      </c>
      <c r="CM71" s="3">
        <v>0.16</v>
      </c>
      <c r="CN71" s="3" t="s">
        <v>289</v>
      </c>
      <c r="CO71" s="3" t="s">
        <v>289</v>
      </c>
      <c r="CP71" s="3" t="s">
        <v>289</v>
      </c>
      <c r="CQ71" s="3" t="s">
        <v>289</v>
      </c>
      <c r="CR71" s="3" t="s">
        <v>289</v>
      </c>
      <c r="CS71" s="3" t="s">
        <v>289</v>
      </c>
      <c r="CT71" s="3">
        <v>0.14000000000000001</v>
      </c>
      <c r="CU71" s="3">
        <v>0.06</v>
      </c>
      <c r="CV71" s="3">
        <v>0.04</v>
      </c>
      <c r="CW71" s="3">
        <v>0.31</v>
      </c>
      <c r="CX71" s="3">
        <v>0.41</v>
      </c>
      <c r="CY71" s="3">
        <v>0.17</v>
      </c>
      <c r="CZ71" s="3">
        <v>0.09</v>
      </c>
      <c r="DA71" s="3">
        <v>0.08</v>
      </c>
      <c r="DB71" s="3">
        <v>0.05</v>
      </c>
      <c r="DC71" s="3">
        <v>0.42</v>
      </c>
      <c r="DD71" s="3">
        <v>0.34</v>
      </c>
      <c r="DE71" s="3">
        <v>0.21</v>
      </c>
      <c r="DF71" s="3">
        <v>0.09</v>
      </c>
      <c r="DG71" s="3">
        <v>0.15</v>
      </c>
      <c r="DH71" s="3">
        <v>0.1</v>
      </c>
      <c r="DI71" s="3">
        <v>0.24</v>
      </c>
      <c r="DJ71" s="3">
        <v>0.25</v>
      </c>
      <c r="DK71" s="3">
        <v>0.35</v>
      </c>
      <c r="DL71" s="3" t="s">
        <v>325</v>
      </c>
    </row>
    <row r="72" spans="1:116" s="3" customFormat="1" ht="12.75">
      <c r="A72" s="3">
        <v>71209</v>
      </c>
      <c r="B72" s="3" t="s">
        <v>19</v>
      </c>
      <c r="C72" s="2">
        <v>3</v>
      </c>
      <c r="D72" s="3">
        <v>20090822</v>
      </c>
      <c r="E72" s="3" t="s">
        <v>116</v>
      </c>
      <c r="F72" s="3">
        <v>20090824</v>
      </c>
      <c r="G72" s="3" t="s">
        <v>346</v>
      </c>
      <c r="H72" s="3">
        <v>12</v>
      </c>
      <c r="I72" s="3">
        <v>12</v>
      </c>
      <c r="J72" s="3">
        <v>2086</v>
      </c>
      <c r="K72" s="3" t="s">
        <v>308</v>
      </c>
      <c r="L72" s="3" t="s">
        <v>283</v>
      </c>
      <c r="M72" s="3" t="s">
        <v>283</v>
      </c>
      <c r="N72" s="3" t="s">
        <v>283</v>
      </c>
      <c r="O72" s="3">
        <v>541</v>
      </c>
      <c r="P72" s="3">
        <v>0.75</v>
      </c>
      <c r="Q72" s="3">
        <v>0.71</v>
      </c>
      <c r="R72" s="3">
        <v>1.46</v>
      </c>
      <c r="S72" s="3" t="s">
        <v>284</v>
      </c>
      <c r="T72" s="3">
        <v>1.944361</v>
      </c>
      <c r="U72" s="3">
        <v>1.9399690000000001</v>
      </c>
      <c r="V72" s="3" t="s">
        <v>285</v>
      </c>
      <c r="W72" s="3">
        <v>1.9266460000000001</v>
      </c>
      <c r="X72" s="3">
        <v>1.9264319999999999</v>
      </c>
      <c r="Y72" s="3">
        <v>1.9386159999999999</v>
      </c>
      <c r="Z72" s="3">
        <v>1</v>
      </c>
      <c r="AA72" s="3">
        <v>10.396898</v>
      </c>
      <c r="AB72" s="3">
        <v>10.364258</v>
      </c>
      <c r="AC72" s="3" t="s">
        <v>285</v>
      </c>
      <c r="AD72" s="3">
        <v>10.260206</v>
      </c>
      <c r="AE72" s="3" t="s">
        <v>292</v>
      </c>
      <c r="AF72" s="3">
        <v>10.272693</v>
      </c>
      <c r="AG72" s="3">
        <v>10.375693999999999</v>
      </c>
      <c r="AH72" s="3">
        <v>0.31</v>
      </c>
      <c r="AI72" s="3" t="s">
        <v>287</v>
      </c>
      <c r="AJ72" s="3">
        <v>-0.11</v>
      </c>
      <c r="AK72" s="3">
        <v>-0.85709999999999997</v>
      </c>
      <c r="AL72" s="3">
        <v>0</v>
      </c>
      <c r="AM72" s="3">
        <v>900</v>
      </c>
      <c r="AN72" s="3">
        <v>10.8</v>
      </c>
      <c r="AO72" s="3">
        <v>9.99</v>
      </c>
      <c r="AP72" s="3">
        <v>70.98</v>
      </c>
      <c r="AQ72" s="3">
        <v>66.650000000000006</v>
      </c>
      <c r="AR72" s="3">
        <v>0.27750000000000002</v>
      </c>
      <c r="AS72" s="3">
        <v>0.29108000000000001</v>
      </c>
      <c r="AT72" s="3">
        <v>0.27975</v>
      </c>
      <c r="AU72" s="3">
        <v>0.73297000000000001</v>
      </c>
      <c r="AV72" s="3">
        <v>0.89986999999999995</v>
      </c>
      <c r="AW72" s="3">
        <v>0.44457000000000002</v>
      </c>
      <c r="AX72" s="3">
        <v>0.27711999999999998</v>
      </c>
      <c r="AY72" s="3">
        <v>0.29053000000000001</v>
      </c>
      <c r="AZ72" s="3">
        <v>0.27955000000000002</v>
      </c>
      <c r="BA72" s="3">
        <v>0.72121999999999997</v>
      </c>
      <c r="BB72" s="3">
        <v>0.89002999999999999</v>
      </c>
      <c r="BC72" s="3">
        <v>0.44113000000000002</v>
      </c>
      <c r="BD72" s="3" t="s">
        <v>288</v>
      </c>
      <c r="BE72" s="3" t="s">
        <v>288</v>
      </c>
      <c r="BF72" s="3" t="s">
        <v>288</v>
      </c>
      <c r="BG72" s="3" t="s">
        <v>288</v>
      </c>
      <c r="BH72" s="3" t="s">
        <v>288</v>
      </c>
      <c r="BI72" s="3" t="s">
        <v>288</v>
      </c>
      <c r="BJ72" s="3">
        <v>0.27572999999999998</v>
      </c>
      <c r="BK72" s="3">
        <v>0.28567999999999999</v>
      </c>
      <c r="BL72" s="3">
        <v>0.27692</v>
      </c>
      <c r="BM72" s="3">
        <v>0.72352000000000005</v>
      </c>
      <c r="BN72" s="3">
        <v>0.87256999999999996</v>
      </c>
      <c r="BO72" s="3">
        <v>0.43928</v>
      </c>
      <c r="BP72" s="3">
        <v>0.27588000000000001</v>
      </c>
      <c r="BQ72" s="3">
        <v>0.28702</v>
      </c>
      <c r="BR72" s="3">
        <v>0.27643000000000001</v>
      </c>
      <c r="BS72" s="3">
        <v>0.72058</v>
      </c>
      <c r="BT72" s="3">
        <v>0.87212000000000001</v>
      </c>
      <c r="BU72" s="3">
        <v>0.44108000000000003</v>
      </c>
      <c r="BV72" s="3">
        <v>0.27717999999999998</v>
      </c>
      <c r="BW72" s="3">
        <v>0.29115000000000002</v>
      </c>
      <c r="BX72" s="3">
        <v>0.27833000000000002</v>
      </c>
      <c r="BY72" s="3">
        <v>0.72935000000000005</v>
      </c>
      <c r="BZ72" s="3">
        <v>0.89917000000000002</v>
      </c>
      <c r="CA72" s="3">
        <v>0.44209999999999999</v>
      </c>
      <c r="CB72" s="3">
        <v>0.06</v>
      </c>
      <c r="CC72" s="3">
        <v>0.05</v>
      </c>
      <c r="CD72" s="3">
        <v>0.04</v>
      </c>
      <c r="CE72" s="3">
        <v>0.21</v>
      </c>
      <c r="CF72" s="3">
        <v>0.3</v>
      </c>
      <c r="CG72" s="3">
        <v>0.25</v>
      </c>
      <c r="CH72" s="3">
        <v>0.06</v>
      </c>
      <c r="CI72" s="3">
        <v>0.06</v>
      </c>
      <c r="CJ72" s="3">
        <v>7.0000000000000007E-2</v>
      </c>
      <c r="CK72" s="3">
        <v>0.25</v>
      </c>
      <c r="CL72" s="3">
        <v>0.14000000000000001</v>
      </c>
      <c r="CM72" s="3">
        <v>0.15</v>
      </c>
      <c r="CN72" s="3" t="s">
        <v>289</v>
      </c>
      <c r="CO72" s="3" t="s">
        <v>289</v>
      </c>
      <c r="CP72" s="3" t="s">
        <v>289</v>
      </c>
      <c r="CQ72" s="3" t="s">
        <v>289</v>
      </c>
      <c r="CR72" s="3" t="s">
        <v>289</v>
      </c>
      <c r="CS72" s="3" t="s">
        <v>289</v>
      </c>
      <c r="CT72" s="3">
        <v>0.14000000000000001</v>
      </c>
      <c r="CU72" s="3">
        <v>0.23</v>
      </c>
      <c r="CV72" s="3">
        <v>0.18</v>
      </c>
      <c r="CW72" s="3">
        <v>0.31</v>
      </c>
      <c r="CX72" s="3">
        <v>0.51</v>
      </c>
      <c r="CY72" s="3">
        <v>0.13</v>
      </c>
      <c r="CZ72" s="3">
        <v>0.12</v>
      </c>
      <c r="DA72" s="3">
        <v>0.16</v>
      </c>
      <c r="DB72" s="3">
        <v>0.18</v>
      </c>
      <c r="DC72" s="3">
        <v>0.3</v>
      </c>
      <c r="DD72" s="3">
        <v>0.34</v>
      </c>
      <c r="DE72" s="3">
        <v>0.22</v>
      </c>
      <c r="DF72" s="3">
        <v>0.05</v>
      </c>
      <c r="DG72" s="3">
        <v>0.15</v>
      </c>
      <c r="DH72" s="3">
        <v>0.12</v>
      </c>
      <c r="DI72" s="3">
        <v>0.09</v>
      </c>
      <c r="DJ72" s="3">
        <v>0.23</v>
      </c>
      <c r="DK72" s="3">
        <v>0.1</v>
      </c>
      <c r="DL72" s="3" t="s">
        <v>325</v>
      </c>
    </row>
    <row r="73" spans="1:116" s="3" customFormat="1" ht="12.75">
      <c r="A73" s="3">
        <v>71861</v>
      </c>
      <c r="B73" s="3" t="s">
        <v>17</v>
      </c>
      <c r="C73" s="2">
        <v>2</v>
      </c>
      <c r="D73" s="3">
        <v>20090825</v>
      </c>
      <c r="E73" s="3" t="s">
        <v>118</v>
      </c>
      <c r="F73" s="3">
        <v>20090827</v>
      </c>
      <c r="G73" s="3" t="s">
        <v>343</v>
      </c>
      <c r="H73" s="3">
        <v>3</v>
      </c>
      <c r="I73" s="3">
        <v>31</v>
      </c>
      <c r="J73" s="3">
        <v>628</v>
      </c>
      <c r="K73" s="3" t="s">
        <v>326</v>
      </c>
      <c r="L73" s="3" t="s">
        <v>283</v>
      </c>
      <c r="M73" s="3" t="s">
        <v>283</v>
      </c>
      <c r="N73" s="3" t="s">
        <v>283</v>
      </c>
      <c r="O73" s="3">
        <v>540</v>
      </c>
      <c r="P73" s="3">
        <v>1.34</v>
      </c>
      <c r="Q73" s="3">
        <v>1.08</v>
      </c>
      <c r="R73" s="3">
        <v>2.42</v>
      </c>
      <c r="S73" s="3" t="s">
        <v>284</v>
      </c>
      <c r="T73" s="3">
        <v>1.962874</v>
      </c>
      <c r="U73" s="3">
        <v>1.9614670000000001</v>
      </c>
      <c r="V73" s="3" t="s">
        <v>285</v>
      </c>
      <c r="W73" s="3">
        <v>1.9296450000000001</v>
      </c>
      <c r="X73" s="3">
        <v>1.9339770000000001</v>
      </c>
      <c r="Y73" s="3">
        <v>1.959876</v>
      </c>
      <c r="Z73" s="3">
        <v>1</v>
      </c>
      <c r="AA73" s="3">
        <v>10.461845</v>
      </c>
      <c r="AB73" s="3">
        <v>10.454969999999999</v>
      </c>
      <c r="AC73" s="3" t="s">
        <v>285</v>
      </c>
      <c r="AD73" s="3">
        <v>10.250228</v>
      </c>
      <c r="AE73" s="3" t="s">
        <v>296</v>
      </c>
      <c r="AF73" s="3">
        <v>10.279477999999999</v>
      </c>
      <c r="AG73" s="3">
        <v>10.462033</v>
      </c>
      <c r="AH73" s="3">
        <v>7.0000000000000007E-2</v>
      </c>
      <c r="AI73" s="3" t="s">
        <v>287</v>
      </c>
      <c r="AJ73" s="3">
        <v>-7.0000000000000007E-2</v>
      </c>
      <c r="AK73" s="3">
        <v>0.1429</v>
      </c>
      <c r="AL73" s="3">
        <v>0.25</v>
      </c>
      <c r="AM73" s="3">
        <v>800</v>
      </c>
      <c r="AN73" s="3">
        <v>8.65</v>
      </c>
      <c r="AO73" s="3">
        <v>8.6999999999999993</v>
      </c>
      <c r="AP73" s="3">
        <v>49.34</v>
      </c>
      <c r="AQ73" s="3">
        <v>50.54</v>
      </c>
      <c r="AR73" s="3">
        <v>0.28089999999999998</v>
      </c>
      <c r="AS73" s="3">
        <v>0.29303000000000001</v>
      </c>
      <c r="AT73" s="3">
        <v>0.28277000000000002</v>
      </c>
      <c r="AU73" s="3">
        <v>0.71889999999999998</v>
      </c>
      <c r="AV73" s="3">
        <v>0.88163999999999998</v>
      </c>
      <c r="AW73" s="3">
        <v>0.44786999999999999</v>
      </c>
      <c r="AX73" s="3">
        <v>0.28053</v>
      </c>
      <c r="AY73" s="3">
        <v>0.29277999999999998</v>
      </c>
      <c r="AZ73" s="3">
        <v>0.28284999999999999</v>
      </c>
      <c r="BA73" s="3">
        <v>0.71879000000000004</v>
      </c>
      <c r="BB73" s="3">
        <v>0.88315999999999995</v>
      </c>
      <c r="BC73" s="3">
        <v>0.44667000000000001</v>
      </c>
      <c r="BD73" s="3" t="s">
        <v>288</v>
      </c>
      <c r="BE73" s="3" t="s">
        <v>288</v>
      </c>
      <c r="BF73" s="3" t="s">
        <v>288</v>
      </c>
      <c r="BG73" s="3" t="s">
        <v>288</v>
      </c>
      <c r="BH73" s="3" t="s">
        <v>288</v>
      </c>
      <c r="BI73" s="3" t="s">
        <v>288</v>
      </c>
      <c r="BJ73" s="3">
        <v>0.27650999999999998</v>
      </c>
      <c r="BK73" s="3">
        <v>0.28673999999999999</v>
      </c>
      <c r="BL73" s="3">
        <v>0.27867999999999998</v>
      </c>
      <c r="BM73" s="3">
        <v>0.69913999999999998</v>
      </c>
      <c r="BN73" s="3">
        <v>0.84463999999999995</v>
      </c>
      <c r="BO73" s="3">
        <v>0.43479000000000001</v>
      </c>
      <c r="BP73" s="3">
        <v>0.27677000000000002</v>
      </c>
      <c r="BQ73" s="3">
        <v>0.28782000000000002</v>
      </c>
      <c r="BR73" s="3">
        <v>0.27918999999999999</v>
      </c>
      <c r="BS73" s="3">
        <v>0.70274000000000003</v>
      </c>
      <c r="BT73" s="3">
        <v>0.84453999999999996</v>
      </c>
      <c r="BU73" s="3">
        <v>0.44012000000000001</v>
      </c>
      <c r="BV73" s="3">
        <v>0.28092</v>
      </c>
      <c r="BW73" s="3">
        <v>0.29360000000000003</v>
      </c>
      <c r="BX73" s="3">
        <v>0.28172999999999998</v>
      </c>
      <c r="BY73" s="3">
        <v>0.71913000000000005</v>
      </c>
      <c r="BZ73" s="3">
        <v>0.89012999999999998</v>
      </c>
      <c r="CA73" s="3">
        <v>0.44506000000000001</v>
      </c>
      <c r="CB73" s="3">
        <v>0.11</v>
      </c>
      <c r="CC73" s="3">
        <v>0.1</v>
      </c>
      <c r="CD73" s="3">
        <v>0.11</v>
      </c>
      <c r="CE73" s="3">
        <v>0.68</v>
      </c>
      <c r="CF73" s="3">
        <v>0.77</v>
      </c>
      <c r="CG73" s="3">
        <v>0.65</v>
      </c>
      <c r="CH73" s="3">
        <v>0.18</v>
      </c>
      <c r="CI73" s="3">
        <v>0.1</v>
      </c>
      <c r="CJ73" s="3">
        <v>0.11</v>
      </c>
      <c r="CK73" s="3">
        <v>0.54</v>
      </c>
      <c r="CL73" s="3">
        <v>0.31</v>
      </c>
      <c r="CM73" s="3">
        <v>0.47</v>
      </c>
      <c r="CN73" s="3" t="s">
        <v>289</v>
      </c>
      <c r="CO73" s="3" t="s">
        <v>289</v>
      </c>
      <c r="CP73" s="3" t="s">
        <v>289</v>
      </c>
      <c r="CQ73" s="3" t="s">
        <v>289</v>
      </c>
      <c r="CR73" s="3" t="s">
        <v>289</v>
      </c>
      <c r="CS73" s="3" t="s">
        <v>289</v>
      </c>
      <c r="CT73" s="3">
        <v>7.0000000000000007E-2</v>
      </c>
      <c r="CU73" s="3">
        <v>7.0000000000000007E-2</v>
      </c>
      <c r="CV73" s="3">
        <v>0.11</v>
      </c>
      <c r="CW73" s="3">
        <v>0.66</v>
      </c>
      <c r="CX73" s="3">
        <v>0.78</v>
      </c>
      <c r="CY73" s="3">
        <v>0.67</v>
      </c>
      <c r="CZ73" s="3">
        <v>0.14000000000000001</v>
      </c>
      <c r="DA73" s="3">
        <v>0.14000000000000001</v>
      </c>
      <c r="DB73" s="3">
        <v>0.14000000000000001</v>
      </c>
      <c r="DC73" s="3">
        <v>0.55000000000000004</v>
      </c>
      <c r="DD73" s="3">
        <v>0.53</v>
      </c>
      <c r="DE73" s="3">
        <v>0.36</v>
      </c>
      <c r="DF73" s="3">
        <v>7.0000000000000007E-2</v>
      </c>
      <c r="DG73" s="3">
        <v>0.1</v>
      </c>
      <c r="DH73" s="3">
        <v>0.14000000000000001</v>
      </c>
      <c r="DI73" s="3">
        <v>0.75</v>
      </c>
      <c r="DJ73" s="3">
        <v>0.49</v>
      </c>
      <c r="DK73" s="3">
        <v>0.4</v>
      </c>
      <c r="DL73" s="3" t="s">
        <v>325</v>
      </c>
    </row>
    <row r="74" spans="1:116" s="3" customFormat="1" ht="12.75">
      <c r="A74" s="3">
        <v>71163</v>
      </c>
      <c r="B74" s="3" t="s">
        <v>16</v>
      </c>
      <c r="C74" s="2">
        <v>1</v>
      </c>
      <c r="D74" s="3">
        <v>20090825</v>
      </c>
      <c r="E74" s="3" t="s">
        <v>117</v>
      </c>
      <c r="F74" s="3">
        <v>20090825</v>
      </c>
      <c r="G74" s="3" t="s">
        <v>279</v>
      </c>
      <c r="H74" s="3">
        <v>24</v>
      </c>
      <c r="I74" s="3">
        <v>51</v>
      </c>
      <c r="J74" s="3">
        <v>3709</v>
      </c>
      <c r="K74" s="3" t="s">
        <v>283</v>
      </c>
      <c r="L74" s="3" t="s">
        <v>283</v>
      </c>
      <c r="M74" s="3" t="s">
        <v>283</v>
      </c>
      <c r="N74" s="3" t="s">
        <v>283</v>
      </c>
      <c r="O74" s="3">
        <v>540</v>
      </c>
      <c r="P74" s="3">
        <v>1.29</v>
      </c>
      <c r="Q74" s="3">
        <v>1.03</v>
      </c>
      <c r="R74" s="3">
        <v>2.3199999999999998</v>
      </c>
      <c r="S74" s="3" t="s">
        <v>284</v>
      </c>
      <c r="T74" s="3">
        <v>1.9446559999999999</v>
      </c>
      <c r="U74" s="3">
        <v>1.943165</v>
      </c>
      <c r="V74" s="3" t="s">
        <v>285</v>
      </c>
      <c r="W74" s="3">
        <v>1.923743</v>
      </c>
      <c r="X74" s="3">
        <v>1.9320550000000001</v>
      </c>
      <c r="Y74" s="3">
        <v>1.9481200000000001</v>
      </c>
      <c r="Z74" s="3">
        <v>0</v>
      </c>
      <c r="AA74" s="3">
        <v>10.407449</v>
      </c>
      <c r="AB74" s="3">
        <v>10.404553</v>
      </c>
      <c r="AC74" s="3" t="s">
        <v>285</v>
      </c>
      <c r="AD74" s="3">
        <v>10.228232</v>
      </c>
      <c r="AE74" s="3" t="s">
        <v>296</v>
      </c>
      <c r="AF74" s="3">
        <v>10.287701</v>
      </c>
      <c r="AG74" s="3">
        <v>10.424849</v>
      </c>
      <c r="AH74" s="3">
        <v>0.03</v>
      </c>
      <c r="AI74" s="3" t="s">
        <v>287</v>
      </c>
      <c r="AJ74" s="3">
        <v>-0.2</v>
      </c>
      <c r="AK74" s="3">
        <v>-0.21429999999999999</v>
      </c>
      <c r="AL74" s="3">
        <v>-6.25E-2</v>
      </c>
      <c r="AM74" s="3">
        <v>1200</v>
      </c>
      <c r="AN74" s="3">
        <v>8.6199999999999992</v>
      </c>
      <c r="AO74" s="3">
        <v>10.64</v>
      </c>
      <c r="AP74" s="3">
        <v>49.13</v>
      </c>
      <c r="AQ74" s="3">
        <v>65.52</v>
      </c>
      <c r="AR74" s="3">
        <v>0.27722999999999998</v>
      </c>
      <c r="AS74" s="3">
        <v>0.29097000000000001</v>
      </c>
      <c r="AT74" s="3">
        <v>0.27898000000000001</v>
      </c>
      <c r="AU74" s="3">
        <v>0.74726999999999999</v>
      </c>
      <c r="AV74" s="3">
        <v>0.90371999999999997</v>
      </c>
      <c r="AW74" s="3">
        <v>0.44995000000000002</v>
      </c>
      <c r="AX74" s="3">
        <v>0.2772</v>
      </c>
      <c r="AY74" s="3">
        <v>0.29148000000000002</v>
      </c>
      <c r="AZ74" s="3">
        <v>0.27851999999999999</v>
      </c>
      <c r="BA74" s="3">
        <v>0.74129999999999996</v>
      </c>
      <c r="BB74" s="3">
        <v>0.90059999999999996</v>
      </c>
      <c r="BC74" s="3">
        <v>0.45150000000000001</v>
      </c>
      <c r="BD74" s="3" t="s">
        <v>288</v>
      </c>
      <c r="BE74" s="3" t="s">
        <v>288</v>
      </c>
      <c r="BF74" s="3" t="s">
        <v>288</v>
      </c>
      <c r="BG74" s="3" t="s">
        <v>288</v>
      </c>
      <c r="BH74" s="3" t="s">
        <v>288</v>
      </c>
      <c r="BI74" s="3" t="s">
        <v>288</v>
      </c>
      <c r="BJ74" s="3">
        <v>0.27503</v>
      </c>
      <c r="BK74" s="3">
        <v>0.28317999999999999</v>
      </c>
      <c r="BL74" s="3">
        <v>0.27617999999999998</v>
      </c>
      <c r="BM74" s="3">
        <v>0.72792999999999997</v>
      </c>
      <c r="BN74" s="3">
        <v>0.86772000000000005</v>
      </c>
      <c r="BO74" s="3">
        <v>0.44590000000000002</v>
      </c>
      <c r="BP74" s="3">
        <v>0.27617999999999998</v>
      </c>
      <c r="BQ74" s="3">
        <v>0.28563</v>
      </c>
      <c r="BR74" s="3">
        <v>0.27661999999999998</v>
      </c>
      <c r="BS74" s="3">
        <v>0.73967000000000005</v>
      </c>
      <c r="BT74" s="3">
        <v>0.87012</v>
      </c>
      <c r="BU74" s="3">
        <v>0.44997999999999999</v>
      </c>
      <c r="BV74" s="3">
        <v>0.27847</v>
      </c>
      <c r="BW74" s="3">
        <v>0.29161999999999999</v>
      </c>
      <c r="BX74" s="3">
        <v>0.27887000000000001</v>
      </c>
      <c r="BY74" s="3">
        <v>0.74624999999999997</v>
      </c>
      <c r="BZ74" s="3">
        <v>0.90498000000000001</v>
      </c>
      <c r="CA74" s="3">
        <v>0.44812999999999997</v>
      </c>
      <c r="CB74" s="3">
        <v>0.03</v>
      </c>
      <c r="CC74" s="3">
        <v>0.05</v>
      </c>
      <c r="CD74" s="3">
        <v>0.01</v>
      </c>
      <c r="CE74" s="3">
        <v>0.51</v>
      </c>
      <c r="CF74" s="3">
        <v>0.22</v>
      </c>
      <c r="CG74" s="3">
        <v>0.28000000000000003</v>
      </c>
      <c r="CH74" s="3">
        <v>0.05</v>
      </c>
      <c r="CI74" s="3">
        <v>0.05</v>
      </c>
      <c r="CJ74" s="3">
        <v>0.04</v>
      </c>
      <c r="CK74" s="3">
        <v>0.17</v>
      </c>
      <c r="CL74" s="3">
        <v>0.13</v>
      </c>
      <c r="CM74" s="3">
        <v>0.08</v>
      </c>
      <c r="CN74" s="3" t="s">
        <v>289</v>
      </c>
      <c r="CO74" s="3" t="s">
        <v>289</v>
      </c>
      <c r="CP74" s="3" t="s">
        <v>289</v>
      </c>
      <c r="CQ74" s="3" t="s">
        <v>289</v>
      </c>
      <c r="CR74" s="3" t="s">
        <v>289</v>
      </c>
      <c r="CS74" s="3" t="s">
        <v>289</v>
      </c>
      <c r="CT74" s="3">
        <v>0.03</v>
      </c>
      <c r="CU74" s="3">
        <v>0.06</v>
      </c>
      <c r="CV74" s="3">
        <v>0.11</v>
      </c>
      <c r="CW74" s="3">
        <v>0.17</v>
      </c>
      <c r="CX74" s="3">
        <v>0.18</v>
      </c>
      <c r="CY74" s="3">
        <v>0.16</v>
      </c>
      <c r="CZ74" s="3">
        <v>0.04</v>
      </c>
      <c r="DA74" s="3">
        <v>0.08</v>
      </c>
      <c r="DB74" s="3">
        <v>0.09</v>
      </c>
      <c r="DC74" s="3">
        <v>0.1</v>
      </c>
      <c r="DD74" s="3">
        <v>0.26</v>
      </c>
      <c r="DE74" s="3">
        <v>7.0000000000000007E-2</v>
      </c>
      <c r="DF74" s="3">
        <v>7.0000000000000007E-2</v>
      </c>
      <c r="DG74" s="3">
        <v>0.1</v>
      </c>
      <c r="DH74" s="3">
        <v>0.12</v>
      </c>
      <c r="DI74" s="3">
        <v>0.23</v>
      </c>
      <c r="DJ74" s="3">
        <v>0.24</v>
      </c>
      <c r="DK74" s="3">
        <v>0.32</v>
      </c>
      <c r="DL74" s="3" t="s">
        <v>325</v>
      </c>
    </row>
    <row r="75" spans="1:116" s="3" customFormat="1" ht="12.75">
      <c r="A75" s="3">
        <v>71168</v>
      </c>
      <c r="B75" s="3" t="s">
        <v>16</v>
      </c>
      <c r="C75" s="2">
        <v>6</v>
      </c>
      <c r="D75" s="3">
        <v>20090826</v>
      </c>
      <c r="E75" s="3" t="s">
        <v>5</v>
      </c>
      <c r="F75" s="3">
        <v>20090903</v>
      </c>
      <c r="G75" s="3" t="s">
        <v>347</v>
      </c>
      <c r="H75" s="3">
        <v>2</v>
      </c>
      <c r="I75" s="3">
        <v>3</v>
      </c>
      <c r="J75" s="3">
        <v>331</v>
      </c>
      <c r="K75" s="3" t="s">
        <v>308</v>
      </c>
      <c r="L75" s="3" t="s">
        <v>283</v>
      </c>
      <c r="M75" s="3" t="s">
        <v>308</v>
      </c>
      <c r="N75" s="3" t="s">
        <v>283</v>
      </c>
      <c r="O75" s="3">
        <v>541</v>
      </c>
      <c r="P75" s="3">
        <v>0.83</v>
      </c>
      <c r="Q75" s="3">
        <v>0.72</v>
      </c>
      <c r="R75" s="3">
        <v>1.55</v>
      </c>
      <c r="S75" s="3" t="s">
        <v>284</v>
      </c>
      <c r="T75" s="3">
        <v>1.9977020000000001</v>
      </c>
      <c r="U75" s="3">
        <v>1.976934</v>
      </c>
      <c r="V75" s="3">
        <v>1.9704930000000001</v>
      </c>
      <c r="W75" s="3">
        <v>1.944005</v>
      </c>
      <c r="X75" s="3">
        <v>1.9430719999999999</v>
      </c>
      <c r="Y75" s="3">
        <v>1.965125</v>
      </c>
      <c r="Z75" s="3">
        <v>2</v>
      </c>
      <c r="AA75" s="3">
        <v>10.61519</v>
      </c>
      <c r="AB75" s="3">
        <v>10.517519</v>
      </c>
      <c r="AC75" s="3">
        <v>10.491057</v>
      </c>
      <c r="AD75" s="3">
        <v>10.330221999999999</v>
      </c>
      <c r="AE75" s="3" t="s">
        <v>330</v>
      </c>
      <c r="AF75" s="3">
        <v>10.344404000000001</v>
      </c>
      <c r="AG75" s="3">
        <v>10.478795</v>
      </c>
      <c r="AH75" s="3">
        <v>0.92</v>
      </c>
      <c r="AI75" s="3">
        <v>0.25</v>
      </c>
      <c r="AJ75" s="3">
        <v>0.12</v>
      </c>
      <c r="AK75" s="3">
        <v>-0.28570000000000001</v>
      </c>
      <c r="AL75" s="3">
        <v>6.25E-2</v>
      </c>
      <c r="AM75" s="3">
        <v>1000</v>
      </c>
      <c r="AN75" s="3">
        <v>10.74</v>
      </c>
      <c r="AO75" s="3">
        <v>10.29</v>
      </c>
      <c r="AP75" s="3">
        <v>69.52</v>
      </c>
      <c r="AQ75" s="3">
        <v>68.040000000000006</v>
      </c>
      <c r="AR75" s="3">
        <v>0.28606999999999999</v>
      </c>
      <c r="AS75" s="3">
        <v>0.29620000000000002</v>
      </c>
      <c r="AT75" s="3">
        <v>0.28747</v>
      </c>
      <c r="AU75" s="3">
        <v>0.73097999999999996</v>
      </c>
      <c r="AV75" s="3">
        <v>0.87575000000000003</v>
      </c>
      <c r="AW75" s="3">
        <v>0.46050000000000002</v>
      </c>
      <c r="AX75" s="3">
        <v>0.28297</v>
      </c>
      <c r="AY75" s="3">
        <v>0.29377999999999999</v>
      </c>
      <c r="AZ75" s="3">
        <v>0.28462999999999999</v>
      </c>
      <c r="BA75" s="3">
        <v>0.71858</v>
      </c>
      <c r="BB75" s="3">
        <v>0.87644999999999995</v>
      </c>
      <c r="BC75" s="3">
        <v>0.45705000000000001</v>
      </c>
      <c r="BD75" s="3">
        <v>0.28199999999999997</v>
      </c>
      <c r="BE75" s="3">
        <v>0.29365000000000002</v>
      </c>
      <c r="BF75" s="3">
        <v>0.28393000000000002</v>
      </c>
      <c r="BG75" s="3">
        <v>0.71392</v>
      </c>
      <c r="BH75" s="3">
        <v>0.87577000000000005</v>
      </c>
      <c r="BI75" s="3">
        <v>0.45382</v>
      </c>
      <c r="BJ75" s="3">
        <v>0.27775</v>
      </c>
      <c r="BK75" s="3">
        <v>0.28898000000000001</v>
      </c>
      <c r="BL75" s="3">
        <v>0.28098000000000001</v>
      </c>
      <c r="BM75" s="3">
        <v>0.70687999999999995</v>
      </c>
      <c r="BN75" s="3">
        <v>0.84740000000000004</v>
      </c>
      <c r="BO75" s="3">
        <v>0.44517000000000001</v>
      </c>
      <c r="BP75" s="3">
        <v>0.27648</v>
      </c>
      <c r="BQ75" s="3">
        <v>0.28904999999999997</v>
      </c>
      <c r="BR75" s="3">
        <v>0.28083000000000002</v>
      </c>
      <c r="BS75" s="3">
        <v>0.72141999999999995</v>
      </c>
      <c r="BT75" s="3">
        <v>0.85868</v>
      </c>
      <c r="BU75" s="3">
        <v>0.45188</v>
      </c>
      <c r="BV75" s="3">
        <v>0.28108</v>
      </c>
      <c r="BW75" s="3">
        <v>0.29343000000000002</v>
      </c>
      <c r="BX75" s="3">
        <v>0.28234999999999999</v>
      </c>
      <c r="BY75" s="3">
        <v>0.72716999999999998</v>
      </c>
      <c r="BZ75" s="3">
        <v>0.88022</v>
      </c>
      <c r="CA75" s="3">
        <v>0.45407999999999998</v>
      </c>
      <c r="CB75" s="3">
        <v>0.06</v>
      </c>
      <c r="CC75" s="3">
        <v>0.05</v>
      </c>
      <c r="CD75" s="3">
        <v>0.03</v>
      </c>
      <c r="CE75" s="3">
        <v>0.08</v>
      </c>
      <c r="CF75" s="3">
        <v>0.21</v>
      </c>
      <c r="CG75" s="3">
        <v>0.13</v>
      </c>
      <c r="CH75" s="3">
        <v>0.05</v>
      </c>
      <c r="CI75" s="3">
        <v>0.05</v>
      </c>
      <c r="CJ75" s="3">
        <v>0.03</v>
      </c>
      <c r="CK75" s="3">
        <v>0.05</v>
      </c>
      <c r="CL75" s="3">
        <v>0.16</v>
      </c>
      <c r="CM75" s="3">
        <v>0.1</v>
      </c>
      <c r="CN75" s="3">
        <v>0.02</v>
      </c>
      <c r="CO75" s="3">
        <v>0.04</v>
      </c>
      <c r="CP75" s="3">
        <v>0.02</v>
      </c>
      <c r="CQ75" s="3">
        <v>0.12</v>
      </c>
      <c r="CR75" s="3">
        <v>0.24</v>
      </c>
      <c r="CS75" s="3">
        <v>0.06</v>
      </c>
      <c r="CT75" s="3">
        <v>0.24</v>
      </c>
      <c r="CU75" s="3">
        <v>0.05</v>
      </c>
      <c r="CV75" s="3">
        <v>0.04</v>
      </c>
      <c r="CW75" s="3">
        <v>0.23</v>
      </c>
      <c r="CX75" s="3">
        <v>0.1</v>
      </c>
      <c r="CY75" s="3">
        <v>0.1</v>
      </c>
      <c r="CZ75" s="3">
        <v>0.13</v>
      </c>
      <c r="DA75" s="3">
        <v>0.04</v>
      </c>
      <c r="DB75" s="3">
        <v>0.21</v>
      </c>
      <c r="DC75" s="3">
        <v>0.27</v>
      </c>
      <c r="DD75" s="3">
        <v>0.22</v>
      </c>
      <c r="DE75" s="3">
        <v>0.14000000000000001</v>
      </c>
      <c r="DF75" s="3">
        <v>0.05</v>
      </c>
      <c r="DG75" s="3">
        <v>0.05</v>
      </c>
      <c r="DH75" s="3">
        <v>0.03</v>
      </c>
      <c r="DI75" s="3">
        <v>0.27</v>
      </c>
      <c r="DJ75" s="3">
        <v>0.18</v>
      </c>
      <c r="DK75" s="3">
        <v>0.13</v>
      </c>
      <c r="DL75" s="3" t="s">
        <v>325</v>
      </c>
    </row>
    <row r="76" spans="1:116" s="3" customFormat="1" ht="12.75">
      <c r="A76" s="3">
        <v>71179</v>
      </c>
      <c r="B76" s="3" t="s">
        <v>16</v>
      </c>
      <c r="C76" s="2">
        <v>5</v>
      </c>
      <c r="D76" s="3">
        <v>20090827</v>
      </c>
      <c r="E76" s="3" t="s">
        <v>86</v>
      </c>
      <c r="F76" s="3">
        <v>20090827</v>
      </c>
      <c r="G76" s="3" t="s">
        <v>333</v>
      </c>
      <c r="H76" s="3">
        <v>8</v>
      </c>
      <c r="I76" s="3">
        <v>8</v>
      </c>
      <c r="J76" s="3">
        <v>1362</v>
      </c>
      <c r="K76" s="3" t="s">
        <v>283</v>
      </c>
      <c r="L76" s="3" t="s">
        <v>283</v>
      </c>
      <c r="M76" s="3" t="s">
        <v>283</v>
      </c>
      <c r="N76" s="3" t="s">
        <v>283</v>
      </c>
      <c r="O76" s="3">
        <v>542</v>
      </c>
      <c r="P76" s="3">
        <v>1.44</v>
      </c>
      <c r="Q76" s="3">
        <v>0.92</v>
      </c>
      <c r="R76" s="3">
        <v>2.36</v>
      </c>
      <c r="S76" s="3" t="s">
        <v>284</v>
      </c>
      <c r="T76" s="3">
        <v>2.0040070000000001</v>
      </c>
      <c r="U76" s="3">
        <v>1.9994460000000001</v>
      </c>
      <c r="V76" s="3" t="s">
        <v>285</v>
      </c>
      <c r="W76" s="3">
        <v>1.9703440000000001</v>
      </c>
      <c r="X76" s="3">
        <v>1.983857</v>
      </c>
      <c r="Y76" s="3">
        <v>2.0033979999999998</v>
      </c>
      <c r="Z76" s="3">
        <v>2</v>
      </c>
      <c r="AA76" s="3">
        <v>10.730349</v>
      </c>
      <c r="AB76" s="3">
        <v>10.715446</v>
      </c>
      <c r="AC76" s="3" t="s">
        <v>285</v>
      </c>
      <c r="AD76" s="3">
        <v>10.488113</v>
      </c>
      <c r="AE76" s="3" t="s">
        <v>286</v>
      </c>
      <c r="AF76" s="3">
        <v>10.583226</v>
      </c>
      <c r="AG76" s="3">
        <v>10.74827</v>
      </c>
      <c r="AH76" s="3">
        <v>0.14000000000000001</v>
      </c>
      <c r="AI76" s="3" t="s">
        <v>287</v>
      </c>
      <c r="AJ76" s="3">
        <v>-0.31</v>
      </c>
      <c r="AK76" s="3">
        <v>-0.35709999999999997</v>
      </c>
      <c r="AL76" s="3">
        <v>0.75</v>
      </c>
      <c r="AM76" s="3">
        <v>1000</v>
      </c>
      <c r="AN76" s="3">
        <v>8.8699999999999992</v>
      </c>
      <c r="AO76" s="3">
        <v>8.81</v>
      </c>
      <c r="AP76" s="3">
        <v>48.41</v>
      </c>
      <c r="AQ76" s="3">
        <v>48.36</v>
      </c>
      <c r="AR76" s="3">
        <v>0.28597</v>
      </c>
      <c r="AS76" s="3">
        <v>0.29899999999999999</v>
      </c>
      <c r="AT76" s="3">
        <v>0.28661999999999999</v>
      </c>
      <c r="AU76" s="3">
        <v>0.76734999999999998</v>
      </c>
      <c r="AV76" s="3">
        <v>0.94498000000000004</v>
      </c>
      <c r="AW76" s="3">
        <v>0.47108</v>
      </c>
      <c r="AX76" s="3">
        <v>0.28572999999999998</v>
      </c>
      <c r="AY76" s="3">
        <v>0.29953000000000002</v>
      </c>
      <c r="AZ76" s="3">
        <v>0.28549999999999998</v>
      </c>
      <c r="BA76" s="3">
        <v>0.7611</v>
      </c>
      <c r="BB76" s="3">
        <v>0.94125000000000003</v>
      </c>
      <c r="BC76" s="3">
        <v>0.47</v>
      </c>
      <c r="BD76" s="3" t="s">
        <v>288</v>
      </c>
      <c r="BE76" s="3" t="s">
        <v>288</v>
      </c>
      <c r="BF76" s="3" t="s">
        <v>288</v>
      </c>
      <c r="BG76" s="3" t="s">
        <v>288</v>
      </c>
      <c r="BH76" s="3" t="s">
        <v>288</v>
      </c>
      <c r="BI76" s="3" t="s">
        <v>288</v>
      </c>
      <c r="BJ76" s="3">
        <v>0.28037000000000001</v>
      </c>
      <c r="BK76" s="3">
        <v>0.29042000000000001</v>
      </c>
      <c r="BL76" s="3">
        <v>0.28348000000000001</v>
      </c>
      <c r="BM76" s="3">
        <v>0.75187999999999999</v>
      </c>
      <c r="BN76" s="3">
        <v>0.89163000000000003</v>
      </c>
      <c r="BO76" s="3">
        <v>0.46406999999999998</v>
      </c>
      <c r="BP76" s="3">
        <v>0.28203</v>
      </c>
      <c r="BQ76" s="3">
        <v>0.29447000000000001</v>
      </c>
      <c r="BR76" s="3">
        <v>0.28466999999999998</v>
      </c>
      <c r="BS76" s="3">
        <v>0.76502000000000003</v>
      </c>
      <c r="BT76" s="3">
        <v>0.89437</v>
      </c>
      <c r="BU76" s="3">
        <v>0.47158</v>
      </c>
      <c r="BV76" s="3">
        <v>0.28639999999999999</v>
      </c>
      <c r="BW76" s="3">
        <v>0.30092000000000002</v>
      </c>
      <c r="BX76" s="3">
        <v>0.28592000000000001</v>
      </c>
      <c r="BY76" s="3">
        <v>0.76307000000000003</v>
      </c>
      <c r="BZ76" s="3">
        <v>0.94957000000000003</v>
      </c>
      <c r="CA76" s="3">
        <v>0.46944999999999998</v>
      </c>
      <c r="CB76" s="3">
        <v>0.04</v>
      </c>
      <c r="CC76" s="3">
        <v>0.05</v>
      </c>
      <c r="CD76" s="3">
        <v>0.06</v>
      </c>
      <c r="CE76" s="3">
        <v>0.23</v>
      </c>
      <c r="CF76" s="3">
        <v>0.12</v>
      </c>
      <c r="CG76" s="3">
        <v>0.1</v>
      </c>
      <c r="CH76" s="3">
        <v>0.06</v>
      </c>
      <c r="CI76" s="3">
        <v>0.06</v>
      </c>
      <c r="CJ76" s="3">
        <v>0.16</v>
      </c>
      <c r="CK76" s="3">
        <v>0.34</v>
      </c>
      <c r="CL76" s="3">
        <v>0.22</v>
      </c>
      <c r="CM76" s="3">
        <v>0.26</v>
      </c>
      <c r="CN76" s="3" t="s">
        <v>289</v>
      </c>
      <c r="CO76" s="3" t="s">
        <v>289</v>
      </c>
      <c r="CP76" s="3" t="s">
        <v>289</v>
      </c>
      <c r="CQ76" s="3" t="s">
        <v>289</v>
      </c>
      <c r="CR76" s="3" t="s">
        <v>289</v>
      </c>
      <c r="CS76" s="3" t="s">
        <v>289</v>
      </c>
      <c r="CT76" s="3">
        <v>0.04</v>
      </c>
      <c r="CU76" s="3">
        <v>7.0000000000000007E-2</v>
      </c>
      <c r="CV76" s="3">
        <v>0.04</v>
      </c>
      <c r="CW76" s="3">
        <v>0.27</v>
      </c>
      <c r="CX76" s="3">
        <v>0.24</v>
      </c>
      <c r="CY76" s="3">
        <v>0.19</v>
      </c>
      <c r="CZ76" s="3">
        <v>0.15</v>
      </c>
      <c r="DA76" s="3">
        <v>0.08</v>
      </c>
      <c r="DB76" s="3">
        <v>0.1</v>
      </c>
      <c r="DC76" s="3">
        <v>0.08</v>
      </c>
      <c r="DD76" s="3">
        <v>0.51</v>
      </c>
      <c r="DE76" s="3">
        <v>0.15</v>
      </c>
      <c r="DF76" s="3">
        <v>0.04</v>
      </c>
      <c r="DG76" s="3">
        <v>0.06</v>
      </c>
      <c r="DH76" s="3">
        <v>0.04</v>
      </c>
      <c r="DI76" s="3">
        <v>0.21</v>
      </c>
      <c r="DJ76" s="3">
        <v>0.27</v>
      </c>
      <c r="DK76" s="3">
        <v>0.22</v>
      </c>
      <c r="DL76" s="3" t="s">
        <v>325</v>
      </c>
    </row>
    <row r="77" spans="1:116" s="3" customFormat="1" ht="12.75">
      <c r="A77" s="3">
        <v>72162</v>
      </c>
      <c r="B77" s="3" t="s">
        <v>19</v>
      </c>
      <c r="C77" s="2">
        <v>3</v>
      </c>
      <c r="D77" s="3">
        <v>20090831</v>
      </c>
      <c r="E77" s="3" t="s">
        <v>119</v>
      </c>
      <c r="F77" s="3">
        <v>20090901</v>
      </c>
      <c r="G77" s="3" t="s">
        <v>346</v>
      </c>
      <c r="H77" s="3">
        <v>13</v>
      </c>
      <c r="I77" s="3">
        <v>13</v>
      </c>
      <c r="J77" s="3">
        <v>2240</v>
      </c>
      <c r="K77" s="3" t="s">
        <v>348</v>
      </c>
      <c r="L77" s="3" t="s">
        <v>283</v>
      </c>
      <c r="M77" s="3" t="s">
        <v>283</v>
      </c>
      <c r="N77" s="3" t="s">
        <v>283</v>
      </c>
      <c r="O77" s="3">
        <v>540</v>
      </c>
      <c r="P77" s="3">
        <v>1.17</v>
      </c>
      <c r="Q77" s="3">
        <v>1.0900000000000001</v>
      </c>
      <c r="R77" s="3">
        <v>2.2599999999999998</v>
      </c>
      <c r="S77" s="3" t="s">
        <v>284</v>
      </c>
      <c r="T77" s="3">
        <v>1.9440109999999999</v>
      </c>
      <c r="U77" s="3">
        <v>1.9407369999999999</v>
      </c>
      <c r="V77" s="3" t="s">
        <v>285</v>
      </c>
      <c r="W77" s="3">
        <v>1.9203760000000001</v>
      </c>
      <c r="X77" s="3">
        <v>1.923549</v>
      </c>
      <c r="Y77" s="3">
        <v>1.9431369999999999</v>
      </c>
      <c r="Z77" s="3">
        <v>0</v>
      </c>
      <c r="AA77" s="3">
        <v>10.397297</v>
      </c>
      <c r="AB77" s="3">
        <v>10.385021999999999</v>
      </c>
      <c r="AC77" s="3" t="s">
        <v>285</v>
      </c>
      <c r="AD77" s="3">
        <v>10.211797000000001</v>
      </c>
      <c r="AE77" s="3" t="s">
        <v>296</v>
      </c>
      <c r="AF77" s="3">
        <v>10.230726000000001</v>
      </c>
      <c r="AG77" s="3">
        <v>10.400171</v>
      </c>
      <c r="AH77" s="3">
        <v>0.12</v>
      </c>
      <c r="AI77" s="3" t="s">
        <v>287</v>
      </c>
      <c r="AJ77" s="3">
        <v>-0.15</v>
      </c>
      <c r="AK77" s="3">
        <v>-1.0713999999999999</v>
      </c>
      <c r="AL77" s="3">
        <v>0.3125</v>
      </c>
      <c r="AM77" s="3">
        <v>1000</v>
      </c>
      <c r="AN77" s="3">
        <v>8.7200000000000006</v>
      </c>
      <c r="AO77" s="3">
        <v>8.99</v>
      </c>
      <c r="AP77" s="3">
        <v>50.04</v>
      </c>
      <c r="AQ77" s="3">
        <v>51.56</v>
      </c>
      <c r="AR77" s="3">
        <v>0.27793000000000001</v>
      </c>
      <c r="AS77" s="3">
        <v>0.29158000000000001</v>
      </c>
      <c r="AT77" s="3">
        <v>0.27942</v>
      </c>
      <c r="AU77" s="3">
        <v>0.72624999999999995</v>
      </c>
      <c r="AV77" s="3">
        <v>0.89875000000000005</v>
      </c>
      <c r="AW77" s="3">
        <v>0.44362000000000001</v>
      </c>
      <c r="AX77" s="3">
        <v>0.27722999999999998</v>
      </c>
      <c r="AY77" s="3">
        <v>0.29117999999999999</v>
      </c>
      <c r="AZ77" s="3">
        <v>0.27905000000000002</v>
      </c>
      <c r="BA77" s="3">
        <v>0.72738000000000003</v>
      </c>
      <c r="BB77" s="3">
        <v>0.90193000000000001</v>
      </c>
      <c r="BC77" s="3">
        <v>0.44342999999999999</v>
      </c>
      <c r="BD77" s="3" t="s">
        <v>288</v>
      </c>
      <c r="BE77" s="3" t="s">
        <v>288</v>
      </c>
      <c r="BF77" s="3" t="s">
        <v>288</v>
      </c>
      <c r="BG77" s="3" t="s">
        <v>288</v>
      </c>
      <c r="BH77" s="3" t="s">
        <v>288</v>
      </c>
      <c r="BI77" s="3" t="s">
        <v>288</v>
      </c>
      <c r="BJ77" s="3">
        <v>0.27517000000000003</v>
      </c>
      <c r="BK77" s="3">
        <v>0.28408</v>
      </c>
      <c r="BL77" s="3">
        <v>0.27537</v>
      </c>
      <c r="BM77" s="3">
        <v>0.72419999999999995</v>
      </c>
      <c r="BN77" s="3">
        <v>0.85431999999999997</v>
      </c>
      <c r="BO77" s="3">
        <v>0.43992999999999999</v>
      </c>
      <c r="BP77" s="3">
        <v>0.27532000000000001</v>
      </c>
      <c r="BQ77" s="3">
        <v>0.28542000000000001</v>
      </c>
      <c r="BR77" s="3">
        <v>0.27634999999999998</v>
      </c>
      <c r="BS77" s="3">
        <v>0.72187999999999997</v>
      </c>
      <c r="BT77" s="3">
        <v>0.84872000000000003</v>
      </c>
      <c r="BU77" s="3">
        <v>0.44009999999999999</v>
      </c>
      <c r="BV77" s="3">
        <v>0.27816999999999997</v>
      </c>
      <c r="BW77" s="3">
        <v>0.29211999999999999</v>
      </c>
      <c r="BX77" s="3">
        <v>0.27884999999999999</v>
      </c>
      <c r="BY77" s="3">
        <v>0.73046999999999995</v>
      </c>
      <c r="BZ77" s="3">
        <v>0.90073000000000003</v>
      </c>
      <c r="CA77" s="3">
        <v>0.43981999999999999</v>
      </c>
      <c r="CB77" s="3">
        <v>0.09</v>
      </c>
      <c r="CC77" s="3">
        <v>0.09</v>
      </c>
      <c r="CD77" s="3">
        <v>0.21</v>
      </c>
      <c r="CE77" s="3">
        <v>0.15</v>
      </c>
      <c r="CF77" s="3">
        <v>0.34</v>
      </c>
      <c r="CG77" s="3">
        <v>0.34</v>
      </c>
      <c r="CH77" s="3">
        <v>0.12</v>
      </c>
      <c r="CI77" s="3">
        <v>0.17</v>
      </c>
      <c r="CJ77" s="3">
        <v>0.24</v>
      </c>
      <c r="CK77" s="3">
        <v>0.25</v>
      </c>
      <c r="CL77" s="3">
        <v>0.32</v>
      </c>
      <c r="CM77" s="3">
        <v>0.19</v>
      </c>
      <c r="CN77" s="3" t="s">
        <v>289</v>
      </c>
      <c r="CO77" s="3" t="s">
        <v>289</v>
      </c>
      <c r="CP77" s="3" t="s">
        <v>289</v>
      </c>
      <c r="CQ77" s="3" t="s">
        <v>289</v>
      </c>
      <c r="CR77" s="3" t="s">
        <v>289</v>
      </c>
      <c r="CS77" s="3" t="s">
        <v>289</v>
      </c>
      <c r="CT77" s="3">
        <v>0.04</v>
      </c>
      <c r="CU77" s="3">
        <v>0.13</v>
      </c>
      <c r="CV77" s="3">
        <v>0.09</v>
      </c>
      <c r="CW77" s="3">
        <v>0.12</v>
      </c>
      <c r="CX77" s="3">
        <v>0.42</v>
      </c>
      <c r="CY77" s="3">
        <v>0.2</v>
      </c>
      <c r="CZ77" s="3">
        <v>0.1</v>
      </c>
      <c r="DA77" s="3">
        <v>0.06</v>
      </c>
      <c r="DB77" s="3">
        <v>0.11</v>
      </c>
      <c r="DC77" s="3">
        <v>0.16</v>
      </c>
      <c r="DD77" s="3">
        <v>0.28999999999999998</v>
      </c>
      <c r="DE77" s="3">
        <v>0.19</v>
      </c>
      <c r="DF77" s="3">
        <v>7.0000000000000007E-2</v>
      </c>
      <c r="DG77" s="3">
        <v>0.06</v>
      </c>
      <c r="DH77" s="3">
        <v>0.12</v>
      </c>
      <c r="DI77" s="3">
        <v>0.2</v>
      </c>
      <c r="DJ77" s="3">
        <v>0.32</v>
      </c>
      <c r="DK77" s="3">
        <v>0.14000000000000001</v>
      </c>
      <c r="DL77" s="3" t="s">
        <v>325</v>
      </c>
    </row>
    <row r="78" spans="1:116" s="3" customFormat="1" ht="12.75">
      <c r="A78" s="3">
        <v>71192</v>
      </c>
      <c r="B78" s="3" t="s">
        <v>18</v>
      </c>
      <c r="C78" s="2">
        <v>4</v>
      </c>
      <c r="D78" s="3">
        <v>20090903</v>
      </c>
      <c r="E78" s="3" t="s">
        <v>120</v>
      </c>
      <c r="F78" s="3">
        <v>20090909</v>
      </c>
      <c r="G78" s="3" t="s">
        <v>349</v>
      </c>
      <c r="H78" s="3">
        <v>1</v>
      </c>
      <c r="I78" s="3">
        <v>1</v>
      </c>
      <c r="J78" s="3">
        <v>523</v>
      </c>
      <c r="K78" s="3" t="s">
        <v>283</v>
      </c>
      <c r="L78" s="3" t="s">
        <v>283</v>
      </c>
      <c r="M78" s="3" t="s">
        <v>308</v>
      </c>
      <c r="N78" s="3" t="s">
        <v>283</v>
      </c>
      <c r="O78" s="3">
        <v>542</v>
      </c>
      <c r="P78" s="3">
        <v>1.44</v>
      </c>
      <c r="Q78" s="3">
        <v>0.85</v>
      </c>
      <c r="R78" s="3">
        <v>2.29</v>
      </c>
      <c r="S78" s="3" t="s">
        <v>284</v>
      </c>
      <c r="T78" s="3">
        <v>1.9716009999999999</v>
      </c>
      <c r="U78" s="3">
        <v>1.9674990000000001</v>
      </c>
      <c r="V78" s="3" t="s">
        <v>285</v>
      </c>
      <c r="W78" s="3">
        <v>1.9341090000000001</v>
      </c>
      <c r="X78" s="3">
        <v>1.950861</v>
      </c>
      <c r="Y78" s="3">
        <v>1.9741740000000001</v>
      </c>
      <c r="Z78" s="3">
        <v>0</v>
      </c>
      <c r="AA78" s="3">
        <v>10.503615999999999</v>
      </c>
      <c r="AB78" s="3">
        <v>10.478721999999999</v>
      </c>
      <c r="AC78" s="3" t="s">
        <v>285</v>
      </c>
      <c r="AD78" s="3">
        <v>10.26075</v>
      </c>
      <c r="AE78" s="3" t="s">
        <v>286</v>
      </c>
      <c r="AF78" s="3">
        <v>10.352501999999999</v>
      </c>
      <c r="AG78" s="3">
        <v>10.526688999999999</v>
      </c>
      <c r="AH78" s="3">
        <v>0.24</v>
      </c>
      <c r="AI78" s="3" t="s">
        <v>287</v>
      </c>
      <c r="AJ78" s="3">
        <v>-0.46</v>
      </c>
      <c r="AK78" s="3">
        <v>-0.35709999999999997</v>
      </c>
      <c r="AL78" s="3">
        <v>0.3125</v>
      </c>
      <c r="AM78" s="3">
        <v>800</v>
      </c>
      <c r="AN78" s="3">
        <v>8.82</v>
      </c>
      <c r="AO78" s="3">
        <v>9.06</v>
      </c>
      <c r="AP78" s="3">
        <v>48.08</v>
      </c>
      <c r="AQ78" s="3">
        <v>50.51</v>
      </c>
      <c r="AR78" s="3">
        <v>0.28177999999999997</v>
      </c>
      <c r="AS78" s="3">
        <v>0.29382000000000003</v>
      </c>
      <c r="AT78" s="3">
        <v>0.28425</v>
      </c>
      <c r="AU78" s="3">
        <v>0.72499999999999998</v>
      </c>
      <c r="AV78" s="3">
        <v>0.8831</v>
      </c>
      <c r="AW78" s="3">
        <v>0.45178000000000001</v>
      </c>
      <c r="AX78" s="3">
        <v>0.28125</v>
      </c>
      <c r="AY78" s="3">
        <v>0.29342000000000001</v>
      </c>
      <c r="AZ78" s="3">
        <v>0.28372000000000003</v>
      </c>
      <c r="BA78" s="3">
        <v>0.72209999999999996</v>
      </c>
      <c r="BB78" s="3">
        <v>0.87529999999999997</v>
      </c>
      <c r="BC78" s="3">
        <v>0.45007000000000003</v>
      </c>
      <c r="BD78" s="3" t="s">
        <v>288</v>
      </c>
      <c r="BE78" s="3" t="s">
        <v>288</v>
      </c>
      <c r="BF78" s="3" t="s">
        <v>288</v>
      </c>
      <c r="BG78" s="3" t="s">
        <v>288</v>
      </c>
      <c r="BH78" s="3" t="s">
        <v>288</v>
      </c>
      <c r="BI78" s="3" t="s">
        <v>288</v>
      </c>
      <c r="BJ78" s="3">
        <v>0.27611999999999998</v>
      </c>
      <c r="BK78" s="3">
        <v>0.28617999999999999</v>
      </c>
      <c r="BL78" s="3">
        <v>0.27977999999999997</v>
      </c>
      <c r="BM78" s="3">
        <v>0.70945000000000003</v>
      </c>
      <c r="BN78" s="3">
        <v>0.83550000000000002</v>
      </c>
      <c r="BO78" s="3">
        <v>0.44238</v>
      </c>
      <c r="BP78" s="3">
        <v>0.27782000000000001</v>
      </c>
      <c r="BQ78" s="3">
        <v>0.28817999999999999</v>
      </c>
      <c r="BR78" s="3">
        <v>0.28189999999999998</v>
      </c>
      <c r="BS78" s="3">
        <v>0.72628000000000004</v>
      </c>
      <c r="BT78" s="3">
        <v>0.84211999999999998</v>
      </c>
      <c r="BU78" s="3">
        <v>0.45369999999999999</v>
      </c>
      <c r="BV78" s="3">
        <v>0.28277999999999998</v>
      </c>
      <c r="BW78" s="3">
        <v>0.29487999999999998</v>
      </c>
      <c r="BX78" s="3">
        <v>0.28362999999999999</v>
      </c>
      <c r="BY78" s="3">
        <v>0.72936999999999996</v>
      </c>
      <c r="BZ78" s="3">
        <v>0.88712999999999997</v>
      </c>
      <c r="CA78" s="3">
        <v>0.45136999999999999</v>
      </c>
      <c r="CB78" s="3">
        <v>0.03</v>
      </c>
      <c r="CC78" s="3">
        <v>0.04</v>
      </c>
      <c r="CD78" s="3">
        <v>0.04</v>
      </c>
      <c r="CE78" s="3">
        <v>0.38</v>
      </c>
      <c r="CF78" s="3">
        <v>0.23</v>
      </c>
      <c r="CG78" s="3">
        <v>0.16</v>
      </c>
      <c r="CH78" s="3">
        <v>7.0000000000000007E-2</v>
      </c>
      <c r="CI78" s="3">
        <v>0.05</v>
      </c>
      <c r="CJ78" s="3">
        <v>0.03</v>
      </c>
      <c r="CK78" s="3">
        <v>0.42</v>
      </c>
      <c r="CL78" s="3">
        <v>0.2</v>
      </c>
      <c r="CM78" s="3">
        <v>0.22</v>
      </c>
      <c r="CN78" s="3" t="s">
        <v>289</v>
      </c>
      <c r="CO78" s="3" t="s">
        <v>289</v>
      </c>
      <c r="CP78" s="3" t="s">
        <v>289</v>
      </c>
      <c r="CQ78" s="3" t="s">
        <v>289</v>
      </c>
      <c r="CR78" s="3" t="s">
        <v>289</v>
      </c>
      <c r="CS78" s="3" t="s">
        <v>289</v>
      </c>
      <c r="CT78" s="3">
        <v>0.04</v>
      </c>
      <c r="CU78" s="3">
        <v>0.06</v>
      </c>
      <c r="CV78" s="3">
        <v>0.05</v>
      </c>
      <c r="CW78" s="3">
        <v>0.15</v>
      </c>
      <c r="CX78" s="3">
        <v>0.31</v>
      </c>
      <c r="CY78" s="3">
        <v>0.14000000000000001</v>
      </c>
      <c r="CZ78" s="3">
        <v>0.03</v>
      </c>
      <c r="DA78" s="3">
        <v>7.0000000000000007E-2</v>
      </c>
      <c r="DB78" s="3">
        <v>0.05</v>
      </c>
      <c r="DC78" s="3">
        <v>0.11</v>
      </c>
      <c r="DD78" s="3">
        <v>0.21</v>
      </c>
      <c r="DE78" s="3">
        <v>0.09</v>
      </c>
      <c r="DF78" s="3">
        <v>0.03</v>
      </c>
      <c r="DG78" s="3">
        <v>0.05</v>
      </c>
      <c r="DH78" s="3">
        <v>0.05</v>
      </c>
      <c r="DI78" s="3">
        <v>0.24</v>
      </c>
      <c r="DJ78" s="3">
        <v>0.18</v>
      </c>
      <c r="DK78" s="3">
        <v>0.15</v>
      </c>
      <c r="DL78" s="3" t="s">
        <v>325</v>
      </c>
    </row>
    <row r="79" spans="1:116" s="3" customFormat="1" ht="12.75">
      <c r="A79" s="3">
        <v>72163</v>
      </c>
      <c r="B79" s="3" t="s">
        <v>19</v>
      </c>
      <c r="C79" s="2">
        <v>2</v>
      </c>
      <c r="D79" s="3">
        <v>20090908</v>
      </c>
      <c r="E79" s="3" t="s">
        <v>121</v>
      </c>
      <c r="F79" s="3">
        <v>20090908</v>
      </c>
      <c r="G79" s="3" t="s">
        <v>332</v>
      </c>
      <c r="H79" s="3" t="s">
        <v>350</v>
      </c>
      <c r="I79" s="3">
        <v>17</v>
      </c>
      <c r="J79" s="3">
        <v>2882</v>
      </c>
      <c r="K79" s="3" t="s">
        <v>319</v>
      </c>
      <c r="L79" s="3" t="s">
        <v>283</v>
      </c>
      <c r="M79" s="3" t="s">
        <v>283</v>
      </c>
      <c r="N79" s="3" t="s">
        <v>283</v>
      </c>
      <c r="O79" s="3">
        <v>540</v>
      </c>
      <c r="P79" s="3">
        <v>1.1399999999999999</v>
      </c>
      <c r="Q79" s="3">
        <v>0.7</v>
      </c>
      <c r="R79" s="3">
        <v>1.84</v>
      </c>
      <c r="S79" s="3" t="s">
        <v>284</v>
      </c>
      <c r="T79" s="3">
        <v>1.9408890000000001</v>
      </c>
      <c r="U79" s="3">
        <v>1.9390799999999999</v>
      </c>
      <c r="V79" s="3" t="s">
        <v>285</v>
      </c>
      <c r="W79" s="3">
        <v>1.920706</v>
      </c>
      <c r="X79" s="3">
        <v>1.93055</v>
      </c>
      <c r="Y79" s="3">
        <v>1.9412199999999999</v>
      </c>
      <c r="Z79" s="3">
        <v>0</v>
      </c>
      <c r="AA79" s="3">
        <v>10.370766</v>
      </c>
      <c r="AB79" s="3">
        <v>10.368121</v>
      </c>
      <c r="AC79" s="3" t="s">
        <v>285</v>
      </c>
      <c r="AD79" s="3">
        <v>10.207514</v>
      </c>
      <c r="AE79" s="3" t="s">
        <v>296</v>
      </c>
      <c r="AF79" s="3">
        <v>10.257201999999999</v>
      </c>
      <c r="AG79" s="3">
        <v>10.388522999999999</v>
      </c>
      <c r="AH79" s="3">
        <v>0.03</v>
      </c>
      <c r="AI79" s="3" t="s">
        <v>287</v>
      </c>
      <c r="AJ79" s="3">
        <v>-0.2</v>
      </c>
      <c r="AK79" s="3">
        <v>-1.2857000000000001</v>
      </c>
      <c r="AL79" s="3">
        <v>-2.125</v>
      </c>
      <c r="AM79" s="3">
        <v>1000</v>
      </c>
      <c r="AN79" s="3">
        <v>8.69</v>
      </c>
      <c r="AO79" s="3">
        <v>9.52</v>
      </c>
      <c r="AP79" s="3">
        <v>49.18</v>
      </c>
      <c r="AQ79" s="3">
        <v>56.35</v>
      </c>
      <c r="AR79" s="3">
        <v>0.27772000000000002</v>
      </c>
      <c r="AS79" s="3">
        <v>0.28965000000000002</v>
      </c>
      <c r="AT79" s="3">
        <v>0.27877000000000002</v>
      </c>
      <c r="AU79" s="3">
        <v>0.72785</v>
      </c>
      <c r="AV79" s="3">
        <v>0.90297000000000005</v>
      </c>
      <c r="AW79" s="3">
        <v>0.44231999999999999</v>
      </c>
      <c r="AX79" s="3">
        <v>0.27722000000000002</v>
      </c>
      <c r="AY79" s="3">
        <v>0.29076999999999997</v>
      </c>
      <c r="AZ79" s="3">
        <v>0.27875</v>
      </c>
      <c r="BA79" s="3">
        <v>0.72841999999999996</v>
      </c>
      <c r="BB79" s="3">
        <v>0.89365000000000006</v>
      </c>
      <c r="BC79" s="3">
        <v>0.44031999999999999</v>
      </c>
      <c r="BD79" s="3" t="s">
        <v>288</v>
      </c>
      <c r="BE79" s="3" t="s">
        <v>288</v>
      </c>
      <c r="BF79" s="3" t="s">
        <v>288</v>
      </c>
      <c r="BG79" s="3" t="s">
        <v>288</v>
      </c>
      <c r="BH79" s="3" t="s">
        <v>288</v>
      </c>
      <c r="BI79" s="3" t="s">
        <v>288</v>
      </c>
      <c r="BJ79" s="3">
        <v>0.27465000000000001</v>
      </c>
      <c r="BK79" s="3">
        <v>0.28372000000000003</v>
      </c>
      <c r="BL79" s="3">
        <v>0.2762</v>
      </c>
      <c r="BM79" s="3">
        <v>0.72555000000000003</v>
      </c>
      <c r="BN79" s="3">
        <v>0.85177999999999998</v>
      </c>
      <c r="BO79" s="3">
        <v>0.43952999999999998</v>
      </c>
      <c r="BP79" s="3">
        <v>0.27593000000000001</v>
      </c>
      <c r="BQ79" s="3">
        <v>0.28510000000000002</v>
      </c>
      <c r="BR79" s="3">
        <v>0.2777</v>
      </c>
      <c r="BS79" s="3">
        <v>0.72685</v>
      </c>
      <c r="BT79" s="3">
        <v>0.85253000000000001</v>
      </c>
      <c r="BU79" s="3">
        <v>0.44405</v>
      </c>
      <c r="BV79" s="3">
        <v>0.27762999999999999</v>
      </c>
      <c r="BW79" s="3">
        <v>0.29154999999999998</v>
      </c>
      <c r="BX79" s="3">
        <v>0.27879999999999999</v>
      </c>
      <c r="BY79" s="3">
        <v>0.72558</v>
      </c>
      <c r="BZ79" s="3">
        <v>0.90044999999999997</v>
      </c>
      <c r="CA79" s="3">
        <v>0.44307999999999997</v>
      </c>
      <c r="CB79" s="3">
        <v>0.04</v>
      </c>
      <c r="CC79" s="3">
        <v>0.04</v>
      </c>
      <c r="CD79" s="3">
        <v>0.03</v>
      </c>
      <c r="CE79" s="3">
        <v>0.25</v>
      </c>
      <c r="CF79" s="3">
        <v>0.28999999999999998</v>
      </c>
      <c r="CG79" s="3">
        <v>0.04</v>
      </c>
      <c r="CH79" s="3">
        <v>0.03</v>
      </c>
      <c r="CI79" s="3">
        <v>0.04</v>
      </c>
      <c r="CJ79" s="3">
        <v>0.03</v>
      </c>
      <c r="CK79" s="3">
        <v>0.12</v>
      </c>
      <c r="CL79" s="3">
        <v>0.38</v>
      </c>
      <c r="CM79" s="3">
        <v>0.09</v>
      </c>
      <c r="CN79" s="3" t="s">
        <v>289</v>
      </c>
      <c r="CO79" s="3" t="s">
        <v>289</v>
      </c>
      <c r="CP79" s="3" t="s">
        <v>289</v>
      </c>
      <c r="CQ79" s="3" t="s">
        <v>289</v>
      </c>
      <c r="CR79" s="3" t="s">
        <v>289</v>
      </c>
      <c r="CS79" s="3" t="s">
        <v>289</v>
      </c>
      <c r="CT79" s="3">
        <v>0.04</v>
      </c>
      <c r="CU79" s="3">
        <v>0.05</v>
      </c>
      <c r="CV79" s="3">
        <v>0.02</v>
      </c>
      <c r="CW79" s="3">
        <v>0.14000000000000001</v>
      </c>
      <c r="CX79" s="3">
        <v>0.21</v>
      </c>
      <c r="CY79" s="3">
        <v>0.18</v>
      </c>
      <c r="CZ79" s="3">
        <v>0.03</v>
      </c>
      <c r="DA79" s="3">
        <v>0.05</v>
      </c>
      <c r="DB79" s="3">
        <v>0.02</v>
      </c>
      <c r="DC79" s="3">
        <v>0.14000000000000001</v>
      </c>
      <c r="DD79" s="3">
        <v>0.19</v>
      </c>
      <c r="DE79" s="3">
        <v>0.13</v>
      </c>
      <c r="DF79" s="3">
        <v>0.04</v>
      </c>
      <c r="DG79" s="3">
        <v>0.04</v>
      </c>
      <c r="DH79" s="3">
        <v>0.03</v>
      </c>
      <c r="DI79" s="3">
        <v>0.14000000000000001</v>
      </c>
      <c r="DJ79" s="3">
        <v>0.19</v>
      </c>
      <c r="DK79" s="3">
        <v>0.12</v>
      </c>
      <c r="DL79" s="3" t="s">
        <v>320</v>
      </c>
    </row>
    <row r="80" spans="1:116" s="3" customFormat="1" ht="12.75">
      <c r="A80" s="3">
        <v>72165</v>
      </c>
      <c r="B80" s="3" t="s">
        <v>19</v>
      </c>
      <c r="C80" s="2">
        <v>3</v>
      </c>
      <c r="D80" s="3">
        <v>20090908</v>
      </c>
      <c r="E80" s="3" t="s">
        <v>122</v>
      </c>
      <c r="F80" s="3">
        <v>20090908</v>
      </c>
      <c r="G80" s="3" t="s">
        <v>346</v>
      </c>
      <c r="H80" s="3">
        <v>14</v>
      </c>
      <c r="I80" s="3">
        <v>14</v>
      </c>
      <c r="J80" s="3">
        <v>2395</v>
      </c>
      <c r="K80" s="3" t="s">
        <v>326</v>
      </c>
      <c r="L80" s="3" t="s">
        <v>283</v>
      </c>
      <c r="M80" s="3" t="s">
        <v>283</v>
      </c>
      <c r="N80" s="3" t="s">
        <v>283</v>
      </c>
      <c r="O80" s="3">
        <v>542</v>
      </c>
      <c r="P80" s="3">
        <v>1.43</v>
      </c>
      <c r="Q80" s="3">
        <v>0.74</v>
      </c>
      <c r="R80" s="3">
        <v>2.17</v>
      </c>
      <c r="S80" s="3" t="s">
        <v>284</v>
      </c>
      <c r="T80" s="3">
        <v>1.938439</v>
      </c>
      <c r="U80" s="3">
        <v>1.937767</v>
      </c>
      <c r="V80" s="3" t="s">
        <v>285</v>
      </c>
      <c r="W80" s="3">
        <v>1.9142490000000001</v>
      </c>
      <c r="X80" s="3">
        <v>1.9343969999999999</v>
      </c>
      <c r="Y80" s="3">
        <v>1.947694</v>
      </c>
      <c r="Z80" s="3">
        <v>0</v>
      </c>
      <c r="AA80" s="3">
        <v>10.379258</v>
      </c>
      <c r="AB80" s="3">
        <v>10.369448999999999</v>
      </c>
      <c r="AC80" s="3" t="s">
        <v>285</v>
      </c>
      <c r="AD80" s="3">
        <v>10.180345000000001</v>
      </c>
      <c r="AE80" s="3" t="s">
        <v>286</v>
      </c>
      <c r="AF80" s="3">
        <v>10.285107</v>
      </c>
      <c r="AG80" s="3">
        <v>10.417986000000001</v>
      </c>
      <c r="AH80" s="3">
        <v>0.09</v>
      </c>
      <c r="AI80" s="3" t="s">
        <v>287</v>
      </c>
      <c r="AJ80" s="3">
        <v>-0.47</v>
      </c>
      <c r="AK80" s="3">
        <v>-0.42859999999999998</v>
      </c>
      <c r="AL80" s="3">
        <v>-0.375</v>
      </c>
      <c r="AM80" s="3">
        <v>800</v>
      </c>
      <c r="AN80" s="3">
        <v>8.92</v>
      </c>
      <c r="AO80" s="3">
        <v>8.91</v>
      </c>
      <c r="AP80" s="3">
        <v>47.96</v>
      </c>
      <c r="AQ80" s="3">
        <v>47.96</v>
      </c>
      <c r="AR80" s="3">
        <v>0.27765000000000001</v>
      </c>
      <c r="AS80" s="3">
        <v>0.29192000000000001</v>
      </c>
      <c r="AT80" s="3">
        <v>0.27777000000000002</v>
      </c>
      <c r="AU80" s="3">
        <v>0.72787999999999997</v>
      </c>
      <c r="AV80" s="3">
        <v>0.89600000000000002</v>
      </c>
      <c r="AW80" s="3">
        <v>0.44068000000000002</v>
      </c>
      <c r="AX80" s="3">
        <v>0.27712999999999999</v>
      </c>
      <c r="AY80" s="3">
        <v>0.29126999999999997</v>
      </c>
      <c r="AZ80" s="3">
        <v>0.27816999999999997</v>
      </c>
      <c r="BA80" s="3">
        <v>0.72648000000000001</v>
      </c>
      <c r="BB80" s="3">
        <v>0.89349999999999996</v>
      </c>
      <c r="BC80" s="3">
        <v>0.44246999999999997</v>
      </c>
      <c r="BD80" s="3" t="s">
        <v>288</v>
      </c>
      <c r="BE80" s="3" t="s">
        <v>288</v>
      </c>
      <c r="BF80" s="3" t="s">
        <v>288</v>
      </c>
      <c r="BG80" s="3" t="s">
        <v>288</v>
      </c>
      <c r="BH80" s="3" t="s">
        <v>288</v>
      </c>
      <c r="BI80" s="3" t="s">
        <v>288</v>
      </c>
      <c r="BJ80" s="3">
        <v>0.27412999999999998</v>
      </c>
      <c r="BK80" s="3">
        <v>0.28406999999999999</v>
      </c>
      <c r="BL80" s="3">
        <v>0.27511999999999998</v>
      </c>
      <c r="BM80" s="3">
        <v>0.71809999999999996</v>
      </c>
      <c r="BN80" s="3">
        <v>0.84560000000000002</v>
      </c>
      <c r="BO80" s="3">
        <v>0.43509999999999999</v>
      </c>
      <c r="BP80" s="3">
        <v>0.27638000000000001</v>
      </c>
      <c r="BQ80" s="3">
        <v>0.28648000000000001</v>
      </c>
      <c r="BR80" s="3">
        <v>0.27806999999999998</v>
      </c>
      <c r="BS80" s="3">
        <v>0.73004999999999998</v>
      </c>
      <c r="BT80" s="3">
        <v>0.85157000000000005</v>
      </c>
      <c r="BU80" s="3">
        <v>0.44618000000000002</v>
      </c>
      <c r="BV80" s="3">
        <v>0.27900000000000003</v>
      </c>
      <c r="BW80" s="3">
        <v>0.29266999999999999</v>
      </c>
      <c r="BX80" s="3">
        <v>0.27933000000000002</v>
      </c>
      <c r="BY80" s="3">
        <v>0.72767999999999999</v>
      </c>
      <c r="BZ80" s="3">
        <v>0.89537999999999995</v>
      </c>
      <c r="CA80" s="3">
        <v>0.443</v>
      </c>
      <c r="CB80" s="3">
        <v>0.11</v>
      </c>
      <c r="CC80" s="3">
        <v>7.0000000000000007E-2</v>
      </c>
      <c r="CD80" s="3">
        <v>0.12</v>
      </c>
      <c r="CE80" s="3">
        <v>0.18</v>
      </c>
      <c r="CF80" s="3">
        <v>0.38</v>
      </c>
      <c r="CG80" s="3">
        <v>0.15</v>
      </c>
      <c r="CH80" s="3">
        <v>0.08</v>
      </c>
      <c r="CI80" s="3">
        <v>0.06</v>
      </c>
      <c r="CJ80" s="3">
        <v>0.16</v>
      </c>
      <c r="CK80" s="3">
        <v>0.18</v>
      </c>
      <c r="CL80" s="3">
        <v>0.17</v>
      </c>
      <c r="CM80" s="3">
        <v>0.28000000000000003</v>
      </c>
      <c r="CN80" s="3" t="s">
        <v>289</v>
      </c>
      <c r="CO80" s="3" t="s">
        <v>289</v>
      </c>
      <c r="CP80" s="3" t="s">
        <v>289</v>
      </c>
      <c r="CQ80" s="3" t="s">
        <v>289</v>
      </c>
      <c r="CR80" s="3" t="s">
        <v>289</v>
      </c>
      <c r="CS80" s="3" t="s">
        <v>289</v>
      </c>
      <c r="CT80" s="3">
        <v>0.09</v>
      </c>
      <c r="CU80" s="3">
        <v>0.05</v>
      </c>
      <c r="CV80" s="3">
        <v>0.08</v>
      </c>
      <c r="CW80" s="3">
        <v>0.33</v>
      </c>
      <c r="CX80" s="3">
        <v>0.39</v>
      </c>
      <c r="CY80" s="3">
        <v>0.11</v>
      </c>
      <c r="CZ80" s="3">
        <v>0.08</v>
      </c>
      <c r="DA80" s="3">
        <v>0.12</v>
      </c>
      <c r="DB80" s="3">
        <v>0.1</v>
      </c>
      <c r="DC80" s="3">
        <v>0.24</v>
      </c>
      <c r="DD80" s="3">
        <v>0.23</v>
      </c>
      <c r="DE80" s="3">
        <v>0.15</v>
      </c>
      <c r="DF80" s="3">
        <v>0.06</v>
      </c>
      <c r="DG80" s="3">
        <v>0.12</v>
      </c>
      <c r="DH80" s="3">
        <v>0.05</v>
      </c>
      <c r="DI80" s="3">
        <v>0.25</v>
      </c>
      <c r="DJ80" s="3">
        <v>0.36</v>
      </c>
      <c r="DK80" s="3">
        <v>0.17</v>
      </c>
      <c r="DL80" s="3" t="s">
        <v>325</v>
      </c>
    </row>
    <row r="81" spans="1:116" s="3" customFormat="1" ht="12.75">
      <c r="A81" s="3">
        <v>72199</v>
      </c>
      <c r="B81" s="3" t="s">
        <v>16</v>
      </c>
      <c r="C81" s="2">
        <v>3</v>
      </c>
      <c r="D81" s="3">
        <v>20090909</v>
      </c>
      <c r="E81" s="3" t="s">
        <v>123</v>
      </c>
      <c r="F81" s="3">
        <v>20090909</v>
      </c>
      <c r="G81" s="3" t="s">
        <v>327</v>
      </c>
      <c r="H81" s="3">
        <v>18</v>
      </c>
      <c r="I81" s="3">
        <v>36</v>
      </c>
      <c r="J81" s="3">
        <v>2792</v>
      </c>
      <c r="K81" s="3" t="s">
        <v>283</v>
      </c>
      <c r="L81" s="3" t="s">
        <v>283</v>
      </c>
      <c r="M81" s="3" t="s">
        <v>283</v>
      </c>
      <c r="N81" s="3" t="s">
        <v>283</v>
      </c>
      <c r="O81" s="3">
        <v>540</v>
      </c>
      <c r="P81" s="3">
        <v>1.32</v>
      </c>
      <c r="Q81" s="3">
        <v>0.95</v>
      </c>
      <c r="R81" s="3">
        <v>2.27</v>
      </c>
      <c r="S81" s="3" t="s">
        <v>284</v>
      </c>
      <c r="T81" s="3">
        <v>1.964688</v>
      </c>
      <c r="U81" s="3">
        <v>1.962744</v>
      </c>
      <c r="V81" s="3" t="s">
        <v>285</v>
      </c>
      <c r="W81" s="3">
        <v>1.9402870000000001</v>
      </c>
      <c r="X81" s="3">
        <v>1.9484600000000001</v>
      </c>
      <c r="Y81" s="3">
        <v>1.964396</v>
      </c>
      <c r="Z81" s="3">
        <v>0</v>
      </c>
      <c r="AA81" s="3">
        <v>10.488375</v>
      </c>
      <c r="AB81" s="3">
        <v>10.472830999999999</v>
      </c>
      <c r="AC81" s="3" t="s">
        <v>285</v>
      </c>
      <c r="AD81" s="3">
        <v>10.298546</v>
      </c>
      <c r="AE81" s="3" t="s">
        <v>330</v>
      </c>
      <c r="AF81" s="3">
        <v>10.366823</v>
      </c>
      <c r="AG81" s="3">
        <v>10.503116</v>
      </c>
      <c r="AH81" s="3">
        <v>0.15</v>
      </c>
      <c r="AI81" s="3" t="s">
        <v>287</v>
      </c>
      <c r="AJ81" s="3">
        <v>-0.28999999999999998</v>
      </c>
      <c r="AK81" s="3">
        <v>0</v>
      </c>
      <c r="AL81" s="3">
        <v>-0.5625</v>
      </c>
      <c r="AM81" s="3">
        <v>800</v>
      </c>
      <c r="AN81" s="3">
        <v>8.65</v>
      </c>
      <c r="AO81" s="3">
        <v>9.3000000000000007</v>
      </c>
      <c r="AP81" s="3">
        <v>49.81</v>
      </c>
      <c r="AQ81" s="3">
        <v>56.16</v>
      </c>
      <c r="AR81" s="3">
        <v>0.28248000000000001</v>
      </c>
      <c r="AS81" s="3">
        <v>0.29487999999999998</v>
      </c>
      <c r="AT81" s="3">
        <v>0.28120000000000001</v>
      </c>
      <c r="AU81" s="3">
        <v>0.72813000000000005</v>
      </c>
      <c r="AV81" s="3">
        <v>0.88463000000000003</v>
      </c>
      <c r="AW81" s="3">
        <v>0.44295000000000001</v>
      </c>
      <c r="AX81" s="3">
        <v>0.28234999999999999</v>
      </c>
      <c r="AY81" s="3">
        <v>0.29453000000000001</v>
      </c>
      <c r="AZ81" s="3">
        <v>0.28101999999999999</v>
      </c>
      <c r="BA81" s="3">
        <v>0.72433000000000003</v>
      </c>
      <c r="BB81" s="3">
        <v>0.87965000000000004</v>
      </c>
      <c r="BC81" s="3">
        <v>0.44131999999999999</v>
      </c>
      <c r="BD81" s="3" t="s">
        <v>288</v>
      </c>
      <c r="BE81" s="3" t="s">
        <v>288</v>
      </c>
      <c r="BF81" s="3" t="s">
        <v>288</v>
      </c>
      <c r="BG81" s="3" t="s">
        <v>288</v>
      </c>
      <c r="BH81" s="3" t="s">
        <v>288</v>
      </c>
      <c r="BI81" s="3" t="s">
        <v>288</v>
      </c>
      <c r="BJ81" s="3">
        <v>0.27837000000000001</v>
      </c>
      <c r="BK81" s="3">
        <v>0.28754999999999997</v>
      </c>
      <c r="BL81" s="3">
        <v>0.27882000000000001</v>
      </c>
      <c r="BM81" s="3">
        <v>0.71572000000000002</v>
      </c>
      <c r="BN81" s="3">
        <v>0.83801999999999999</v>
      </c>
      <c r="BO81" s="3">
        <v>0.44202999999999998</v>
      </c>
      <c r="BP81" s="3">
        <v>0.27900000000000003</v>
      </c>
      <c r="BQ81" s="3">
        <v>0.29060000000000002</v>
      </c>
      <c r="BR81" s="3">
        <v>0.28010000000000002</v>
      </c>
      <c r="BS81" s="3">
        <v>0.72546999999999995</v>
      </c>
      <c r="BT81" s="3">
        <v>0.84853000000000001</v>
      </c>
      <c r="BU81" s="3">
        <v>0.44373000000000001</v>
      </c>
      <c r="BV81" s="3">
        <v>0.28258</v>
      </c>
      <c r="BW81" s="3">
        <v>0.29680000000000001</v>
      </c>
      <c r="BX81" s="3">
        <v>0.28087000000000001</v>
      </c>
      <c r="BY81" s="3">
        <v>0.72697999999999996</v>
      </c>
      <c r="BZ81" s="3">
        <v>0.88153000000000004</v>
      </c>
      <c r="CA81" s="3">
        <v>0.44181999999999999</v>
      </c>
      <c r="CB81" s="3">
        <v>0.06</v>
      </c>
      <c r="CC81" s="3">
        <v>0.11</v>
      </c>
      <c r="CD81" s="3">
        <v>7.0000000000000007E-2</v>
      </c>
      <c r="CE81" s="3">
        <v>0.42</v>
      </c>
      <c r="CF81" s="3">
        <v>0.59</v>
      </c>
      <c r="CG81" s="3">
        <v>0.36</v>
      </c>
      <c r="CH81" s="3">
        <v>0.04</v>
      </c>
      <c r="CI81" s="3">
        <v>0.06</v>
      </c>
      <c r="CJ81" s="3">
        <v>7.0000000000000007E-2</v>
      </c>
      <c r="CK81" s="3">
        <v>0.33</v>
      </c>
      <c r="CL81" s="3">
        <v>0.35</v>
      </c>
      <c r="CM81" s="3">
        <v>0.33</v>
      </c>
      <c r="CN81" s="3" t="s">
        <v>289</v>
      </c>
      <c r="CO81" s="3" t="s">
        <v>289</v>
      </c>
      <c r="CP81" s="3" t="s">
        <v>289</v>
      </c>
      <c r="CQ81" s="3" t="s">
        <v>289</v>
      </c>
      <c r="CR81" s="3" t="s">
        <v>289</v>
      </c>
      <c r="CS81" s="3" t="s">
        <v>289</v>
      </c>
      <c r="CT81" s="3">
        <v>0.05</v>
      </c>
      <c r="CU81" s="3">
        <v>7.0000000000000007E-2</v>
      </c>
      <c r="CV81" s="3">
        <v>0.09</v>
      </c>
      <c r="CW81" s="3">
        <v>0.46</v>
      </c>
      <c r="CX81" s="3">
        <v>0.25</v>
      </c>
      <c r="CY81" s="3">
        <v>0.42</v>
      </c>
      <c r="CZ81" s="3">
        <v>0.02</v>
      </c>
      <c r="DA81" s="3">
        <v>0.12</v>
      </c>
      <c r="DB81" s="3">
        <v>0.17</v>
      </c>
      <c r="DC81" s="3">
        <v>0.23</v>
      </c>
      <c r="DD81" s="3">
        <v>0.34</v>
      </c>
      <c r="DE81" s="3">
        <v>0.12</v>
      </c>
      <c r="DF81" s="3">
        <v>0.03</v>
      </c>
      <c r="DG81" s="3">
        <v>0.02</v>
      </c>
      <c r="DH81" s="3">
        <v>0.04</v>
      </c>
      <c r="DI81" s="3">
        <v>0.13</v>
      </c>
      <c r="DJ81" s="3">
        <v>0.25</v>
      </c>
      <c r="DK81" s="3">
        <v>0.19</v>
      </c>
      <c r="DL81" s="3" t="s">
        <v>325</v>
      </c>
    </row>
    <row r="82" spans="1:116" s="3" customFormat="1" ht="12.75">
      <c r="A82" s="3">
        <v>72200</v>
      </c>
      <c r="B82" s="3" t="s">
        <v>16</v>
      </c>
      <c r="C82" s="2">
        <v>6</v>
      </c>
      <c r="D82" s="3">
        <v>20090909</v>
      </c>
      <c r="E82" s="3" t="s">
        <v>124</v>
      </c>
      <c r="F82" s="3">
        <v>20090909</v>
      </c>
      <c r="G82" s="3" t="s">
        <v>347</v>
      </c>
      <c r="H82" s="3">
        <v>3</v>
      </c>
      <c r="I82" s="3">
        <v>4</v>
      </c>
      <c r="J82" s="3">
        <v>487</v>
      </c>
      <c r="K82" s="3" t="s">
        <v>283</v>
      </c>
      <c r="L82" s="3" t="s">
        <v>283</v>
      </c>
      <c r="M82" s="3" t="s">
        <v>348</v>
      </c>
      <c r="N82" s="3" t="s">
        <v>283</v>
      </c>
      <c r="O82" s="3">
        <v>540</v>
      </c>
      <c r="P82" s="3">
        <v>1.3</v>
      </c>
      <c r="Q82" s="3">
        <v>0.77</v>
      </c>
      <c r="R82" s="3">
        <v>2.0699999999999998</v>
      </c>
      <c r="S82" s="3" t="s">
        <v>284</v>
      </c>
      <c r="T82" s="3">
        <v>1.97438</v>
      </c>
      <c r="U82" s="3">
        <v>1.966032</v>
      </c>
      <c r="V82" s="3" t="s">
        <v>285</v>
      </c>
      <c r="W82" s="3">
        <v>1.93381</v>
      </c>
      <c r="X82" s="3">
        <v>1.944809</v>
      </c>
      <c r="Y82" s="3">
        <v>1.9662219999999999</v>
      </c>
      <c r="Z82" s="3">
        <v>2</v>
      </c>
      <c r="AA82" s="3">
        <v>10.518508000000001</v>
      </c>
      <c r="AB82" s="3">
        <v>10.486573999999999</v>
      </c>
      <c r="AC82" s="3" t="s">
        <v>285</v>
      </c>
      <c r="AD82" s="3">
        <v>10.268207</v>
      </c>
      <c r="AE82" s="3" t="s">
        <v>330</v>
      </c>
      <c r="AF82" s="3">
        <v>10.330582</v>
      </c>
      <c r="AG82" s="3">
        <v>10.488071</v>
      </c>
      <c r="AH82" s="3">
        <v>0.3</v>
      </c>
      <c r="AI82" s="3" t="s">
        <v>287</v>
      </c>
      <c r="AJ82" s="3">
        <v>-0.01</v>
      </c>
      <c r="AK82" s="3">
        <v>-0.1429</v>
      </c>
      <c r="AL82" s="3">
        <v>-1.6875</v>
      </c>
      <c r="AM82" s="3">
        <v>1200</v>
      </c>
      <c r="AN82" s="3">
        <v>8.6199999999999992</v>
      </c>
      <c r="AO82" s="3">
        <v>9.2100000000000009</v>
      </c>
      <c r="AP82" s="3">
        <v>49.21</v>
      </c>
      <c r="AQ82" s="3">
        <v>54.73</v>
      </c>
      <c r="AR82" s="3">
        <v>0.28289999999999998</v>
      </c>
      <c r="AS82" s="3">
        <v>0.29375000000000001</v>
      </c>
      <c r="AT82" s="3">
        <v>0.28333000000000003</v>
      </c>
      <c r="AU82" s="3">
        <v>0.72938000000000003</v>
      </c>
      <c r="AV82" s="3">
        <v>0.88671999999999995</v>
      </c>
      <c r="AW82" s="3">
        <v>0.45528000000000002</v>
      </c>
      <c r="AX82" s="3">
        <v>0.28125</v>
      </c>
      <c r="AY82" s="3">
        <v>0.29452</v>
      </c>
      <c r="AZ82" s="3">
        <v>0.28275</v>
      </c>
      <c r="BA82" s="3">
        <v>0.72241999999999995</v>
      </c>
      <c r="BB82" s="3">
        <v>0.87548000000000004</v>
      </c>
      <c r="BC82" s="3">
        <v>0.45240000000000002</v>
      </c>
      <c r="BD82" s="3" t="s">
        <v>288</v>
      </c>
      <c r="BE82" s="3" t="s">
        <v>288</v>
      </c>
      <c r="BF82" s="3" t="s">
        <v>288</v>
      </c>
      <c r="BG82" s="3" t="s">
        <v>288</v>
      </c>
      <c r="BH82" s="3" t="s">
        <v>288</v>
      </c>
      <c r="BI82" s="3" t="s">
        <v>288</v>
      </c>
      <c r="BJ82" s="3">
        <v>0.27667000000000003</v>
      </c>
      <c r="BK82" s="3">
        <v>0.28647</v>
      </c>
      <c r="BL82" s="3">
        <v>0.27879999999999999</v>
      </c>
      <c r="BM82" s="3">
        <v>0.71121999999999996</v>
      </c>
      <c r="BN82" s="3">
        <v>0.84228000000000003</v>
      </c>
      <c r="BO82" s="3">
        <v>0.44241999999999998</v>
      </c>
      <c r="BP82" s="3">
        <v>0.27787000000000001</v>
      </c>
      <c r="BQ82" s="3">
        <v>0.28858</v>
      </c>
      <c r="BR82" s="3">
        <v>0.28042</v>
      </c>
      <c r="BS82" s="3">
        <v>0.71494999999999997</v>
      </c>
      <c r="BT82" s="3">
        <v>0.84243000000000001</v>
      </c>
      <c r="BU82" s="3">
        <v>0.44914999999999999</v>
      </c>
      <c r="BV82" s="3">
        <v>0.28193000000000001</v>
      </c>
      <c r="BW82" s="3">
        <v>0.29393000000000002</v>
      </c>
      <c r="BX82" s="3">
        <v>0.28198000000000001</v>
      </c>
      <c r="BY82" s="3">
        <v>0.72375</v>
      </c>
      <c r="BZ82" s="3">
        <v>0.88448000000000004</v>
      </c>
      <c r="CA82" s="3">
        <v>0.45193</v>
      </c>
      <c r="CB82" s="3">
        <v>0.02</v>
      </c>
      <c r="CC82" s="3">
        <v>0.06</v>
      </c>
      <c r="CD82" s="3">
        <v>0.04</v>
      </c>
      <c r="CE82" s="3">
        <v>0.28000000000000003</v>
      </c>
      <c r="CF82" s="3">
        <v>0.28999999999999998</v>
      </c>
      <c r="CG82" s="3">
        <v>0.22</v>
      </c>
      <c r="CH82" s="3">
        <v>0.05</v>
      </c>
      <c r="CI82" s="3">
        <v>0.14000000000000001</v>
      </c>
      <c r="CJ82" s="3">
        <v>0.08</v>
      </c>
      <c r="CK82" s="3">
        <v>0.36</v>
      </c>
      <c r="CL82" s="3">
        <v>0.11</v>
      </c>
      <c r="CM82" s="3">
        <v>7.0000000000000007E-2</v>
      </c>
      <c r="CN82" s="3" t="s">
        <v>289</v>
      </c>
      <c r="CO82" s="3" t="s">
        <v>289</v>
      </c>
      <c r="CP82" s="3" t="s">
        <v>289</v>
      </c>
      <c r="CQ82" s="3" t="s">
        <v>289</v>
      </c>
      <c r="CR82" s="3" t="s">
        <v>289</v>
      </c>
      <c r="CS82" s="3" t="s">
        <v>289</v>
      </c>
      <c r="CT82" s="3">
        <v>0.03</v>
      </c>
      <c r="CU82" s="3">
        <v>0.06</v>
      </c>
      <c r="CV82" s="3">
        <v>0.03</v>
      </c>
      <c r="CW82" s="3">
        <v>0.14000000000000001</v>
      </c>
      <c r="CX82" s="3">
        <v>0.15</v>
      </c>
      <c r="CY82" s="3">
        <v>0.23</v>
      </c>
      <c r="CZ82" s="3">
        <v>0.04</v>
      </c>
      <c r="DA82" s="3">
        <v>0.03</v>
      </c>
      <c r="DB82" s="3">
        <v>0.04</v>
      </c>
      <c r="DC82" s="3">
        <v>0.14000000000000001</v>
      </c>
      <c r="DD82" s="3">
        <v>0.21</v>
      </c>
      <c r="DE82" s="3">
        <v>0.25</v>
      </c>
      <c r="DF82" s="3">
        <v>0.03</v>
      </c>
      <c r="DG82" s="3">
        <v>0.04</v>
      </c>
      <c r="DH82" s="3">
        <v>0.03</v>
      </c>
      <c r="DI82" s="3">
        <v>0.12</v>
      </c>
      <c r="DJ82" s="3">
        <v>0.14000000000000001</v>
      </c>
      <c r="DK82" s="3">
        <v>0.17</v>
      </c>
      <c r="DL82" s="3" t="s">
        <v>325</v>
      </c>
    </row>
    <row r="83" spans="1:116" s="3" customFormat="1" ht="12.75">
      <c r="A83" s="3">
        <v>71164</v>
      </c>
      <c r="B83" s="3" t="s">
        <v>16</v>
      </c>
      <c r="C83" s="2">
        <v>2</v>
      </c>
      <c r="D83" s="3">
        <v>20090910</v>
      </c>
      <c r="E83" s="3" t="s">
        <v>125</v>
      </c>
      <c r="F83" s="3">
        <v>20090914</v>
      </c>
      <c r="G83" s="3" t="s">
        <v>351</v>
      </c>
      <c r="H83" s="3">
        <v>1</v>
      </c>
      <c r="I83" s="3">
        <v>51</v>
      </c>
      <c r="J83" s="3">
        <v>309</v>
      </c>
      <c r="K83" s="3" t="s">
        <v>308</v>
      </c>
      <c r="L83" s="3" t="s">
        <v>283</v>
      </c>
      <c r="M83" s="3" t="s">
        <v>283</v>
      </c>
      <c r="N83" s="3" t="s">
        <v>283</v>
      </c>
      <c r="O83" s="3">
        <v>540</v>
      </c>
      <c r="P83" s="3">
        <v>1.1299999999999999</v>
      </c>
      <c r="Q83" s="3">
        <v>1.04</v>
      </c>
      <c r="R83" s="3">
        <v>2.17</v>
      </c>
      <c r="S83" s="3" t="s">
        <v>284</v>
      </c>
      <c r="T83" s="3">
        <v>1.9910380000000001</v>
      </c>
      <c r="U83" s="3">
        <v>1.983781</v>
      </c>
      <c r="V83" s="3" t="s">
        <v>285</v>
      </c>
      <c r="W83" s="3">
        <v>1.950666</v>
      </c>
      <c r="X83" s="3">
        <v>1.9481599999999999</v>
      </c>
      <c r="Y83" s="3">
        <v>1.976974</v>
      </c>
      <c r="Z83" s="3">
        <v>2</v>
      </c>
      <c r="AA83" s="3">
        <v>10.600156</v>
      </c>
      <c r="AB83" s="3">
        <v>10.569801999999999</v>
      </c>
      <c r="AC83" s="3" t="s">
        <v>285</v>
      </c>
      <c r="AD83" s="3">
        <v>10.354832</v>
      </c>
      <c r="AE83" s="3" t="s">
        <v>330</v>
      </c>
      <c r="AF83" s="3">
        <v>10.348356000000001</v>
      </c>
      <c r="AG83" s="3">
        <v>10.544675</v>
      </c>
      <c r="AH83" s="3">
        <v>0.28999999999999998</v>
      </c>
      <c r="AI83" s="3" t="s">
        <v>287</v>
      </c>
      <c r="AJ83" s="3">
        <v>0.24</v>
      </c>
      <c r="AK83" s="3">
        <v>-1.3571</v>
      </c>
      <c r="AL83" s="3">
        <v>0</v>
      </c>
      <c r="AM83" s="3">
        <v>800</v>
      </c>
      <c r="AN83" s="3">
        <v>8.67</v>
      </c>
      <c r="AO83" s="3" t="s">
        <v>293</v>
      </c>
      <c r="AP83" s="3">
        <v>49.34</v>
      </c>
      <c r="AQ83" s="3" t="s">
        <v>293</v>
      </c>
      <c r="AR83" s="3">
        <v>0.28456999999999999</v>
      </c>
      <c r="AS83" s="3">
        <v>0.29602000000000001</v>
      </c>
      <c r="AT83" s="3">
        <v>0.28603000000000001</v>
      </c>
      <c r="AU83" s="3">
        <v>0.74253000000000002</v>
      </c>
      <c r="AV83" s="3">
        <v>0.88105</v>
      </c>
      <c r="AW83" s="3">
        <v>0.46256999999999998</v>
      </c>
      <c r="AX83" s="3">
        <v>0.28372000000000003</v>
      </c>
      <c r="AY83" s="3">
        <v>0.29643000000000003</v>
      </c>
      <c r="AZ83" s="3">
        <v>0.28502</v>
      </c>
      <c r="BA83" s="3">
        <v>0.73341999999999996</v>
      </c>
      <c r="BB83" s="3">
        <v>0.87292999999999998</v>
      </c>
      <c r="BC83" s="3">
        <v>0.45939999999999998</v>
      </c>
      <c r="BD83" s="3" t="s">
        <v>288</v>
      </c>
      <c r="BE83" s="3" t="s">
        <v>288</v>
      </c>
      <c r="BF83" s="3" t="s">
        <v>288</v>
      </c>
      <c r="BG83" s="3" t="s">
        <v>288</v>
      </c>
      <c r="BH83" s="3" t="s">
        <v>288</v>
      </c>
      <c r="BI83" s="3" t="s">
        <v>288</v>
      </c>
      <c r="BJ83" s="3">
        <v>0.27900000000000003</v>
      </c>
      <c r="BK83" s="3">
        <v>0.28877999999999998</v>
      </c>
      <c r="BL83" s="3">
        <v>0.28032000000000001</v>
      </c>
      <c r="BM83" s="3">
        <v>0.72438000000000002</v>
      </c>
      <c r="BN83" s="3">
        <v>0.83814999999999995</v>
      </c>
      <c r="BO83" s="3">
        <v>0.45374999999999999</v>
      </c>
      <c r="BP83" s="3">
        <v>0.27800000000000002</v>
      </c>
      <c r="BQ83" s="3">
        <v>0.28877000000000003</v>
      </c>
      <c r="BR83" s="3">
        <v>0.28070000000000001</v>
      </c>
      <c r="BS83" s="3">
        <v>0.72192000000000001</v>
      </c>
      <c r="BT83" s="3">
        <v>0.84179999999999999</v>
      </c>
      <c r="BU83" s="3">
        <v>0.45417999999999997</v>
      </c>
      <c r="BV83" s="3">
        <v>0.28287000000000001</v>
      </c>
      <c r="BW83" s="3">
        <v>0.29570000000000002</v>
      </c>
      <c r="BX83" s="3">
        <v>0.28401999999999999</v>
      </c>
      <c r="BY83" s="3">
        <v>0.72918000000000005</v>
      </c>
      <c r="BZ83" s="3">
        <v>0.88371999999999995</v>
      </c>
      <c r="CA83" s="3">
        <v>0.45645000000000002</v>
      </c>
      <c r="CB83" s="3">
        <v>0.04</v>
      </c>
      <c r="CC83" s="3">
        <v>7.0000000000000007E-2</v>
      </c>
      <c r="CD83" s="3">
        <v>0.08</v>
      </c>
      <c r="CE83" s="3">
        <v>0.36</v>
      </c>
      <c r="CF83" s="3">
        <v>0.23</v>
      </c>
      <c r="CG83" s="3">
        <v>0.2</v>
      </c>
      <c r="CH83" s="3">
        <v>7.0000000000000007E-2</v>
      </c>
      <c r="CI83" s="3">
        <v>7.0000000000000007E-2</v>
      </c>
      <c r="CJ83" s="3">
        <v>0.1</v>
      </c>
      <c r="CK83" s="3">
        <v>0.28999999999999998</v>
      </c>
      <c r="CL83" s="3">
        <v>0.26</v>
      </c>
      <c r="CM83" s="3">
        <v>0.19</v>
      </c>
      <c r="CN83" s="3" t="s">
        <v>289</v>
      </c>
      <c r="CO83" s="3" t="s">
        <v>289</v>
      </c>
      <c r="CP83" s="3" t="s">
        <v>289</v>
      </c>
      <c r="CQ83" s="3" t="s">
        <v>289</v>
      </c>
      <c r="CR83" s="3" t="s">
        <v>289</v>
      </c>
      <c r="CS83" s="3" t="s">
        <v>289</v>
      </c>
      <c r="CT83" s="3">
        <v>0.05</v>
      </c>
      <c r="CU83" s="3">
        <v>0.04</v>
      </c>
      <c r="CV83" s="3">
        <v>0.12</v>
      </c>
      <c r="CW83" s="3">
        <v>0.32</v>
      </c>
      <c r="CX83" s="3">
        <v>0.3</v>
      </c>
      <c r="CY83" s="3">
        <v>0.26</v>
      </c>
      <c r="CZ83" s="3">
        <v>0.04</v>
      </c>
      <c r="DA83" s="3">
        <v>7.0000000000000007E-2</v>
      </c>
      <c r="DB83" s="3">
        <v>0.06</v>
      </c>
      <c r="DC83" s="3">
        <v>0.32</v>
      </c>
      <c r="DD83" s="3">
        <v>0.22</v>
      </c>
      <c r="DE83" s="3">
        <v>0.1</v>
      </c>
      <c r="DF83" s="3">
        <v>0.05</v>
      </c>
      <c r="DG83" s="3">
        <v>0.04</v>
      </c>
      <c r="DH83" s="3">
        <v>0.06</v>
      </c>
      <c r="DI83" s="3">
        <v>0.35</v>
      </c>
      <c r="DJ83" s="3">
        <v>0.28999999999999998</v>
      </c>
      <c r="DK83" s="3">
        <v>0.21</v>
      </c>
      <c r="DL83" s="3" t="s">
        <v>325</v>
      </c>
    </row>
    <row r="84" spans="1:116" s="3" customFormat="1" ht="12.75">
      <c r="A84" s="3">
        <v>71184</v>
      </c>
      <c r="B84" s="3" t="s">
        <v>18</v>
      </c>
      <c r="C84" s="2">
        <v>4</v>
      </c>
      <c r="D84" s="3">
        <v>20090911</v>
      </c>
      <c r="E84" s="3" t="s">
        <v>126</v>
      </c>
      <c r="F84" s="3">
        <v>20090911</v>
      </c>
      <c r="G84" s="3" t="s">
        <v>349</v>
      </c>
      <c r="H84" s="3">
        <v>2</v>
      </c>
      <c r="I84" s="3">
        <v>2</v>
      </c>
      <c r="J84" s="3">
        <v>684</v>
      </c>
      <c r="K84" s="3" t="s">
        <v>348</v>
      </c>
      <c r="L84" s="3" t="s">
        <v>283</v>
      </c>
      <c r="M84" s="3" t="s">
        <v>283</v>
      </c>
      <c r="N84" s="3" t="s">
        <v>283</v>
      </c>
      <c r="O84" s="3">
        <v>540</v>
      </c>
      <c r="P84" s="3">
        <v>1.39</v>
      </c>
      <c r="Q84" s="3">
        <v>1.05</v>
      </c>
      <c r="R84" s="3">
        <v>2.44</v>
      </c>
      <c r="S84" s="3" t="s">
        <v>284</v>
      </c>
      <c r="T84" s="3">
        <v>1.966691</v>
      </c>
      <c r="U84" s="3">
        <v>1.9629799999999999</v>
      </c>
      <c r="V84" s="3" t="s">
        <v>285</v>
      </c>
      <c r="W84" s="3">
        <v>1.9318630000000001</v>
      </c>
      <c r="X84" s="3">
        <v>1.9431080000000001</v>
      </c>
      <c r="Y84" s="3">
        <v>1.9687840000000001</v>
      </c>
      <c r="Z84" s="3">
        <v>1</v>
      </c>
      <c r="AA84" s="3">
        <v>10.486267</v>
      </c>
      <c r="AB84" s="3">
        <v>10.464307</v>
      </c>
      <c r="AC84" s="3" t="s">
        <v>285</v>
      </c>
      <c r="AD84" s="3">
        <v>10.257782000000001</v>
      </c>
      <c r="AE84" s="3" t="s">
        <v>296</v>
      </c>
      <c r="AF84" s="3">
        <v>10.319049</v>
      </c>
      <c r="AG84" s="3">
        <v>10.499219999999999</v>
      </c>
      <c r="AH84" s="3">
        <v>0.21</v>
      </c>
      <c r="AI84" s="3" t="s">
        <v>287</v>
      </c>
      <c r="AJ84" s="3">
        <v>-0.33</v>
      </c>
      <c r="AK84" s="3">
        <v>0.5</v>
      </c>
      <c r="AL84" s="3">
        <v>6.25E-2</v>
      </c>
      <c r="AM84" s="3">
        <v>800</v>
      </c>
      <c r="AN84" s="3">
        <v>8.64</v>
      </c>
      <c r="AO84" s="3">
        <v>9.16</v>
      </c>
      <c r="AP84" s="3">
        <v>49.08</v>
      </c>
      <c r="AQ84" s="3">
        <v>54.08</v>
      </c>
      <c r="AR84" s="3">
        <v>0.28129999999999999</v>
      </c>
      <c r="AS84" s="3">
        <v>0.29382000000000003</v>
      </c>
      <c r="AT84" s="3">
        <v>0.28316999999999998</v>
      </c>
      <c r="AU84" s="3">
        <v>0.72619999999999996</v>
      </c>
      <c r="AV84" s="3">
        <v>0.88329999999999997</v>
      </c>
      <c r="AW84" s="3">
        <v>0.44890000000000002</v>
      </c>
      <c r="AX84" s="3">
        <v>0.28077999999999997</v>
      </c>
      <c r="AY84" s="3">
        <v>0.29320000000000002</v>
      </c>
      <c r="AZ84" s="3">
        <v>0.28265000000000001</v>
      </c>
      <c r="BA84" s="3">
        <v>0.72424999999999995</v>
      </c>
      <c r="BB84" s="3">
        <v>0.87956999999999996</v>
      </c>
      <c r="BC84" s="3">
        <v>0.44822000000000001</v>
      </c>
      <c r="BD84" s="3" t="s">
        <v>288</v>
      </c>
      <c r="BE84" s="3" t="s">
        <v>288</v>
      </c>
      <c r="BF84" s="3" t="s">
        <v>288</v>
      </c>
      <c r="BG84" s="3" t="s">
        <v>288</v>
      </c>
      <c r="BH84" s="3" t="s">
        <v>288</v>
      </c>
      <c r="BI84" s="3" t="s">
        <v>288</v>
      </c>
      <c r="BJ84" s="3">
        <v>0.27596999999999999</v>
      </c>
      <c r="BK84" s="3">
        <v>0.28671999999999997</v>
      </c>
      <c r="BL84" s="3">
        <v>0.27939999999999998</v>
      </c>
      <c r="BM84" s="3">
        <v>0.70787999999999995</v>
      </c>
      <c r="BN84" s="3">
        <v>0.8377</v>
      </c>
      <c r="BO84" s="3">
        <v>0.43923000000000001</v>
      </c>
      <c r="BP84" s="3">
        <v>0.27788000000000002</v>
      </c>
      <c r="BQ84" s="3">
        <v>0.28844999999999998</v>
      </c>
      <c r="BR84" s="3">
        <v>0.28022999999999998</v>
      </c>
      <c r="BS84" s="3">
        <v>0.71296999999999999</v>
      </c>
      <c r="BT84" s="3">
        <v>0.83997999999999995</v>
      </c>
      <c r="BU84" s="3">
        <v>0.44542999999999999</v>
      </c>
      <c r="BV84" s="3">
        <v>0.28217999999999999</v>
      </c>
      <c r="BW84" s="3">
        <v>0.29461999999999999</v>
      </c>
      <c r="BX84" s="3">
        <v>0.28308</v>
      </c>
      <c r="BY84" s="3">
        <v>0.72152000000000005</v>
      </c>
      <c r="BZ84" s="3">
        <v>0.88356999999999997</v>
      </c>
      <c r="CA84" s="3">
        <v>0.44783000000000001</v>
      </c>
      <c r="CB84" s="3">
        <v>0.04</v>
      </c>
      <c r="CC84" s="3">
        <v>0.06</v>
      </c>
      <c r="CD84" s="3">
        <v>0.06</v>
      </c>
      <c r="CE84" s="3">
        <v>0.17</v>
      </c>
      <c r="CF84" s="3">
        <v>0.13</v>
      </c>
      <c r="CG84" s="3">
        <v>0.15</v>
      </c>
      <c r="CH84" s="3">
        <v>0.03</v>
      </c>
      <c r="CI84" s="3">
        <v>0.05</v>
      </c>
      <c r="CJ84" s="3">
        <v>0.04</v>
      </c>
      <c r="CK84" s="3">
        <v>0.08</v>
      </c>
      <c r="CL84" s="3">
        <v>0.27</v>
      </c>
      <c r="CM84" s="3">
        <v>0.11</v>
      </c>
      <c r="CN84" s="3" t="s">
        <v>289</v>
      </c>
      <c r="CO84" s="3" t="s">
        <v>289</v>
      </c>
      <c r="CP84" s="3" t="s">
        <v>289</v>
      </c>
      <c r="CQ84" s="3" t="s">
        <v>289</v>
      </c>
      <c r="CR84" s="3" t="s">
        <v>289</v>
      </c>
      <c r="CS84" s="3" t="s">
        <v>289</v>
      </c>
      <c r="CT84" s="3">
        <v>0.04</v>
      </c>
      <c r="CU84" s="3">
        <v>0.11</v>
      </c>
      <c r="CV84" s="3">
        <v>0.09</v>
      </c>
      <c r="CW84" s="3">
        <v>0.16</v>
      </c>
      <c r="CX84" s="3">
        <v>0.28999999999999998</v>
      </c>
      <c r="CY84" s="3">
        <v>0.31</v>
      </c>
      <c r="CZ84" s="3">
        <v>0.04</v>
      </c>
      <c r="DA84" s="3">
        <v>0.03</v>
      </c>
      <c r="DB84" s="3">
        <v>0.03</v>
      </c>
      <c r="DC84" s="3">
        <v>0.15</v>
      </c>
      <c r="DD84" s="3">
        <v>0.31</v>
      </c>
      <c r="DE84" s="3">
        <v>0.28999999999999998</v>
      </c>
      <c r="DF84" s="3">
        <v>0.03</v>
      </c>
      <c r="DG84" s="3">
        <v>0.05</v>
      </c>
      <c r="DH84" s="3">
        <v>0.03</v>
      </c>
      <c r="DI84" s="3">
        <v>0.1</v>
      </c>
      <c r="DJ84" s="3">
        <v>0.26</v>
      </c>
      <c r="DK84" s="3">
        <v>0.16</v>
      </c>
      <c r="DL84" s="3" t="s">
        <v>325</v>
      </c>
    </row>
    <row r="85" spans="1:116" s="3" customFormat="1" ht="12.75">
      <c r="A85" s="3">
        <v>72205</v>
      </c>
      <c r="B85" s="3" t="s">
        <v>16</v>
      </c>
      <c r="C85" s="2">
        <v>6</v>
      </c>
      <c r="D85" s="3">
        <v>20090916</v>
      </c>
      <c r="E85" s="3" t="s">
        <v>127</v>
      </c>
      <c r="F85" s="3">
        <v>20090916</v>
      </c>
      <c r="G85" s="3" t="s">
        <v>347</v>
      </c>
      <c r="H85" s="3">
        <v>4</v>
      </c>
      <c r="I85" s="3">
        <v>5</v>
      </c>
      <c r="J85" s="3">
        <v>640</v>
      </c>
      <c r="K85" s="3" t="s">
        <v>283</v>
      </c>
      <c r="L85" s="3" t="s">
        <v>326</v>
      </c>
      <c r="M85" s="3" t="s">
        <v>283</v>
      </c>
      <c r="N85" s="3" t="s">
        <v>283</v>
      </c>
      <c r="O85" s="3">
        <v>542</v>
      </c>
      <c r="P85" s="3">
        <v>1.62</v>
      </c>
      <c r="Q85" s="3">
        <v>0.92</v>
      </c>
      <c r="R85" s="3">
        <v>2.54</v>
      </c>
      <c r="S85" s="3" t="s">
        <v>284</v>
      </c>
      <c r="T85" s="3">
        <v>1.965697</v>
      </c>
      <c r="U85" s="3">
        <v>1.960583</v>
      </c>
      <c r="V85" s="3" t="s">
        <v>285</v>
      </c>
      <c r="W85" s="3">
        <v>1.924865</v>
      </c>
      <c r="X85" s="3">
        <v>1.943109</v>
      </c>
      <c r="Y85" s="3">
        <v>1.966818</v>
      </c>
      <c r="Z85" s="3">
        <v>0</v>
      </c>
      <c r="AA85" s="3">
        <v>10.493403000000001</v>
      </c>
      <c r="AB85" s="3">
        <v>10.470245999999999</v>
      </c>
      <c r="AC85" s="3" t="s">
        <v>285</v>
      </c>
      <c r="AD85" s="3">
        <v>10.227671000000001</v>
      </c>
      <c r="AE85" s="3" t="s">
        <v>330</v>
      </c>
      <c r="AF85" s="3">
        <v>10.334021</v>
      </c>
      <c r="AG85" s="3">
        <v>10.499522000000001</v>
      </c>
      <c r="AH85" s="3">
        <v>0.22</v>
      </c>
      <c r="AI85" s="3" t="s">
        <v>287</v>
      </c>
      <c r="AJ85" s="3">
        <v>-0.28000000000000003</v>
      </c>
      <c r="AK85" s="3">
        <v>0.92859999999999998</v>
      </c>
      <c r="AL85" s="3">
        <v>0.75</v>
      </c>
      <c r="AM85" s="3">
        <v>1000</v>
      </c>
      <c r="AN85" s="3">
        <v>8.82</v>
      </c>
      <c r="AO85" s="3" t="s">
        <v>293</v>
      </c>
      <c r="AP85" s="3">
        <v>47.68</v>
      </c>
      <c r="AQ85" s="3">
        <v>52.41</v>
      </c>
      <c r="AR85" s="3">
        <v>0.28179999999999999</v>
      </c>
      <c r="AS85" s="3">
        <v>0.29421999999999998</v>
      </c>
      <c r="AT85" s="3">
        <v>0.28161999999999998</v>
      </c>
      <c r="AU85" s="3">
        <v>0.72882000000000002</v>
      </c>
      <c r="AV85" s="3">
        <v>0.88797000000000004</v>
      </c>
      <c r="AW85" s="3">
        <v>0.45212999999999998</v>
      </c>
      <c r="AX85" s="3">
        <v>0.28103</v>
      </c>
      <c r="AY85" s="3">
        <v>0.29449999999999998</v>
      </c>
      <c r="AZ85" s="3">
        <v>0.28127000000000002</v>
      </c>
      <c r="BA85" s="3">
        <v>0.72121999999999997</v>
      </c>
      <c r="BB85" s="3">
        <v>0.88122</v>
      </c>
      <c r="BC85" s="3">
        <v>0.4491</v>
      </c>
      <c r="BD85" s="3" t="s">
        <v>288</v>
      </c>
      <c r="BE85" s="3" t="s">
        <v>288</v>
      </c>
      <c r="BF85" s="3" t="s">
        <v>288</v>
      </c>
      <c r="BG85" s="3" t="s">
        <v>288</v>
      </c>
      <c r="BH85" s="3" t="s">
        <v>288</v>
      </c>
      <c r="BI85" s="3" t="s">
        <v>288</v>
      </c>
      <c r="BJ85" s="3">
        <v>0.27593000000000001</v>
      </c>
      <c r="BK85" s="3">
        <v>0.28632000000000002</v>
      </c>
      <c r="BL85" s="3">
        <v>0.27689999999999998</v>
      </c>
      <c r="BM85" s="3">
        <v>0.70748</v>
      </c>
      <c r="BN85" s="3">
        <v>0.83372999999999997</v>
      </c>
      <c r="BO85" s="3">
        <v>0.43822</v>
      </c>
      <c r="BP85" s="3">
        <v>0.27851999999999999</v>
      </c>
      <c r="BQ85" s="3">
        <v>0.28938000000000003</v>
      </c>
      <c r="BR85" s="3">
        <v>0.27893000000000001</v>
      </c>
      <c r="BS85" s="3">
        <v>0.71565000000000001</v>
      </c>
      <c r="BT85" s="3">
        <v>0.84482000000000002</v>
      </c>
      <c r="BU85" s="3">
        <v>0.44745000000000001</v>
      </c>
      <c r="BV85" s="3">
        <v>0.28222999999999998</v>
      </c>
      <c r="BW85" s="3">
        <v>0.29502</v>
      </c>
      <c r="BX85" s="3">
        <v>0.28172999999999998</v>
      </c>
      <c r="BY85" s="3">
        <v>0.72614999999999996</v>
      </c>
      <c r="BZ85" s="3">
        <v>0.8831</v>
      </c>
      <c r="CA85" s="3">
        <v>0.45019999999999999</v>
      </c>
      <c r="CB85" s="3">
        <v>0.04</v>
      </c>
      <c r="CC85" s="3">
        <v>0.03</v>
      </c>
      <c r="CD85" s="3">
        <v>0.05</v>
      </c>
      <c r="CE85" s="3">
        <v>0.14000000000000001</v>
      </c>
      <c r="CF85" s="3">
        <v>0.2</v>
      </c>
      <c r="CG85" s="3">
        <v>0.12</v>
      </c>
      <c r="CH85" s="3">
        <v>0.03</v>
      </c>
      <c r="CI85" s="3">
        <v>0.04</v>
      </c>
      <c r="CJ85" s="3">
        <v>0.03</v>
      </c>
      <c r="CK85" s="3">
        <v>0.11</v>
      </c>
      <c r="CL85" s="3">
        <v>0.38</v>
      </c>
      <c r="CM85" s="3">
        <v>0.13</v>
      </c>
      <c r="CN85" s="3" t="s">
        <v>289</v>
      </c>
      <c r="CO85" s="3" t="s">
        <v>289</v>
      </c>
      <c r="CP85" s="3" t="s">
        <v>289</v>
      </c>
      <c r="CQ85" s="3" t="s">
        <v>289</v>
      </c>
      <c r="CR85" s="3" t="s">
        <v>289</v>
      </c>
      <c r="CS85" s="3" t="s">
        <v>289</v>
      </c>
      <c r="CT85" s="3">
        <v>0.04</v>
      </c>
      <c r="CU85" s="3">
        <v>0.05</v>
      </c>
      <c r="CV85" s="3">
        <v>0.05</v>
      </c>
      <c r="CW85" s="3">
        <v>0.17</v>
      </c>
      <c r="CX85" s="3">
        <v>0.28999999999999998</v>
      </c>
      <c r="CY85" s="3">
        <v>0.32</v>
      </c>
      <c r="CZ85" s="3">
        <v>0.03</v>
      </c>
      <c r="DA85" s="3">
        <v>0.05</v>
      </c>
      <c r="DB85" s="3">
        <v>0.04</v>
      </c>
      <c r="DC85" s="3">
        <v>0.2</v>
      </c>
      <c r="DD85" s="3">
        <v>0.62</v>
      </c>
      <c r="DE85" s="3">
        <v>0.34</v>
      </c>
      <c r="DF85" s="3">
        <v>7.0000000000000007E-2</v>
      </c>
      <c r="DG85" s="3">
        <v>0.08</v>
      </c>
      <c r="DH85" s="3">
        <v>0.06</v>
      </c>
      <c r="DI85" s="3">
        <v>0.39</v>
      </c>
      <c r="DJ85" s="3">
        <v>0.21</v>
      </c>
      <c r="DK85" s="3">
        <v>0.23</v>
      </c>
      <c r="DL85" s="3" t="s">
        <v>325</v>
      </c>
    </row>
    <row r="86" spans="1:116" s="3" customFormat="1" ht="12.75">
      <c r="A86" s="3">
        <v>72404</v>
      </c>
      <c r="B86" s="3" t="s">
        <v>19</v>
      </c>
      <c r="C86" s="2">
        <v>2</v>
      </c>
      <c r="D86" s="3">
        <v>20090916</v>
      </c>
      <c r="E86" s="3" t="s">
        <v>128</v>
      </c>
      <c r="F86" s="3">
        <v>20090917</v>
      </c>
      <c r="G86" s="3" t="s">
        <v>332</v>
      </c>
      <c r="H86" s="3" t="s">
        <v>352</v>
      </c>
      <c r="I86" s="3">
        <v>18</v>
      </c>
      <c r="J86" s="3">
        <v>3036</v>
      </c>
      <c r="K86" s="3" t="s">
        <v>310</v>
      </c>
      <c r="L86" s="3" t="s">
        <v>319</v>
      </c>
      <c r="M86" s="3" t="s">
        <v>283</v>
      </c>
      <c r="N86" s="3" t="s">
        <v>283</v>
      </c>
      <c r="O86" s="3">
        <v>542</v>
      </c>
      <c r="P86" s="3">
        <v>1.36</v>
      </c>
      <c r="Q86" s="3">
        <v>0.65</v>
      </c>
      <c r="R86" s="3">
        <v>2.0099999999999998</v>
      </c>
      <c r="S86" s="3" t="s">
        <v>284</v>
      </c>
      <c r="T86" s="3">
        <v>1.941797</v>
      </c>
      <c r="U86" s="3">
        <v>1.9384250000000001</v>
      </c>
      <c r="V86" s="3" t="s">
        <v>285</v>
      </c>
      <c r="W86" s="3">
        <v>1.9161809999999999</v>
      </c>
      <c r="X86" s="3">
        <v>1.9313009999999999</v>
      </c>
      <c r="Y86" s="3">
        <v>1.9407620000000001</v>
      </c>
      <c r="Z86" s="3">
        <v>0</v>
      </c>
      <c r="AA86" s="3">
        <v>10.384434000000001</v>
      </c>
      <c r="AB86" s="3">
        <v>10.374305</v>
      </c>
      <c r="AC86" s="3" t="s">
        <v>285</v>
      </c>
      <c r="AD86" s="3">
        <v>10.181203</v>
      </c>
      <c r="AE86" s="3" t="s">
        <v>286</v>
      </c>
      <c r="AF86" s="3">
        <v>10.267649</v>
      </c>
      <c r="AG86" s="3">
        <v>10.39489</v>
      </c>
      <c r="AH86" s="3">
        <v>0.1</v>
      </c>
      <c r="AI86" s="3" t="s">
        <v>287</v>
      </c>
      <c r="AJ86" s="3">
        <v>-0.2</v>
      </c>
      <c r="AK86" s="3">
        <v>-0.92859999999999998</v>
      </c>
      <c r="AL86" s="3">
        <v>-0.9375</v>
      </c>
      <c r="AM86" s="3">
        <v>800</v>
      </c>
      <c r="AN86" s="3">
        <v>8.89</v>
      </c>
      <c r="AO86" s="3">
        <v>9.35</v>
      </c>
      <c r="AP86" s="3">
        <v>47.72</v>
      </c>
      <c r="AQ86" s="3">
        <v>52.68</v>
      </c>
      <c r="AR86" s="3">
        <v>0.27775</v>
      </c>
      <c r="AS86" s="3">
        <v>0.2908</v>
      </c>
      <c r="AT86" s="3">
        <v>0.27867999999999998</v>
      </c>
      <c r="AU86" s="3">
        <v>0.72931999999999997</v>
      </c>
      <c r="AV86" s="3">
        <v>0.89968000000000004</v>
      </c>
      <c r="AW86" s="3">
        <v>0.44422</v>
      </c>
      <c r="AX86" s="3">
        <v>0.27682000000000001</v>
      </c>
      <c r="AY86" s="3">
        <v>0.29061999999999999</v>
      </c>
      <c r="AZ86" s="3">
        <v>0.27857999999999999</v>
      </c>
      <c r="BA86" s="3">
        <v>0.72997999999999996</v>
      </c>
      <c r="BB86" s="3">
        <v>0.90383000000000002</v>
      </c>
      <c r="BC86" s="3">
        <v>0.44379999999999997</v>
      </c>
      <c r="BD86" s="3" t="s">
        <v>288</v>
      </c>
      <c r="BE86" s="3" t="s">
        <v>288</v>
      </c>
      <c r="BF86" s="3" t="s">
        <v>288</v>
      </c>
      <c r="BG86" s="3" t="s">
        <v>288</v>
      </c>
      <c r="BH86" s="3" t="s">
        <v>288</v>
      </c>
      <c r="BI86" s="3" t="s">
        <v>288</v>
      </c>
      <c r="BJ86" s="3">
        <v>0.27417999999999998</v>
      </c>
      <c r="BK86" s="3">
        <v>0.28315000000000001</v>
      </c>
      <c r="BL86" s="3">
        <v>0.27548</v>
      </c>
      <c r="BM86" s="3">
        <v>0.72246999999999995</v>
      </c>
      <c r="BN86" s="3">
        <v>0.84660000000000002</v>
      </c>
      <c r="BO86" s="3">
        <v>0.43752999999999997</v>
      </c>
      <c r="BP86" s="3">
        <v>0.27646999999999999</v>
      </c>
      <c r="BQ86" s="3">
        <v>0.28567999999999999</v>
      </c>
      <c r="BR86" s="3">
        <v>0.27753</v>
      </c>
      <c r="BS86" s="3">
        <v>0.72387000000000001</v>
      </c>
      <c r="BT86" s="3">
        <v>0.85862000000000005</v>
      </c>
      <c r="BU86" s="3">
        <v>0.44217000000000001</v>
      </c>
      <c r="BV86" s="3">
        <v>0.27772000000000002</v>
      </c>
      <c r="BW86" s="3">
        <v>0.29202</v>
      </c>
      <c r="BX86" s="3">
        <v>0.27842</v>
      </c>
      <c r="BY86" s="3">
        <v>0.72833000000000003</v>
      </c>
      <c r="BZ86" s="3">
        <v>0.90493000000000001</v>
      </c>
      <c r="CA86" s="3">
        <v>0.44174999999999998</v>
      </c>
      <c r="CB86" s="3">
        <v>0.04</v>
      </c>
      <c r="CC86" s="3">
        <v>0.04</v>
      </c>
      <c r="CD86" s="3">
        <v>0.04</v>
      </c>
      <c r="CE86" s="3">
        <v>0.28000000000000003</v>
      </c>
      <c r="CF86" s="3">
        <v>0.41</v>
      </c>
      <c r="CG86" s="3">
        <v>0.14000000000000001</v>
      </c>
      <c r="CH86" s="3">
        <v>0.03</v>
      </c>
      <c r="CI86" s="3">
        <v>0.01</v>
      </c>
      <c r="CJ86" s="3">
        <v>7.0000000000000007E-2</v>
      </c>
      <c r="CK86" s="3">
        <v>0.2</v>
      </c>
      <c r="CL86" s="3">
        <v>0.25</v>
      </c>
      <c r="CM86" s="3">
        <v>0.27</v>
      </c>
      <c r="CN86" s="3" t="s">
        <v>289</v>
      </c>
      <c r="CO86" s="3" t="s">
        <v>289</v>
      </c>
      <c r="CP86" s="3" t="s">
        <v>289</v>
      </c>
      <c r="CQ86" s="3" t="s">
        <v>289</v>
      </c>
      <c r="CR86" s="3" t="s">
        <v>289</v>
      </c>
      <c r="CS86" s="3" t="s">
        <v>289</v>
      </c>
      <c r="CT86" s="3">
        <v>0.03</v>
      </c>
      <c r="CU86" s="3">
        <v>0.04</v>
      </c>
      <c r="CV86" s="3">
        <v>0.06</v>
      </c>
      <c r="CW86" s="3">
        <v>0.21</v>
      </c>
      <c r="CX86" s="3">
        <v>0.31</v>
      </c>
      <c r="CY86" s="3">
        <v>0.18</v>
      </c>
      <c r="CZ86" s="3">
        <v>0.03</v>
      </c>
      <c r="DA86" s="3">
        <v>7.0000000000000007E-2</v>
      </c>
      <c r="DB86" s="3">
        <v>0.04</v>
      </c>
      <c r="DC86" s="3">
        <v>0.19</v>
      </c>
      <c r="DD86" s="3">
        <v>0.31</v>
      </c>
      <c r="DE86" s="3">
        <v>0.17</v>
      </c>
      <c r="DF86" s="3">
        <v>0.05</v>
      </c>
      <c r="DG86" s="3">
        <v>0.04</v>
      </c>
      <c r="DH86" s="3">
        <v>0.04</v>
      </c>
      <c r="DI86" s="3">
        <v>0.31</v>
      </c>
      <c r="DJ86" s="3">
        <v>0.22</v>
      </c>
      <c r="DK86" s="3">
        <v>0.14000000000000001</v>
      </c>
      <c r="DL86" s="3" t="s">
        <v>325</v>
      </c>
    </row>
    <row r="87" spans="1:116" s="3" customFormat="1" ht="12.75">
      <c r="A87" s="3">
        <v>71189</v>
      </c>
      <c r="B87" s="3" t="s">
        <v>18</v>
      </c>
      <c r="C87" s="2">
        <v>4</v>
      </c>
      <c r="D87" s="3">
        <v>20090918</v>
      </c>
      <c r="E87" s="3" t="s">
        <v>129</v>
      </c>
      <c r="F87" s="3">
        <v>20090918</v>
      </c>
      <c r="G87" s="3" t="s">
        <v>349</v>
      </c>
      <c r="H87" s="3">
        <v>3</v>
      </c>
      <c r="I87" s="3">
        <v>3</v>
      </c>
      <c r="J87" s="3">
        <v>843</v>
      </c>
      <c r="K87" s="3" t="s">
        <v>326</v>
      </c>
      <c r="L87" s="3" t="s">
        <v>283</v>
      </c>
      <c r="M87" s="3" t="s">
        <v>326</v>
      </c>
      <c r="N87" s="3" t="s">
        <v>283</v>
      </c>
      <c r="O87" s="3">
        <v>541</v>
      </c>
      <c r="P87" s="3">
        <v>1.03</v>
      </c>
      <c r="Q87" s="3">
        <v>0.54</v>
      </c>
      <c r="R87" s="3">
        <v>1.57</v>
      </c>
      <c r="S87" s="3" t="s">
        <v>284</v>
      </c>
      <c r="T87" s="3">
        <v>1.9596979999999999</v>
      </c>
      <c r="U87" s="3">
        <v>1.9558420000000001</v>
      </c>
      <c r="V87" s="3" t="s">
        <v>285</v>
      </c>
      <c r="W87" s="3">
        <v>1.9327160000000001</v>
      </c>
      <c r="X87" s="3">
        <v>1.944361</v>
      </c>
      <c r="Y87" s="3">
        <v>1.958475</v>
      </c>
      <c r="Z87" s="3">
        <v>0</v>
      </c>
      <c r="AA87" s="3">
        <v>10.457159000000001</v>
      </c>
      <c r="AB87" s="3">
        <v>10.429963000000001</v>
      </c>
      <c r="AC87" s="3" t="s">
        <v>285</v>
      </c>
      <c r="AD87" s="3">
        <v>10.2791</v>
      </c>
      <c r="AE87" s="3" t="s">
        <v>292</v>
      </c>
      <c r="AF87" s="3">
        <v>10.351255999999999</v>
      </c>
      <c r="AG87" s="3">
        <v>10.451264999999999</v>
      </c>
      <c r="AH87" s="3">
        <v>0.26</v>
      </c>
      <c r="AI87" s="3" t="s">
        <v>287</v>
      </c>
      <c r="AJ87" s="3">
        <v>-0.2</v>
      </c>
      <c r="AK87" s="3">
        <v>1.1429</v>
      </c>
      <c r="AL87" s="3">
        <v>-1.0625</v>
      </c>
      <c r="AM87" s="3">
        <v>600</v>
      </c>
      <c r="AN87" s="3">
        <v>10.71</v>
      </c>
      <c r="AO87" s="3">
        <v>10.35</v>
      </c>
      <c r="AP87" s="3">
        <v>70.150000000000006</v>
      </c>
      <c r="AQ87" s="3">
        <v>67.67</v>
      </c>
      <c r="AR87" s="3">
        <v>0.28089999999999998</v>
      </c>
      <c r="AS87" s="3">
        <v>0.29342000000000001</v>
      </c>
      <c r="AT87" s="3">
        <v>0.28142</v>
      </c>
      <c r="AU87" s="3">
        <v>0.72148000000000001</v>
      </c>
      <c r="AV87" s="3">
        <v>0.88365000000000005</v>
      </c>
      <c r="AW87" s="3">
        <v>0.44705</v>
      </c>
      <c r="AX87" s="3">
        <v>0.28016999999999997</v>
      </c>
      <c r="AY87" s="3">
        <v>0.29244999999999999</v>
      </c>
      <c r="AZ87" s="3">
        <v>0.28129999999999999</v>
      </c>
      <c r="BA87" s="3">
        <v>0.72013000000000005</v>
      </c>
      <c r="BB87" s="3">
        <v>0.87944999999999995</v>
      </c>
      <c r="BC87" s="3">
        <v>0.44467000000000001</v>
      </c>
      <c r="BD87" s="3" t="s">
        <v>288</v>
      </c>
      <c r="BE87" s="3" t="s">
        <v>288</v>
      </c>
      <c r="BF87" s="3" t="s">
        <v>288</v>
      </c>
      <c r="BG87" s="3" t="s">
        <v>288</v>
      </c>
      <c r="BH87" s="3" t="s">
        <v>288</v>
      </c>
      <c r="BI87" s="3" t="s">
        <v>288</v>
      </c>
      <c r="BJ87" s="3">
        <v>0.27646999999999999</v>
      </c>
      <c r="BK87" s="3">
        <v>0.28775000000000001</v>
      </c>
      <c r="BL87" s="3">
        <v>0.27867999999999998</v>
      </c>
      <c r="BM87" s="3">
        <v>0.70962000000000003</v>
      </c>
      <c r="BN87" s="3">
        <v>0.84718000000000004</v>
      </c>
      <c r="BO87" s="3">
        <v>0.44077</v>
      </c>
      <c r="BP87" s="3">
        <v>0.27822999999999998</v>
      </c>
      <c r="BQ87" s="3">
        <v>0.29021999999999998</v>
      </c>
      <c r="BR87" s="3">
        <v>0.28011999999999998</v>
      </c>
      <c r="BS87" s="3">
        <v>0.71040000000000003</v>
      </c>
      <c r="BT87" s="3">
        <v>0.85638000000000003</v>
      </c>
      <c r="BU87" s="3">
        <v>0.44523000000000001</v>
      </c>
      <c r="BV87" s="3">
        <v>0.28088000000000002</v>
      </c>
      <c r="BW87" s="3">
        <v>0.29408000000000001</v>
      </c>
      <c r="BX87" s="3">
        <v>0.28127000000000002</v>
      </c>
      <c r="BY87" s="3">
        <v>0.71702999999999995</v>
      </c>
      <c r="BZ87" s="3">
        <v>0.87502999999999997</v>
      </c>
      <c r="CA87" s="3">
        <v>0.44557000000000002</v>
      </c>
      <c r="CB87" s="3">
        <v>0.03</v>
      </c>
      <c r="CC87" s="3">
        <v>0.04</v>
      </c>
      <c r="CD87" s="3">
        <v>0.06</v>
      </c>
      <c r="CE87" s="3">
        <v>0.09</v>
      </c>
      <c r="CF87" s="3">
        <v>0.11</v>
      </c>
      <c r="CG87" s="3">
        <v>0.12</v>
      </c>
      <c r="CH87" s="3">
        <v>0.03</v>
      </c>
      <c r="CI87" s="3">
        <v>0.04</v>
      </c>
      <c r="CJ87" s="3">
        <v>0.08</v>
      </c>
      <c r="CK87" s="3">
        <v>0.28000000000000003</v>
      </c>
      <c r="CL87" s="3">
        <v>0.21</v>
      </c>
      <c r="CM87" s="3">
        <v>0.16</v>
      </c>
      <c r="CN87" s="3" t="s">
        <v>289</v>
      </c>
      <c r="CO87" s="3" t="s">
        <v>289</v>
      </c>
      <c r="CP87" s="3" t="s">
        <v>289</v>
      </c>
      <c r="CQ87" s="3" t="s">
        <v>289</v>
      </c>
      <c r="CR87" s="3" t="s">
        <v>289</v>
      </c>
      <c r="CS87" s="3" t="s">
        <v>289</v>
      </c>
      <c r="CT87" s="3">
        <v>0.04</v>
      </c>
      <c r="CU87" s="3">
        <v>0.03</v>
      </c>
      <c r="CV87" s="3">
        <v>0.04</v>
      </c>
      <c r="CW87" s="3">
        <v>0.22</v>
      </c>
      <c r="CX87" s="3">
        <v>0.22</v>
      </c>
      <c r="CY87" s="3">
        <v>0.12</v>
      </c>
      <c r="CZ87" s="3">
        <v>0.02</v>
      </c>
      <c r="DA87" s="3">
        <v>7.0000000000000007E-2</v>
      </c>
      <c r="DB87" s="3">
        <v>0.05</v>
      </c>
      <c r="DC87" s="3">
        <v>0.19</v>
      </c>
      <c r="DD87" s="3">
        <v>0.25</v>
      </c>
      <c r="DE87" s="3">
        <v>0.19</v>
      </c>
      <c r="DF87" s="3">
        <v>0.05</v>
      </c>
      <c r="DG87" s="3">
        <v>0.04</v>
      </c>
      <c r="DH87" s="3">
        <v>0.04</v>
      </c>
      <c r="DI87" s="3">
        <v>0.11</v>
      </c>
      <c r="DJ87" s="3">
        <v>0.17</v>
      </c>
      <c r="DK87" s="3">
        <v>0.17</v>
      </c>
      <c r="DL87" s="3" t="s">
        <v>325</v>
      </c>
    </row>
    <row r="88" spans="1:116" s="3" customFormat="1" ht="12.75">
      <c r="A88" s="3">
        <v>71166</v>
      </c>
      <c r="B88" s="3" t="s">
        <v>16</v>
      </c>
      <c r="C88" s="2">
        <v>2</v>
      </c>
      <c r="D88" s="3">
        <v>20090922</v>
      </c>
      <c r="E88" s="3" t="s">
        <v>130</v>
      </c>
      <c r="F88" s="3">
        <v>20090922</v>
      </c>
      <c r="G88" s="3" t="s">
        <v>351</v>
      </c>
      <c r="H88" s="3">
        <v>2</v>
      </c>
      <c r="I88" s="3">
        <v>52</v>
      </c>
      <c r="J88" s="3">
        <v>464</v>
      </c>
      <c r="K88" s="3" t="s">
        <v>348</v>
      </c>
      <c r="L88" s="3" t="s">
        <v>283</v>
      </c>
      <c r="M88" s="3" t="s">
        <v>283</v>
      </c>
      <c r="N88" s="3" t="s">
        <v>283</v>
      </c>
      <c r="O88" s="3">
        <v>541</v>
      </c>
      <c r="P88" s="3">
        <v>0.86</v>
      </c>
      <c r="Q88" s="3">
        <v>0.81</v>
      </c>
      <c r="R88" s="3">
        <v>1.67</v>
      </c>
      <c r="S88" s="3" t="s">
        <v>284</v>
      </c>
      <c r="T88" s="3">
        <v>1.9694750000000001</v>
      </c>
      <c r="U88" s="3">
        <v>1.9675309999999999</v>
      </c>
      <c r="V88" s="3" t="s">
        <v>285</v>
      </c>
      <c r="W88" s="3">
        <v>1.9437629999999999</v>
      </c>
      <c r="X88" s="3">
        <v>1.945832</v>
      </c>
      <c r="Y88" s="3">
        <v>1.968472</v>
      </c>
      <c r="Z88" s="3">
        <v>1</v>
      </c>
      <c r="AA88" s="3">
        <v>10.506116</v>
      </c>
      <c r="AB88" s="3">
        <v>10.505869000000001</v>
      </c>
      <c r="AC88" s="3" t="s">
        <v>285</v>
      </c>
      <c r="AD88" s="3">
        <v>10.350390000000001</v>
      </c>
      <c r="AE88" s="3" t="s">
        <v>330</v>
      </c>
      <c r="AF88" s="3">
        <v>10.371460000000001</v>
      </c>
      <c r="AG88" s="3">
        <v>10.507745</v>
      </c>
      <c r="AH88" s="3">
        <v>0</v>
      </c>
      <c r="AI88" s="3" t="s">
        <v>287</v>
      </c>
      <c r="AJ88" s="3">
        <v>-0.02</v>
      </c>
      <c r="AK88" s="3">
        <v>-7.1400000000000005E-2</v>
      </c>
      <c r="AL88" s="3">
        <v>0.625</v>
      </c>
      <c r="AM88" s="3">
        <v>300</v>
      </c>
      <c r="AN88" s="3">
        <v>10.7</v>
      </c>
      <c r="AO88" s="3">
        <v>10.27</v>
      </c>
      <c r="AP88" s="3">
        <v>69.94</v>
      </c>
      <c r="AQ88" s="3">
        <v>67.89</v>
      </c>
      <c r="AR88" s="3">
        <v>0.28215000000000001</v>
      </c>
      <c r="AS88" s="3">
        <v>0.29476999999999998</v>
      </c>
      <c r="AT88" s="3">
        <v>0.28262999999999999</v>
      </c>
      <c r="AU88" s="3">
        <v>0.72657000000000005</v>
      </c>
      <c r="AV88" s="3">
        <v>0.88117999999999996</v>
      </c>
      <c r="AW88" s="3">
        <v>0.45288</v>
      </c>
      <c r="AX88" s="3">
        <v>0.28233000000000003</v>
      </c>
      <c r="AY88" s="3">
        <v>0.29594999999999999</v>
      </c>
      <c r="AZ88" s="3">
        <v>0.28188000000000002</v>
      </c>
      <c r="BA88" s="3">
        <v>0.72067000000000003</v>
      </c>
      <c r="BB88" s="3">
        <v>0.87672000000000005</v>
      </c>
      <c r="BC88" s="3">
        <v>0.45188</v>
      </c>
      <c r="BD88" s="3" t="s">
        <v>288</v>
      </c>
      <c r="BE88" s="3" t="s">
        <v>288</v>
      </c>
      <c r="BF88" s="3" t="s">
        <v>288</v>
      </c>
      <c r="BG88" s="3" t="s">
        <v>288</v>
      </c>
      <c r="BH88" s="3" t="s">
        <v>288</v>
      </c>
      <c r="BI88" s="3" t="s">
        <v>288</v>
      </c>
      <c r="BJ88" s="3">
        <v>0.27894999999999998</v>
      </c>
      <c r="BK88" s="3">
        <v>0.29102</v>
      </c>
      <c r="BL88" s="3">
        <v>0.27910000000000001</v>
      </c>
      <c r="BM88" s="3">
        <v>0.70908000000000004</v>
      </c>
      <c r="BN88" s="3">
        <v>0.84845000000000004</v>
      </c>
      <c r="BO88" s="3">
        <v>0.44357000000000002</v>
      </c>
      <c r="BP88" s="3">
        <v>0.27861999999999998</v>
      </c>
      <c r="BQ88" s="3">
        <v>0.29137999999999997</v>
      </c>
      <c r="BR88" s="3">
        <v>0.27961999999999998</v>
      </c>
      <c r="BS88" s="3">
        <v>0.71519999999999995</v>
      </c>
      <c r="BT88" s="3">
        <v>0.85812999999999995</v>
      </c>
      <c r="BU88" s="3">
        <v>0.44695000000000001</v>
      </c>
      <c r="BV88" s="3">
        <v>0.28261999999999998</v>
      </c>
      <c r="BW88" s="3">
        <v>0.29599999999999999</v>
      </c>
      <c r="BX88" s="3">
        <v>0.28192</v>
      </c>
      <c r="BY88" s="3">
        <v>0.72199999999999998</v>
      </c>
      <c r="BZ88" s="3">
        <v>0.87468000000000001</v>
      </c>
      <c r="CA88" s="3">
        <v>0.45073000000000002</v>
      </c>
      <c r="CB88" s="3">
        <v>0.09</v>
      </c>
      <c r="CC88" s="3">
        <v>0.06</v>
      </c>
      <c r="CD88" s="3">
        <v>0.1</v>
      </c>
      <c r="CE88" s="3">
        <v>0.28999999999999998</v>
      </c>
      <c r="CF88" s="3">
        <v>0.25</v>
      </c>
      <c r="CG88" s="3">
        <v>0.23</v>
      </c>
      <c r="CH88" s="3">
        <v>0.03</v>
      </c>
      <c r="CI88" s="3">
        <v>0.08</v>
      </c>
      <c r="CJ88" s="3">
        <v>0.08</v>
      </c>
      <c r="CK88" s="3">
        <v>0.39</v>
      </c>
      <c r="CL88" s="3">
        <v>0.36</v>
      </c>
      <c r="CM88" s="3">
        <v>0.39</v>
      </c>
      <c r="CN88" s="3" t="s">
        <v>289</v>
      </c>
      <c r="CO88" s="3" t="s">
        <v>289</v>
      </c>
      <c r="CP88" s="3" t="s">
        <v>289</v>
      </c>
      <c r="CQ88" s="3" t="s">
        <v>289</v>
      </c>
      <c r="CR88" s="3" t="s">
        <v>289</v>
      </c>
      <c r="CS88" s="3" t="s">
        <v>289</v>
      </c>
      <c r="CT88" s="3">
        <v>0.12</v>
      </c>
      <c r="CU88" s="3">
        <v>0.1</v>
      </c>
      <c r="CV88" s="3">
        <v>0.12</v>
      </c>
      <c r="CW88" s="3">
        <v>0.35</v>
      </c>
      <c r="CX88" s="3">
        <v>0.38</v>
      </c>
      <c r="CY88" s="3">
        <v>0.15</v>
      </c>
      <c r="CZ88" s="3">
        <v>0.06</v>
      </c>
      <c r="DA88" s="3">
        <v>0.05</v>
      </c>
      <c r="DB88" s="3">
        <v>0.03</v>
      </c>
      <c r="DC88" s="3">
        <v>0.24</v>
      </c>
      <c r="DD88" s="3">
        <v>0.16</v>
      </c>
      <c r="DE88" s="3">
        <v>0.27</v>
      </c>
      <c r="DF88" s="3">
        <v>0.03</v>
      </c>
      <c r="DG88" s="3">
        <v>0.03</v>
      </c>
      <c r="DH88" s="3">
        <v>0.08</v>
      </c>
      <c r="DI88" s="3">
        <v>0.46</v>
      </c>
      <c r="DJ88" s="3">
        <v>0.34</v>
      </c>
      <c r="DK88" s="3">
        <v>0.28000000000000003</v>
      </c>
      <c r="DL88" s="3" t="s">
        <v>325</v>
      </c>
    </row>
    <row r="89" spans="1:116" s="3" customFormat="1" ht="12.75">
      <c r="A89" s="3">
        <v>71180</v>
      </c>
      <c r="B89" s="3" t="s">
        <v>16</v>
      </c>
      <c r="C89" s="2">
        <v>2</v>
      </c>
      <c r="D89" s="3">
        <v>20091001</v>
      </c>
      <c r="E89" s="3" t="s">
        <v>131</v>
      </c>
      <c r="F89" s="3">
        <v>20091001</v>
      </c>
      <c r="G89" s="3" t="s">
        <v>351</v>
      </c>
      <c r="H89" s="3">
        <v>3</v>
      </c>
      <c r="I89" s="3">
        <v>53</v>
      </c>
      <c r="J89" s="3">
        <v>643</v>
      </c>
      <c r="K89" s="3" t="s">
        <v>283</v>
      </c>
      <c r="L89" s="3" t="s">
        <v>283</v>
      </c>
      <c r="M89" s="3" t="s">
        <v>283</v>
      </c>
      <c r="N89" s="3" t="s">
        <v>283</v>
      </c>
      <c r="O89" s="3">
        <v>542</v>
      </c>
      <c r="P89" s="3">
        <v>1.48</v>
      </c>
      <c r="Q89" s="3">
        <v>0.9</v>
      </c>
      <c r="R89" s="3">
        <v>2.38</v>
      </c>
      <c r="S89" s="3" t="s">
        <v>284</v>
      </c>
      <c r="T89" s="3">
        <v>1.9603429999999999</v>
      </c>
      <c r="U89" s="3">
        <v>1.9577960000000001</v>
      </c>
      <c r="V89" s="3" t="s">
        <v>285</v>
      </c>
      <c r="W89" s="3">
        <v>1.925087</v>
      </c>
      <c r="X89" s="3">
        <v>1.9410210000000001</v>
      </c>
      <c r="Y89" s="3">
        <v>1.9643539999999999</v>
      </c>
      <c r="Z89" s="3">
        <v>0</v>
      </c>
      <c r="AA89" s="3">
        <v>10.473262</v>
      </c>
      <c r="AB89" s="3">
        <v>10.470794</v>
      </c>
      <c r="AC89" s="3" t="s">
        <v>285</v>
      </c>
      <c r="AD89" s="3">
        <v>10.234524</v>
      </c>
      <c r="AE89" s="3" t="s">
        <v>330</v>
      </c>
      <c r="AF89" s="3">
        <v>10.341766</v>
      </c>
      <c r="AG89" s="3">
        <v>10.494808000000001</v>
      </c>
      <c r="AH89" s="3">
        <v>0.02</v>
      </c>
      <c r="AI89" s="3" t="s">
        <v>287</v>
      </c>
      <c r="AJ89" s="3">
        <v>-0.23</v>
      </c>
      <c r="AK89" s="3">
        <v>-7.1400000000000005E-2</v>
      </c>
      <c r="AL89" s="3">
        <v>0.625</v>
      </c>
      <c r="AM89" s="3">
        <v>600</v>
      </c>
      <c r="AN89" s="3">
        <v>8.84</v>
      </c>
      <c r="AO89" s="3" t="s">
        <v>293</v>
      </c>
      <c r="AP89" s="3">
        <v>48.4</v>
      </c>
      <c r="AQ89" s="3">
        <v>50.84</v>
      </c>
      <c r="AR89" s="3">
        <v>0.28094999999999998</v>
      </c>
      <c r="AS89" s="3">
        <v>0.29427999999999999</v>
      </c>
      <c r="AT89" s="3">
        <v>0.28072999999999998</v>
      </c>
      <c r="AU89" s="3">
        <v>0.72692000000000001</v>
      </c>
      <c r="AV89" s="3">
        <v>0.88444999999999996</v>
      </c>
      <c r="AW89" s="3">
        <v>0.45201999999999998</v>
      </c>
      <c r="AX89" s="3">
        <v>0.28083000000000002</v>
      </c>
      <c r="AY89" s="3">
        <v>0.29498000000000002</v>
      </c>
      <c r="AZ89" s="3">
        <v>0.28005000000000002</v>
      </c>
      <c r="BA89" s="3">
        <v>0.72324999999999995</v>
      </c>
      <c r="BB89" s="3">
        <v>0.88527999999999996</v>
      </c>
      <c r="BC89" s="3">
        <v>0.45122000000000001</v>
      </c>
      <c r="BD89" s="3" t="s">
        <v>288</v>
      </c>
      <c r="BE89" s="3" t="s">
        <v>288</v>
      </c>
      <c r="BF89" s="3" t="s">
        <v>288</v>
      </c>
      <c r="BG89" s="3" t="s">
        <v>288</v>
      </c>
      <c r="BH89" s="3" t="s">
        <v>288</v>
      </c>
      <c r="BI89" s="3" t="s">
        <v>288</v>
      </c>
      <c r="BJ89" s="3">
        <v>0.27612999999999999</v>
      </c>
      <c r="BK89" s="3">
        <v>0.28677999999999998</v>
      </c>
      <c r="BL89" s="3">
        <v>0.27660000000000001</v>
      </c>
      <c r="BM89" s="3">
        <v>0.70679999999999998</v>
      </c>
      <c r="BN89" s="3">
        <v>0.83533000000000002</v>
      </c>
      <c r="BO89" s="3">
        <v>0.43918000000000001</v>
      </c>
      <c r="BP89" s="3">
        <v>0.2777</v>
      </c>
      <c r="BQ89" s="3">
        <v>0.29082999999999998</v>
      </c>
      <c r="BR89" s="3">
        <v>0.27865000000000001</v>
      </c>
      <c r="BS89" s="3">
        <v>0.71675</v>
      </c>
      <c r="BT89" s="3">
        <v>0.84241999999999995</v>
      </c>
      <c r="BU89" s="3">
        <v>0.45024999999999998</v>
      </c>
      <c r="BV89" s="3">
        <v>0.28139999999999998</v>
      </c>
      <c r="BW89" s="3">
        <v>0.29509999999999997</v>
      </c>
      <c r="BX89" s="3">
        <v>0.28153</v>
      </c>
      <c r="BY89" s="3">
        <v>0.72882000000000002</v>
      </c>
      <c r="BZ89" s="3">
        <v>0.88427999999999995</v>
      </c>
      <c r="CA89" s="3">
        <v>0.45183000000000001</v>
      </c>
      <c r="CB89" s="3">
        <v>0.04</v>
      </c>
      <c r="CC89" s="3">
        <v>7.0000000000000007E-2</v>
      </c>
      <c r="CD89" s="3">
        <v>0.06</v>
      </c>
      <c r="CE89" s="3">
        <v>0.2</v>
      </c>
      <c r="CF89" s="3">
        <v>0.2</v>
      </c>
      <c r="CG89" s="3">
        <v>0.17</v>
      </c>
      <c r="CH89" s="3">
        <v>7.0000000000000007E-2</v>
      </c>
      <c r="CI89" s="3">
        <v>0.11</v>
      </c>
      <c r="CJ89" s="3">
        <v>0.04</v>
      </c>
      <c r="CK89" s="3">
        <v>0.11</v>
      </c>
      <c r="CL89" s="3">
        <v>0.39</v>
      </c>
      <c r="CM89" s="3">
        <v>0.16</v>
      </c>
      <c r="CN89" s="3" t="s">
        <v>289</v>
      </c>
      <c r="CO89" s="3" t="s">
        <v>289</v>
      </c>
      <c r="CP89" s="3" t="s">
        <v>289</v>
      </c>
      <c r="CQ89" s="3" t="s">
        <v>289</v>
      </c>
      <c r="CR89" s="3" t="s">
        <v>289</v>
      </c>
      <c r="CS89" s="3" t="s">
        <v>289</v>
      </c>
      <c r="CT89" s="3">
        <v>7.0000000000000007E-2</v>
      </c>
      <c r="CU89" s="3">
        <v>0.03</v>
      </c>
      <c r="CV89" s="3">
        <v>0.09</v>
      </c>
      <c r="CW89" s="3">
        <v>0.38</v>
      </c>
      <c r="CX89" s="3">
        <v>0.37</v>
      </c>
      <c r="CY89" s="3">
        <v>0.27</v>
      </c>
      <c r="CZ89" s="3">
        <v>0.04</v>
      </c>
      <c r="DA89" s="3">
        <v>0.19</v>
      </c>
      <c r="DB89" s="3">
        <v>7.0000000000000007E-2</v>
      </c>
      <c r="DC89" s="3">
        <v>0.21</v>
      </c>
      <c r="DD89" s="3">
        <v>0.21</v>
      </c>
      <c r="DE89" s="3">
        <v>0.31</v>
      </c>
      <c r="DF89" s="3">
        <v>0.04</v>
      </c>
      <c r="DG89" s="3">
        <v>0.06</v>
      </c>
      <c r="DH89" s="3">
        <v>0.03</v>
      </c>
      <c r="DI89" s="3">
        <v>0.28999999999999998</v>
      </c>
      <c r="DJ89" s="3">
        <v>0.28000000000000003</v>
      </c>
      <c r="DK89" s="3">
        <v>0.13</v>
      </c>
      <c r="DL89" s="3" t="s">
        <v>325</v>
      </c>
    </row>
    <row r="90" spans="1:116" s="3" customFormat="1" ht="12.75">
      <c r="A90" s="3">
        <v>71185</v>
      </c>
      <c r="B90" s="3" t="s">
        <v>18</v>
      </c>
      <c r="C90" s="2">
        <v>3</v>
      </c>
      <c r="D90" s="3">
        <v>20091001</v>
      </c>
      <c r="E90" s="3" t="s">
        <v>132</v>
      </c>
      <c r="F90" s="3">
        <v>20091001</v>
      </c>
      <c r="G90" s="3" t="s">
        <v>341</v>
      </c>
      <c r="H90" s="3">
        <v>10</v>
      </c>
      <c r="I90" s="3">
        <v>95</v>
      </c>
      <c r="J90" s="3">
        <v>1880</v>
      </c>
      <c r="K90" s="3" t="s">
        <v>283</v>
      </c>
      <c r="L90" s="3" t="s">
        <v>283</v>
      </c>
      <c r="M90" s="3" t="s">
        <v>283</v>
      </c>
      <c r="N90" s="3" t="s">
        <v>283</v>
      </c>
      <c r="O90" s="3">
        <v>540</v>
      </c>
      <c r="P90" s="3">
        <v>1.39</v>
      </c>
      <c r="Q90" s="3">
        <v>1.01</v>
      </c>
      <c r="R90" s="3">
        <v>2.4</v>
      </c>
      <c r="S90" s="3" t="s">
        <v>284</v>
      </c>
      <c r="T90" s="3">
        <v>1.9436100000000001</v>
      </c>
      <c r="U90" s="3">
        <v>1.9417800000000001</v>
      </c>
      <c r="V90" s="3" t="s">
        <v>285</v>
      </c>
      <c r="W90" s="3">
        <v>1.915627</v>
      </c>
      <c r="X90" s="3">
        <v>1.9224190000000001</v>
      </c>
      <c r="Y90" s="3">
        <v>1.9411700000000001</v>
      </c>
      <c r="Z90" s="3">
        <v>0</v>
      </c>
      <c r="AA90" s="3">
        <v>10.397159</v>
      </c>
      <c r="AB90" s="3">
        <v>10.382745</v>
      </c>
      <c r="AC90" s="3" t="s">
        <v>285</v>
      </c>
      <c r="AD90" s="3">
        <v>10.187264000000001</v>
      </c>
      <c r="AE90" s="3" t="s">
        <v>296</v>
      </c>
      <c r="AF90" s="3">
        <v>10.236537999999999</v>
      </c>
      <c r="AG90" s="3">
        <v>10.379877</v>
      </c>
      <c r="AH90" s="3">
        <v>0.14000000000000001</v>
      </c>
      <c r="AI90" s="3" t="s">
        <v>287</v>
      </c>
      <c r="AJ90" s="3">
        <v>0.03</v>
      </c>
      <c r="AK90" s="3">
        <v>0.5</v>
      </c>
      <c r="AL90" s="3">
        <v>-0.1875</v>
      </c>
      <c r="AM90" s="3">
        <v>900</v>
      </c>
      <c r="AN90" s="3">
        <v>8.6300000000000008</v>
      </c>
      <c r="AO90" s="3">
        <v>0</v>
      </c>
      <c r="AP90" s="3">
        <v>48.96</v>
      </c>
      <c r="AQ90" s="3">
        <v>0</v>
      </c>
      <c r="AR90" s="3">
        <v>0.27943000000000001</v>
      </c>
      <c r="AS90" s="3">
        <v>0.29199999999999998</v>
      </c>
      <c r="AT90" s="3">
        <v>0.27744999999999997</v>
      </c>
      <c r="AU90" s="3">
        <v>0.72031999999999996</v>
      </c>
      <c r="AV90" s="3">
        <v>0.89527000000000001</v>
      </c>
      <c r="AW90" s="3">
        <v>0.44490000000000002</v>
      </c>
      <c r="AX90" s="3">
        <v>0.27938000000000002</v>
      </c>
      <c r="AY90" s="3">
        <v>0.29189999999999999</v>
      </c>
      <c r="AZ90" s="3">
        <v>0.27710000000000001</v>
      </c>
      <c r="BA90" s="3">
        <v>0.71721999999999997</v>
      </c>
      <c r="BB90" s="3">
        <v>0.88702999999999999</v>
      </c>
      <c r="BC90" s="3">
        <v>0.44379999999999997</v>
      </c>
      <c r="BD90" s="3" t="s">
        <v>288</v>
      </c>
      <c r="BE90" s="3" t="s">
        <v>288</v>
      </c>
      <c r="BF90" s="3" t="s">
        <v>288</v>
      </c>
      <c r="BG90" s="3" t="s">
        <v>288</v>
      </c>
      <c r="BH90" s="3" t="s">
        <v>288</v>
      </c>
      <c r="BI90" s="3" t="s">
        <v>288</v>
      </c>
      <c r="BJ90" s="3">
        <v>0.27567999999999998</v>
      </c>
      <c r="BK90" s="3">
        <v>0.28563</v>
      </c>
      <c r="BL90" s="3">
        <v>0.27422999999999997</v>
      </c>
      <c r="BM90" s="3">
        <v>0.70537000000000005</v>
      </c>
      <c r="BN90" s="3">
        <v>0.83335000000000004</v>
      </c>
      <c r="BO90" s="3">
        <v>0.43392999999999998</v>
      </c>
      <c r="BP90" s="3">
        <v>0.27634999999999998</v>
      </c>
      <c r="BQ90" s="3">
        <v>0.28649999999999998</v>
      </c>
      <c r="BR90" s="3">
        <v>0.27498</v>
      </c>
      <c r="BS90" s="3">
        <v>0.71230000000000004</v>
      </c>
      <c r="BT90" s="3">
        <v>0.85165000000000002</v>
      </c>
      <c r="BU90" s="3">
        <v>0.43924999999999997</v>
      </c>
      <c r="BV90" s="3">
        <v>0.27925</v>
      </c>
      <c r="BW90" s="3">
        <v>0.29197000000000001</v>
      </c>
      <c r="BX90" s="3">
        <v>0.27722000000000002</v>
      </c>
      <c r="BY90" s="3">
        <v>0.71619999999999995</v>
      </c>
      <c r="BZ90" s="3">
        <v>0.88670000000000004</v>
      </c>
      <c r="CA90" s="3">
        <v>0.44228000000000001</v>
      </c>
      <c r="CB90" s="3">
        <v>0.04</v>
      </c>
      <c r="CC90" s="3">
        <v>0.02</v>
      </c>
      <c r="CD90" s="3">
        <v>7.0000000000000007E-2</v>
      </c>
      <c r="CE90" s="3">
        <v>0.31</v>
      </c>
      <c r="CF90" s="3">
        <v>0.28000000000000003</v>
      </c>
      <c r="CG90" s="3">
        <v>0.25</v>
      </c>
      <c r="CH90" s="3">
        <v>0.06</v>
      </c>
      <c r="CI90" s="3">
        <v>0.05</v>
      </c>
      <c r="CJ90" s="3">
        <v>7.0000000000000007E-2</v>
      </c>
      <c r="CK90" s="3">
        <v>0.22</v>
      </c>
      <c r="CL90" s="3">
        <v>0.31</v>
      </c>
      <c r="CM90" s="3">
        <v>0.28000000000000003</v>
      </c>
      <c r="CN90" s="3" t="s">
        <v>289</v>
      </c>
      <c r="CO90" s="3" t="s">
        <v>289</v>
      </c>
      <c r="CP90" s="3" t="s">
        <v>289</v>
      </c>
      <c r="CQ90" s="3" t="s">
        <v>289</v>
      </c>
      <c r="CR90" s="3" t="s">
        <v>289</v>
      </c>
      <c r="CS90" s="3" t="s">
        <v>289</v>
      </c>
      <c r="CT90" s="3">
        <v>0.08</v>
      </c>
      <c r="CU90" s="3">
        <v>0.03</v>
      </c>
      <c r="CV90" s="3">
        <v>0.08</v>
      </c>
      <c r="CW90" s="3">
        <v>0.28000000000000003</v>
      </c>
      <c r="CX90" s="3">
        <v>0.38</v>
      </c>
      <c r="CY90" s="3">
        <v>0.26</v>
      </c>
      <c r="CZ90" s="3">
        <v>0.04</v>
      </c>
      <c r="DA90" s="3">
        <v>7.0000000000000007E-2</v>
      </c>
      <c r="DB90" s="3">
        <v>0.04</v>
      </c>
      <c r="DC90" s="3">
        <v>0.21</v>
      </c>
      <c r="DD90" s="3">
        <v>0.54</v>
      </c>
      <c r="DE90" s="3">
        <v>0.17</v>
      </c>
      <c r="DF90" s="3">
        <v>0.06</v>
      </c>
      <c r="DG90" s="3">
        <v>0.04</v>
      </c>
      <c r="DH90" s="3">
        <v>0.04</v>
      </c>
      <c r="DI90" s="3">
        <v>0.1</v>
      </c>
      <c r="DJ90" s="3">
        <v>0.22</v>
      </c>
      <c r="DK90" s="3">
        <v>0.13</v>
      </c>
      <c r="DL90" s="3" t="s">
        <v>325</v>
      </c>
    </row>
    <row r="91" spans="1:116" s="3" customFormat="1" ht="12.75">
      <c r="A91" s="3">
        <v>72085</v>
      </c>
      <c r="B91" s="3" t="s">
        <v>17</v>
      </c>
      <c r="C91" s="2">
        <v>2</v>
      </c>
      <c r="D91" s="3">
        <v>20091002</v>
      </c>
      <c r="E91" s="3" t="s">
        <v>133</v>
      </c>
      <c r="F91" s="3">
        <v>20091002</v>
      </c>
      <c r="G91" s="3" t="s">
        <v>343</v>
      </c>
      <c r="H91" s="3">
        <v>8</v>
      </c>
      <c r="I91" s="3">
        <v>36</v>
      </c>
      <c r="J91" s="3">
        <v>1422</v>
      </c>
      <c r="K91" s="3" t="s">
        <v>283</v>
      </c>
      <c r="L91" s="3" t="s">
        <v>283</v>
      </c>
      <c r="M91" s="3" t="s">
        <v>283</v>
      </c>
      <c r="N91" s="3" t="s">
        <v>283</v>
      </c>
      <c r="O91" s="3">
        <v>542</v>
      </c>
      <c r="P91" s="3">
        <v>1.54</v>
      </c>
      <c r="Q91" s="3">
        <v>1.04</v>
      </c>
      <c r="R91" s="3">
        <v>2.58</v>
      </c>
      <c r="S91" s="3" t="s">
        <v>284</v>
      </c>
      <c r="T91" s="3">
        <v>1.9570240000000001</v>
      </c>
      <c r="U91" s="3">
        <v>1.94933</v>
      </c>
      <c r="V91" s="3" t="s">
        <v>285</v>
      </c>
      <c r="W91" s="3">
        <v>1.9199139999999999</v>
      </c>
      <c r="X91" s="3">
        <v>1.934234</v>
      </c>
      <c r="Y91" s="3">
        <v>1.955738</v>
      </c>
      <c r="Z91" s="3">
        <v>0</v>
      </c>
      <c r="AA91" s="3">
        <v>10.450191</v>
      </c>
      <c r="AB91" s="3">
        <v>10.409758</v>
      </c>
      <c r="AC91" s="3" t="s">
        <v>285</v>
      </c>
      <c r="AD91" s="3">
        <v>10.208958000000001</v>
      </c>
      <c r="AE91" s="3" t="s">
        <v>286</v>
      </c>
      <c r="AF91" s="3">
        <v>10.284967999999999</v>
      </c>
      <c r="AG91" s="3">
        <v>10.452023000000001</v>
      </c>
      <c r="AH91" s="3">
        <v>0.39</v>
      </c>
      <c r="AI91" s="3" t="s">
        <v>287</v>
      </c>
      <c r="AJ91" s="3">
        <v>-0.41</v>
      </c>
      <c r="AK91" s="3">
        <v>0.35709999999999997</v>
      </c>
      <c r="AL91" s="3">
        <v>1.5</v>
      </c>
      <c r="AM91" s="3">
        <v>800</v>
      </c>
      <c r="AN91" s="3">
        <v>8.85</v>
      </c>
      <c r="AO91" s="3">
        <v>8.8000000000000007</v>
      </c>
      <c r="AP91" s="3">
        <v>48.4</v>
      </c>
      <c r="AQ91" s="3">
        <v>47.83</v>
      </c>
      <c r="AR91" s="3">
        <v>0.28095999999999999</v>
      </c>
      <c r="AS91" s="3">
        <v>0.29344999999999999</v>
      </c>
      <c r="AT91" s="3">
        <v>0.28050000000000003</v>
      </c>
      <c r="AU91" s="3">
        <v>0.72299999999999998</v>
      </c>
      <c r="AV91" s="3">
        <v>0.88763999999999998</v>
      </c>
      <c r="AW91" s="3">
        <v>0.44402999999999998</v>
      </c>
      <c r="AX91" s="3">
        <v>0.27977000000000002</v>
      </c>
      <c r="AY91" s="3">
        <v>0.29250999999999999</v>
      </c>
      <c r="AZ91" s="3">
        <v>0.27968999999999999</v>
      </c>
      <c r="BA91" s="3">
        <v>0.71609999999999996</v>
      </c>
      <c r="BB91" s="3">
        <v>0.88407000000000002</v>
      </c>
      <c r="BC91" s="3">
        <v>0.44218000000000002</v>
      </c>
      <c r="BD91" s="3" t="s">
        <v>288</v>
      </c>
      <c r="BE91" s="3" t="s">
        <v>288</v>
      </c>
      <c r="BF91" s="3" t="s">
        <v>288</v>
      </c>
      <c r="BG91" s="3" t="s">
        <v>288</v>
      </c>
      <c r="BH91" s="3" t="s">
        <v>288</v>
      </c>
      <c r="BI91" s="3" t="s">
        <v>288</v>
      </c>
      <c r="BJ91" s="3">
        <v>0.27548</v>
      </c>
      <c r="BK91" s="3">
        <v>0.28588000000000002</v>
      </c>
      <c r="BL91" s="3">
        <v>0.27603</v>
      </c>
      <c r="BM91" s="3">
        <v>0.70774999999999999</v>
      </c>
      <c r="BN91" s="3">
        <v>0.84041999999999994</v>
      </c>
      <c r="BO91" s="3">
        <v>0.43352000000000002</v>
      </c>
      <c r="BP91" s="3">
        <v>0.27738000000000002</v>
      </c>
      <c r="BQ91" s="3">
        <v>0.28815000000000002</v>
      </c>
      <c r="BR91" s="3">
        <v>0.27794000000000002</v>
      </c>
      <c r="BS91" s="3">
        <v>0.71165</v>
      </c>
      <c r="BT91" s="3">
        <v>0.84138000000000002</v>
      </c>
      <c r="BU91" s="3">
        <v>0.44098999999999999</v>
      </c>
      <c r="BV91" s="3">
        <v>0.28111999999999998</v>
      </c>
      <c r="BW91" s="3">
        <v>0.29465999999999998</v>
      </c>
      <c r="BX91" s="3">
        <v>0.28028999999999998</v>
      </c>
      <c r="BY91" s="3">
        <v>0.71758</v>
      </c>
      <c r="BZ91" s="3">
        <v>0.88522000000000001</v>
      </c>
      <c r="CA91" s="3">
        <v>0.44006000000000001</v>
      </c>
      <c r="CB91" s="3">
        <v>0.11</v>
      </c>
      <c r="CC91" s="3">
        <v>0.1</v>
      </c>
      <c r="CD91" s="3">
        <v>0.18</v>
      </c>
      <c r="CE91" s="3">
        <v>0.48</v>
      </c>
      <c r="CF91" s="3">
        <v>0.64</v>
      </c>
      <c r="CG91" s="3">
        <v>0.28999999999999998</v>
      </c>
      <c r="CH91" s="3">
        <v>0.11</v>
      </c>
      <c r="CI91" s="3">
        <v>7.0000000000000007E-2</v>
      </c>
      <c r="CJ91" s="3">
        <v>0.11</v>
      </c>
      <c r="CK91" s="3">
        <v>0.59</v>
      </c>
      <c r="CL91" s="3">
        <v>0.37</v>
      </c>
      <c r="CM91" s="3">
        <v>0.61</v>
      </c>
      <c r="CN91" s="3" t="s">
        <v>289</v>
      </c>
      <c r="CO91" s="3" t="s">
        <v>289</v>
      </c>
      <c r="CP91" s="3" t="s">
        <v>289</v>
      </c>
      <c r="CQ91" s="3" t="s">
        <v>289</v>
      </c>
      <c r="CR91" s="3" t="s">
        <v>289</v>
      </c>
      <c r="CS91" s="3" t="s">
        <v>289</v>
      </c>
      <c r="CT91" s="3">
        <v>0.04</v>
      </c>
      <c r="CU91" s="3">
        <v>7.0000000000000007E-2</v>
      </c>
      <c r="CV91" s="3">
        <v>7.0000000000000007E-2</v>
      </c>
      <c r="CW91" s="3">
        <v>0.38</v>
      </c>
      <c r="CX91" s="3">
        <v>0.46</v>
      </c>
      <c r="CY91" s="3">
        <v>0.51</v>
      </c>
      <c r="CZ91" s="3">
        <v>0.11</v>
      </c>
      <c r="DA91" s="3">
        <v>0.1</v>
      </c>
      <c r="DB91" s="3">
        <v>0.11</v>
      </c>
      <c r="DC91" s="3">
        <v>0.35</v>
      </c>
      <c r="DD91" s="3">
        <v>0.24</v>
      </c>
      <c r="DE91" s="3">
        <v>0.36</v>
      </c>
      <c r="DF91" s="3">
        <v>7.0000000000000007E-2</v>
      </c>
      <c r="DG91" s="3">
        <v>0.1</v>
      </c>
      <c r="DH91" s="3">
        <v>0.11</v>
      </c>
      <c r="DI91" s="3">
        <v>0.52</v>
      </c>
      <c r="DJ91" s="3">
        <v>0.16</v>
      </c>
      <c r="DK91" s="3">
        <v>0.3</v>
      </c>
      <c r="DL91" s="3" t="s">
        <v>325</v>
      </c>
    </row>
    <row r="92" spans="1:116" s="3" customFormat="1" ht="12.75">
      <c r="A92" s="3">
        <v>71193</v>
      </c>
      <c r="B92" s="3" t="s">
        <v>18</v>
      </c>
      <c r="C92" s="2">
        <v>2</v>
      </c>
      <c r="D92" s="3">
        <v>20091006</v>
      </c>
      <c r="E92" s="3" t="s">
        <v>134</v>
      </c>
      <c r="F92" s="3">
        <v>20091007</v>
      </c>
      <c r="G92" s="3" t="s">
        <v>353</v>
      </c>
      <c r="H92" s="3">
        <v>1</v>
      </c>
      <c r="I92" s="3">
        <v>38</v>
      </c>
      <c r="J92" s="3">
        <v>320</v>
      </c>
      <c r="K92" s="3" t="s">
        <v>308</v>
      </c>
      <c r="L92" s="3" t="s">
        <v>354</v>
      </c>
      <c r="M92" s="3" t="s">
        <v>283</v>
      </c>
      <c r="N92" s="3" t="s">
        <v>283</v>
      </c>
      <c r="O92" s="3">
        <v>542</v>
      </c>
      <c r="P92" s="3">
        <v>1.39</v>
      </c>
      <c r="Q92" s="3">
        <v>0.65</v>
      </c>
      <c r="R92" s="3">
        <v>2.04</v>
      </c>
      <c r="S92" s="3" t="s">
        <v>284</v>
      </c>
      <c r="T92" s="3">
        <v>2.0109080000000001</v>
      </c>
      <c r="U92" s="3">
        <v>1.996516</v>
      </c>
      <c r="V92" s="3">
        <v>1.992524</v>
      </c>
      <c r="W92" s="3">
        <v>1.952844</v>
      </c>
      <c r="X92" s="3">
        <v>1.9582630000000001</v>
      </c>
      <c r="Y92" s="3">
        <v>1.978515</v>
      </c>
      <c r="Z92" s="3">
        <v>0</v>
      </c>
      <c r="AA92" s="3">
        <v>10.694684000000001</v>
      </c>
      <c r="AB92" s="3">
        <v>10.62711</v>
      </c>
      <c r="AC92" s="3">
        <v>10.603667</v>
      </c>
      <c r="AD92" s="3">
        <v>10.360942</v>
      </c>
      <c r="AE92" s="3" t="s">
        <v>286</v>
      </c>
      <c r="AF92" s="3">
        <v>10.398345000000001</v>
      </c>
      <c r="AG92" s="3">
        <v>10.56527</v>
      </c>
      <c r="AH92" s="3">
        <v>0.63</v>
      </c>
      <c r="AI92" s="3">
        <v>0.22</v>
      </c>
      <c r="AJ92" s="3">
        <v>0.36</v>
      </c>
      <c r="AK92" s="3">
        <v>-0.71430000000000005</v>
      </c>
      <c r="AL92" s="3">
        <v>-0.9375</v>
      </c>
      <c r="AM92" s="3">
        <v>900</v>
      </c>
      <c r="AN92" s="3">
        <v>8.83</v>
      </c>
      <c r="AO92" s="3">
        <v>8.84</v>
      </c>
      <c r="AP92" s="3">
        <v>47.43</v>
      </c>
      <c r="AQ92" s="3">
        <v>48.9</v>
      </c>
      <c r="AR92" s="3">
        <v>0.28699999999999998</v>
      </c>
      <c r="AS92" s="3">
        <v>0.29768</v>
      </c>
      <c r="AT92" s="3">
        <v>0.28961999999999999</v>
      </c>
      <c r="AU92" s="3">
        <v>0.74902999999999997</v>
      </c>
      <c r="AV92" s="3">
        <v>0.89251999999999998</v>
      </c>
      <c r="AW92" s="3">
        <v>0.46727000000000002</v>
      </c>
      <c r="AX92" s="3">
        <v>0.28503000000000001</v>
      </c>
      <c r="AY92" s="3">
        <v>0.29627999999999999</v>
      </c>
      <c r="AZ92" s="3">
        <v>0.28763</v>
      </c>
      <c r="BA92" s="3">
        <v>0.73855000000000004</v>
      </c>
      <c r="BB92" s="3">
        <v>0.89141999999999999</v>
      </c>
      <c r="BC92" s="3">
        <v>0.46338000000000001</v>
      </c>
      <c r="BD92" s="3">
        <v>0.28458</v>
      </c>
      <c r="BE92" s="3">
        <v>0.29582000000000003</v>
      </c>
      <c r="BF92" s="3">
        <v>0.28711999999999999</v>
      </c>
      <c r="BG92" s="3">
        <v>0.73773</v>
      </c>
      <c r="BH92" s="3">
        <v>0.88676999999999995</v>
      </c>
      <c r="BI92" s="3">
        <v>0.45978000000000002</v>
      </c>
      <c r="BJ92" s="3">
        <v>0.27866999999999997</v>
      </c>
      <c r="BK92" s="3">
        <v>0.28817999999999999</v>
      </c>
      <c r="BL92" s="3">
        <v>0.28193000000000001</v>
      </c>
      <c r="BM92" s="3">
        <v>0.72228000000000003</v>
      </c>
      <c r="BN92" s="3">
        <v>0.84802999999999995</v>
      </c>
      <c r="BO92" s="3">
        <v>0.45195000000000002</v>
      </c>
      <c r="BP92" s="3">
        <v>0.27932000000000001</v>
      </c>
      <c r="BQ92" s="3">
        <v>0.28925000000000001</v>
      </c>
      <c r="BR92" s="3">
        <v>0.28153</v>
      </c>
      <c r="BS92" s="3">
        <v>0.73585</v>
      </c>
      <c r="BT92" s="3">
        <v>0.84672999999999998</v>
      </c>
      <c r="BU92" s="3">
        <v>0.46077000000000001</v>
      </c>
      <c r="BV92" s="3">
        <v>0.28317999999999999</v>
      </c>
      <c r="BW92" s="3">
        <v>0.29598000000000002</v>
      </c>
      <c r="BX92" s="3">
        <v>0.28383000000000003</v>
      </c>
      <c r="BY92" s="3">
        <v>0.73687999999999998</v>
      </c>
      <c r="BZ92" s="3">
        <v>0.89905000000000002</v>
      </c>
      <c r="CA92" s="3">
        <v>0.45567000000000002</v>
      </c>
      <c r="CB92" s="3">
        <v>0.14000000000000001</v>
      </c>
      <c r="CC92" s="3">
        <v>7.0000000000000007E-2</v>
      </c>
      <c r="CD92" s="3">
        <v>0.1</v>
      </c>
      <c r="CE92" s="3">
        <v>0.43</v>
      </c>
      <c r="CF92" s="3">
        <v>1</v>
      </c>
      <c r="CG92" s="3">
        <v>0.75</v>
      </c>
      <c r="CH92" s="3">
        <v>7.0000000000000007E-2</v>
      </c>
      <c r="CI92" s="3">
        <v>0.05</v>
      </c>
      <c r="CJ92" s="3">
        <v>0.06</v>
      </c>
      <c r="CK92" s="3">
        <v>0.23</v>
      </c>
      <c r="CL92" s="3">
        <v>0.83</v>
      </c>
      <c r="CM92" s="3">
        <v>0.36</v>
      </c>
      <c r="CN92" s="3">
        <v>0.06</v>
      </c>
      <c r="CO92" s="3">
        <v>0.08</v>
      </c>
      <c r="CP92" s="3">
        <v>0.08</v>
      </c>
      <c r="CQ92" s="3">
        <v>0.56000000000000005</v>
      </c>
      <c r="CR92" s="3">
        <v>0.34</v>
      </c>
      <c r="CS92" s="3">
        <v>0.62</v>
      </c>
      <c r="CT92" s="3">
        <v>0.03</v>
      </c>
      <c r="CU92" s="3">
        <v>7.0000000000000007E-2</v>
      </c>
      <c r="CV92" s="3">
        <v>0.1</v>
      </c>
      <c r="CW92" s="3">
        <v>0.25</v>
      </c>
      <c r="CX92" s="3">
        <v>0.43</v>
      </c>
      <c r="CY92" s="3">
        <v>0.14000000000000001</v>
      </c>
      <c r="CZ92" s="3">
        <v>0.06</v>
      </c>
      <c r="DA92" s="3">
        <v>0.05</v>
      </c>
      <c r="DB92" s="3">
        <v>0.04</v>
      </c>
      <c r="DC92" s="3">
        <v>0.37</v>
      </c>
      <c r="DD92" s="3">
        <v>0.24</v>
      </c>
      <c r="DE92" s="3">
        <v>0.12</v>
      </c>
      <c r="DF92" s="3">
        <v>0.03</v>
      </c>
      <c r="DG92" s="3">
        <v>0.04</v>
      </c>
      <c r="DH92" s="3">
        <v>7.0000000000000007E-2</v>
      </c>
      <c r="DI92" s="3">
        <v>0.6</v>
      </c>
      <c r="DJ92" s="3">
        <v>0.32</v>
      </c>
      <c r="DK92" s="3">
        <v>0.26</v>
      </c>
      <c r="DL92" s="3" t="s">
        <v>325</v>
      </c>
    </row>
    <row r="93" spans="1:116" s="3" customFormat="1" ht="12.75">
      <c r="A93" s="3">
        <v>71190</v>
      </c>
      <c r="B93" s="3" t="s">
        <v>18</v>
      </c>
      <c r="C93" s="2">
        <v>2</v>
      </c>
      <c r="D93" s="3">
        <v>20091013</v>
      </c>
      <c r="E93" s="3" t="s">
        <v>135</v>
      </c>
      <c r="F93" s="3">
        <v>20091015</v>
      </c>
      <c r="G93" s="3" t="s">
        <v>353</v>
      </c>
      <c r="H93" s="3">
        <v>2</v>
      </c>
      <c r="I93" s="3">
        <v>39</v>
      </c>
      <c r="J93" s="3">
        <v>476</v>
      </c>
      <c r="K93" s="3" t="s">
        <v>348</v>
      </c>
      <c r="L93" s="3" t="s">
        <v>283</v>
      </c>
      <c r="M93" s="3" t="s">
        <v>283</v>
      </c>
      <c r="N93" s="3" t="s">
        <v>283</v>
      </c>
      <c r="O93" s="3">
        <v>541</v>
      </c>
      <c r="P93" s="3">
        <v>0.83</v>
      </c>
      <c r="Q93" s="3">
        <v>0.49</v>
      </c>
      <c r="R93" s="3">
        <v>1.32</v>
      </c>
      <c r="S93" s="3" t="s">
        <v>284</v>
      </c>
      <c r="T93" s="3">
        <v>1.9706319999999999</v>
      </c>
      <c r="U93" s="3">
        <v>1.9663470000000001</v>
      </c>
      <c r="V93" s="3" t="s">
        <v>285</v>
      </c>
      <c r="W93" s="3">
        <v>1.9432020000000001</v>
      </c>
      <c r="X93" s="3">
        <v>1.950852</v>
      </c>
      <c r="Y93" s="3">
        <v>1.966944</v>
      </c>
      <c r="Z93" s="3">
        <v>3</v>
      </c>
      <c r="AA93" s="3">
        <v>10.514601000000001</v>
      </c>
      <c r="AB93" s="3">
        <v>10.487628000000001</v>
      </c>
      <c r="AC93" s="3" t="s">
        <v>285</v>
      </c>
      <c r="AD93" s="3">
        <v>10.332462</v>
      </c>
      <c r="AE93" s="3" t="s">
        <v>292</v>
      </c>
      <c r="AF93" s="3">
        <v>10.386995000000001</v>
      </c>
      <c r="AG93" s="3">
        <v>10.505887</v>
      </c>
      <c r="AH93" s="3">
        <v>0.26</v>
      </c>
      <c r="AI93" s="3" t="s">
        <v>287</v>
      </c>
      <c r="AJ93" s="3">
        <v>-0.17</v>
      </c>
      <c r="AK93" s="3">
        <v>-0.28570000000000001</v>
      </c>
      <c r="AL93" s="3">
        <v>-1.375</v>
      </c>
      <c r="AM93" s="3">
        <v>700</v>
      </c>
      <c r="AN93" s="3">
        <v>10.71</v>
      </c>
      <c r="AO93" s="3">
        <v>10.14</v>
      </c>
      <c r="AP93" s="3">
        <v>70.150000000000006</v>
      </c>
      <c r="AQ93" s="3">
        <v>66.23</v>
      </c>
      <c r="AR93" s="3">
        <v>0.28206999999999999</v>
      </c>
      <c r="AS93" s="3">
        <v>0.29471999999999998</v>
      </c>
      <c r="AT93" s="3">
        <v>0.28298000000000001</v>
      </c>
      <c r="AU93" s="3">
        <v>0.72923000000000004</v>
      </c>
      <c r="AV93" s="3">
        <v>0.88687000000000005</v>
      </c>
      <c r="AW93" s="3">
        <v>0.45351999999999998</v>
      </c>
      <c r="AX93" s="3">
        <v>0.28149999999999997</v>
      </c>
      <c r="AY93" s="3">
        <v>0.29365000000000002</v>
      </c>
      <c r="AZ93" s="3">
        <v>0.28237000000000001</v>
      </c>
      <c r="BA93" s="3">
        <v>0.7288</v>
      </c>
      <c r="BB93" s="3">
        <v>0.88512999999999997</v>
      </c>
      <c r="BC93" s="3">
        <v>0.45191999999999999</v>
      </c>
      <c r="BD93" s="3" t="s">
        <v>288</v>
      </c>
      <c r="BE93" s="3" t="s">
        <v>288</v>
      </c>
      <c r="BF93" s="3" t="s">
        <v>288</v>
      </c>
      <c r="BG93" s="3" t="s">
        <v>288</v>
      </c>
      <c r="BH93" s="3" t="s">
        <v>288</v>
      </c>
      <c r="BI93" s="3" t="s">
        <v>288</v>
      </c>
      <c r="BJ93" s="3">
        <v>0.27825</v>
      </c>
      <c r="BK93" s="3">
        <v>0.28865000000000002</v>
      </c>
      <c r="BL93" s="3">
        <v>0.27966999999999997</v>
      </c>
      <c r="BM93" s="3">
        <v>0.71482999999999997</v>
      </c>
      <c r="BN93" s="3">
        <v>0.85524999999999995</v>
      </c>
      <c r="BO93" s="3">
        <v>0.44491999999999998</v>
      </c>
      <c r="BP93" s="3">
        <v>0.27884999999999999</v>
      </c>
      <c r="BQ93" s="3">
        <v>0.29066999999999998</v>
      </c>
      <c r="BR93" s="3">
        <v>0.28003</v>
      </c>
      <c r="BS93" s="3">
        <v>0.72826999999999997</v>
      </c>
      <c r="BT93" s="3">
        <v>0.85433000000000003</v>
      </c>
      <c r="BU93" s="3">
        <v>0.45428000000000002</v>
      </c>
      <c r="BV93" s="3">
        <v>0.28166999999999998</v>
      </c>
      <c r="BW93" s="3">
        <v>0.29475000000000001</v>
      </c>
      <c r="BX93" s="3">
        <v>0.28179999999999999</v>
      </c>
      <c r="BY93" s="3">
        <v>0.73224999999999996</v>
      </c>
      <c r="BZ93" s="3">
        <v>0.88892000000000004</v>
      </c>
      <c r="CA93" s="3">
        <v>0.45446999999999999</v>
      </c>
      <c r="CB93" s="3">
        <v>0.03</v>
      </c>
      <c r="CC93" s="3">
        <v>0.05</v>
      </c>
      <c r="CD93" s="3">
        <v>0.04</v>
      </c>
      <c r="CE93" s="3">
        <v>0.56000000000000005</v>
      </c>
      <c r="CF93" s="3">
        <v>0.27</v>
      </c>
      <c r="CG93" s="3">
        <v>0.25</v>
      </c>
      <c r="CH93" s="3">
        <v>0.04</v>
      </c>
      <c r="CI93" s="3">
        <v>0.04</v>
      </c>
      <c r="CJ93" s="3">
        <v>0.03</v>
      </c>
      <c r="CK93" s="3">
        <v>0.62</v>
      </c>
      <c r="CL93" s="3">
        <v>0.2</v>
      </c>
      <c r="CM93" s="3">
        <v>0.18</v>
      </c>
      <c r="CN93" s="3" t="s">
        <v>289</v>
      </c>
      <c r="CO93" s="3" t="s">
        <v>289</v>
      </c>
      <c r="CP93" s="3" t="s">
        <v>289</v>
      </c>
      <c r="CQ93" s="3" t="s">
        <v>289</v>
      </c>
      <c r="CR93" s="3" t="s">
        <v>289</v>
      </c>
      <c r="CS93" s="3" t="s">
        <v>289</v>
      </c>
      <c r="CT93" s="3">
        <v>0.04</v>
      </c>
      <c r="CU93" s="3">
        <v>0.05</v>
      </c>
      <c r="CV93" s="3">
        <v>0.09</v>
      </c>
      <c r="CW93" s="3">
        <v>0.24</v>
      </c>
      <c r="CX93" s="3">
        <v>0.52</v>
      </c>
      <c r="CY93" s="3">
        <v>0.5</v>
      </c>
      <c r="CZ93" s="3">
        <v>0.06</v>
      </c>
      <c r="DA93" s="3">
        <v>0.06</v>
      </c>
      <c r="DB93" s="3">
        <v>0.11</v>
      </c>
      <c r="DC93" s="3">
        <v>0.45</v>
      </c>
      <c r="DD93" s="3">
        <v>0.31</v>
      </c>
      <c r="DE93" s="3">
        <v>0.37</v>
      </c>
      <c r="DF93" s="3">
        <v>0.05</v>
      </c>
      <c r="DG93" s="3">
        <v>7.0000000000000007E-2</v>
      </c>
      <c r="DH93" s="3">
        <v>0.1</v>
      </c>
      <c r="DI93" s="3">
        <v>0.8</v>
      </c>
      <c r="DJ93" s="3">
        <v>0.75</v>
      </c>
      <c r="DK93" s="3">
        <v>0.75</v>
      </c>
      <c r="DL93" s="3" t="s">
        <v>325</v>
      </c>
    </row>
    <row r="94" spans="1:116" s="3" customFormat="1" ht="12.75">
      <c r="A94" s="3">
        <v>72201</v>
      </c>
      <c r="B94" s="3" t="s">
        <v>16</v>
      </c>
      <c r="C94" s="2">
        <v>4</v>
      </c>
      <c r="D94" s="3">
        <v>20091014</v>
      </c>
      <c r="E94" s="3" t="s">
        <v>7</v>
      </c>
      <c r="F94" s="3">
        <v>20091014</v>
      </c>
      <c r="G94" s="3" t="s">
        <v>328</v>
      </c>
      <c r="H94" s="3">
        <v>18</v>
      </c>
      <c r="I94" s="3">
        <v>18</v>
      </c>
      <c r="J94" s="3">
        <v>2973</v>
      </c>
      <c r="K94" s="3" t="s">
        <v>283</v>
      </c>
      <c r="L94" s="3" t="s">
        <v>283</v>
      </c>
      <c r="M94" s="3" t="s">
        <v>283</v>
      </c>
      <c r="N94" s="3" t="s">
        <v>283</v>
      </c>
      <c r="O94" s="3">
        <v>540</v>
      </c>
      <c r="P94" s="3">
        <v>1.28</v>
      </c>
      <c r="Q94" s="3">
        <v>1.05</v>
      </c>
      <c r="R94" s="3">
        <v>2.33</v>
      </c>
      <c r="S94" s="3" t="s">
        <v>284</v>
      </c>
      <c r="T94" s="3">
        <v>1.974156</v>
      </c>
      <c r="U94" s="3">
        <v>1.9683870000000001</v>
      </c>
      <c r="V94" s="3" t="s">
        <v>285</v>
      </c>
      <c r="W94" s="3">
        <v>1.947012</v>
      </c>
      <c r="X94" s="3">
        <v>1.9526110000000001</v>
      </c>
      <c r="Y94" s="3">
        <v>1.970162</v>
      </c>
      <c r="Z94" s="3">
        <v>0</v>
      </c>
      <c r="AA94" s="3">
        <v>10.553221000000001</v>
      </c>
      <c r="AB94" s="3">
        <v>10.524187</v>
      </c>
      <c r="AC94" s="3" t="s">
        <v>285</v>
      </c>
      <c r="AD94" s="3">
        <v>10.354425000000001</v>
      </c>
      <c r="AE94" s="3" t="s">
        <v>330</v>
      </c>
      <c r="AF94" s="3">
        <v>10.393345</v>
      </c>
      <c r="AG94" s="3">
        <v>10.53035</v>
      </c>
      <c r="AH94" s="3">
        <v>0.28000000000000003</v>
      </c>
      <c r="AI94" s="3" t="s">
        <v>287</v>
      </c>
      <c r="AJ94" s="3">
        <v>-0.06</v>
      </c>
      <c r="AK94" s="3">
        <v>-0.28570000000000001</v>
      </c>
      <c r="AL94" s="3">
        <v>6.25E-2</v>
      </c>
      <c r="AM94" s="3">
        <v>800</v>
      </c>
      <c r="AN94" s="3">
        <v>8.61</v>
      </c>
      <c r="AO94" s="3" t="s">
        <v>293</v>
      </c>
      <c r="AP94" s="3">
        <v>67.87</v>
      </c>
      <c r="AQ94" s="3">
        <v>55.18</v>
      </c>
      <c r="AR94" s="3">
        <v>0.28225</v>
      </c>
      <c r="AS94" s="3">
        <v>0.29459999999999997</v>
      </c>
      <c r="AT94" s="3">
        <v>0.28253</v>
      </c>
      <c r="AU94" s="3">
        <v>0.75780000000000003</v>
      </c>
      <c r="AV94" s="3">
        <v>0.91313</v>
      </c>
      <c r="AW94" s="3">
        <v>0.45465</v>
      </c>
      <c r="AX94" s="3">
        <v>0.28158</v>
      </c>
      <c r="AY94" s="3">
        <v>0.29465000000000002</v>
      </c>
      <c r="AZ94" s="3">
        <v>0.28162999999999999</v>
      </c>
      <c r="BA94" s="3">
        <v>0.74902999999999997</v>
      </c>
      <c r="BB94" s="3">
        <v>0.90222999999999998</v>
      </c>
      <c r="BC94" s="3">
        <v>0.45434999999999998</v>
      </c>
      <c r="BD94" s="3" t="s">
        <v>288</v>
      </c>
      <c r="BE94" s="3" t="s">
        <v>288</v>
      </c>
      <c r="BF94" s="3" t="s">
        <v>288</v>
      </c>
      <c r="BG94" s="3" t="s">
        <v>288</v>
      </c>
      <c r="BH94" s="3" t="s">
        <v>288</v>
      </c>
      <c r="BI94" s="3" t="s">
        <v>288</v>
      </c>
      <c r="BJ94" s="3">
        <v>0.27805000000000002</v>
      </c>
      <c r="BK94" s="3">
        <v>0.28860000000000002</v>
      </c>
      <c r="BL94" s="3">
        <v>0.27960000000000002</v>
      </c>
      <c r="BM94" s="3">
        <v>0.74097000000000002</v>
      </c>
      <c r="BN94" s="3">
        <v>0.85287000000000002</v>
      </c>
      <c r="BO94" s="3">
        <v>0.45038</v>
      </c>
      <c r="BP94" s="3">
        <v>0.27898000000000001</v>
      </c>
      <c r="BQ94" s="3">
        <v>0.28960000000000002</v>
      </c>
      <c r="BR94" s="3">
        <v>0.28017999999999998</v>
      </c>
      <c r="BS94" s="3">
        <v>0.74141999999999997</v>
      </c>
      <c r="BT94" s="3">
        <v>0.86585000000000001</v>
      </c>
      <c r="BU94" s="3">
        <v>0.45251999999999998</v>
      </c>
      <c r="BV94" s="3">
        <v>0.28161999999999998</v>
      </c>
      <c r="BW94" s="3">
        <v>0.29435</v>
      </c>
      <c r="BX94" s="3">
        <v>0.28211999999999998</v>
      </c>
      <c r="BY94" s="3">
        <v>0.75126999999999999</v>
      </c>
      <c r="BZ94" s="3">
        <v>0.90532000000000001</v>
      </c>
      <c r="CA94" s="3">
        <v>0.4551</v>
      </c>
      <c r="CB94" s="3">
        <v>0.02</v>
      </c>
      <c r="CC94" s="3">
        <v>0.04</v>
      </c>
      <c r="CD94" s="3">
        <v>0.04</v>
      </c>
      <c r="CE94" s="3">
        <v>0.36</v>
      </c>
      <c r="CF94" s="3">
        <v>1.06</v>
      </c>
      <c r="CG94" s="3">
        <v>0.12</v>
      </c>
      <c r="CH94" s="3">
        <v>0.03</v>
      </c>
      <c r="CI94" s="3">
        <v>0.08</v>
      </c>
      <c r="CJ94" s="3">
        <v>0.04</v>
      </c>
      <c r="CK94" s="3">
        <v>0.34</v>
      </c>
      <c r="CL94" s="3">
        <v>0.34</v>
      </c>
      <c r="CM94" s="3">
        <v>0.1</v>
      </c>
      <c r="CN94" s="3" t="s">
        <v>289</v>
      </c>
      <c r="CO94" s="3" t="s">
        <v>289</v>
      </c>
      <c r="CP94" s="3" t="s">
        <v>289</v>
      </c>
      <c r="CQ94" s="3" t="s">
        <v>289</v>
      </c>
      <c r="CR94" s="3" t="s">
        <v>289</v>
      </c>
      <c r="CS94" s="3" t="s">
        <v>289</v>
      </c>
      <c r="CT94" s="3">
        <v>0.11</v>
      </c>
      <c r="CU94" s="3">
        <v>0.09</v>
      </c>
      <c r="CV94" s="3">
        <v>0.12</v>
      </c>
      <c r="CW94" s="3">
        <v>0.41</v>
      </c>
      <c r="CX94" s="3">
        <v>0.26</v>
      </c>
      <c r="CY94" s="3">
        <v>7.0000000000000007E-2</v>
      </c>
      <c r="CZ94" s="3">
        <v>0.04</v>
      </c>
      <c r="DA94" s="3">
        <v>0.21</v>
      </c>
      <c r="DB94" s="3">
        <v>0.08</v>
      </c>
      <c r="DC94" s="3">
        <v>0.34</v>
      </c>
      <c r="DD94" s="3">
        <v>0.45</v>
      </c>
      <c r="DE94" s="3">
        <v>0.44</v>
      </c>
      <c r="DF94" s="3">
        <v>0.05</v>
      </c>
      <c r="DG94" s="3">
        <v>0.15</v>
      </c>
      <c r="DH94" s="3">
        <v>0.11</v>
      </c>
      <c r="DI94" s="3">
        <v>0.11</v>
      </c>
      <c r="DJ94" s="3">
        <v>0.42</v>
      </c>
      <c r="DK94" s="3">
        <v>0.15</v>
      </c>
      <c r="DL94" s="3" t="s">
        <v>325</v>
      </c>
    </row>
    <row r="95" spans="1:116" s="30" customFormat="1" ht="12.75">
      <c r="A95" s="3">
        <v>72400</v>
      </c>
      <c r="B95" s="3" t="s">
        <v>19</v>
      </c>
      <c r="C95" s="2">
        <v>3</v>
      </c>
      <c r="D95" s="3">
        <v>20091017</v>
      </c>
      <c r="E95" s="3" t="s">
        <v>136</v>
      </c>
      <c r="F95" s="3">
        <v>20091019</v>
      </c>
      <c r="G95" s="3" t="s">
        <v>346</v>
      </c>
      <c r="H95" s="3">
        <v>19</v>
      </c>
      <c r="I95" s="3">
        <v>19</v>
      </c>
      <c r="J95" s="3">
        <v>3165</v>
      </c>
      <c r="K95" s="3" t="s">
        <v>283</v>
      </c>
      <c r="L95" s="3" t="s">
        <v>283</v>
      </c>
      <c r="M95" s="3" t="s">
        <v>283</v>
      </c>
      <c r="N95" s="3" t="s">
        <v>283</v>
      </c>
      <c r="O95" s="3">
        <v>540</v>
      </c>
      <c r="P95" s="3">
        <v>1.18</v>
      </c>
      <c r="Q95" s="3">
        <v>0.82</v>
      </c>
      <c r="R95" s="3">
        <v>2</v>
      </c>
      <c r="S95" s="3" t="s">
        <v>284</v>
      </c>
      <c r="T95" s="3">
        <v>1.9504049999999999</v>
      </c>
      <c r="U95" s="3">
        <v>1.944706</v>
      </c>
      <c r="V95" s="3" t="s">
        <v>285</v>
      </c>
      <c r="W95" s="3">
        <v>1.925538</v>
      </c>
      <c r="X95" s="3">
        <v>1.931651</v>
      </c>
      <c r="Y95" s="3">
        <v>1.9437949999999999</v>
      </c>
      <c r="Z95" s="3">
        <v>0</v>
      </c>
      <c r="AA95" s="3">
        <v>10.423323999999999</v>
      </c>
      <c r="AB95" s="3">
        <v>10.393582</v>
      </c>
      <c r="AC95" s="3" t="s">
        <v>285</v>
      </c>
      <c r="AD95" s="3">
        <v>10.234942999999999</v>
      </c>
      <c r="AE95" s="3" t="s">
        <v>296</v>
      </c>
      <c r="AF95" s="3">
        <v>10.258508000000001</v>
      </c>
      <c r="AG95" s="3">
        <v>10.399539000000001</v>
      </c>
      <c r="AH95" s="3">
        <v>0.28999999999999998</v>
      </c>
      <c r="AI95" s="3" t="s">
        <v>287</v>
      </c>
      <c r="AJ95" s="3">
        <v>-0.06</v>
      </c>
      <c r="AK95" s="3">
        <v>-1</v>
      </c>
      <c r="AL95" s="3">
        <v>-1.375</v>
      </c>
      <c r="AM95" s="3">
        <v>1000</v>
      </c>
      <c r="AN95" s="3">
        <v>8.61</v>
      </c>
      <c r="AO95" s="3">
        <v>8.99</v>
      </c>
      <c r="AP95" s="3">
        <v>49.63</v>
      </c>
      <c r="AQ95" s="3">
        <v>52.84</v>
      </c>
      <c r="AR95" s="3">
        <v>0.27910000000000001</v>
      </c>
      <c r="AS95" s="3">
        <v>0.29232999999999998</v>
      </c>
      <c r="AT95" s="3">
        <v>0.28022000000000002</v>
      </c>
      <c r="AU95" s="3">
        <v>0.72802</v>
      </c>
      <c r="AV95" s="3">
        <v>0.89437999999999995</v>
      </c>
      <c r="AW95" s="3">
        <v>0.44377</v>
      </c>
      <c r="AX95" s="3">
        <v>0.27837000000000001</v>
      </c>
      <c r="AY95" s="3">
        <v>0.29167999999999999</v>
      </c>
      <c r="AZ95" s="3">
        <v>0.27944999999999998</v>
      </c>
      <c r="BA95" s="3">
        <v>0.72513000000000005</v>
      </c>
      <c r="BB95" s="3">
        <v>0.89163000000000003</v>
      </c>
      <c r="BC95" s="3">
        <v>0.44095000000000001</v>
      </c>
      <c r="BD95" s="3" t="s">
        <v>288</v>
      </c>
      <c r="BE95" s="3" t="s">
        <v>288</v>
      </c>
      <c r="BF95" s="3" t="s">
        <v>288</v>
      </c>
      <c r="BG95" s="3" t="s">
        <v>288</v>
      </c>
      <c r="BH95" s="3" t="s">
        <v>288</v>
      </c>
      <c r="BI95" s="3" t="s">
        <v>288</v>
      </c>
      <c r="BJ95" s="3">
        <v>0.2757</v>
      </c>
      <c r="BK95" s="3">
        <v>0.28489999999999999</v>
      </c>
      <c r="BL95" s="3">
        <v>0.27650000000000002</v>
      </c>
      <c r="BM95" s="3">
        <v>0.72631999999999997</v>
      </c>
      <c r="BN95" s="3">
        <v>0.85082999999999998</v>
      </c>
      <c r="BO95" s="3">
        <v>0.43991999999999998</v>
      </c>
      <c r="BP95" s="3">
        <v>0.27646999999999999</v>
      </c>
      <c r="BQ95" s="3">
        <v>0.28577000000000002</v>
      </c>
      <c r="BR95" s="3">
        <v>0.27798</v>
      </c>
      <c r="BS95" s="3">
        <v>0.72099999999999997</v>
      </c>
      <c r="BT95" s="3">
        <v>0.84540000000000004</v>
      </c>
      <c r="BU95" s="3">
        <v>0.44073000000000001</v>
      </c>
      <c r="BV95" s="3">
        <v>0.27851999999999999</v>
      </c>
      <c r="BW95" s="3">
        <v>0.29299999999999998</v>
      </c>
      <c r="BX95" s="3">
        <v>0.27937000000000001</v>
      </c>
      <c r="BY95" s="3">
        <v>0.71847000000000005</v>
      </c>
      <c r="BZ95" s="3">
        <v>0.89175000000000004</v>
      </c>
      <c r="CA95" s="3">
        <v>0.43767</v>
      </c>
      <c r="CB95" s="3">
        <v>0.12</v>
      </c>
      <c r="CC95" s="3">
        <v>7.0000000000000007E-2</v>
      </c>
      <c r="CD95" s="3">
        <v>0.2</v>
      </c>
      <c r="CE95" s="3">
        <v>0.16</v>
      </c>
      <c r="CF95" s="3">
        <v>0.21</v>
      </c>
      <c r="CG95" s="3">
        <v>0.11</v>
      </c>
      <c r="CH95" s="3">
        <v>0.05</v>
      </c>
      <c r="CI95" s="3">
        <v>0.05</v>
      </c>
      <c r="CJ95" s="3">
        <v>0.05</v>
      </c>
      <c r="CK95" s="3">
        <v>0.08</v>
      </c>
      <c r="CL95" s="3">
        <v>0.24</v>
      </c>
      <c r="CM95" s="3">
        <v>0.19</v>
      </c>
      <c r="CN95" s="3" t="s">
        <v>289</v>
      </c>
      <c r="CO95" s="3" t="s">
        <v>289</v>
      </c>
      <c r="CP95" s="3" t="s">
        <v>289</v>
      </c>
      <c r="CQ95" s="3" t="s">
        <v>289</v>
      </c>
      <c r="CR95" s="3" t="s">
        <v>289</v>
      </c>
      <c r="CS95" s="3" t="s">
        <v>289</v>
      </c>
      <c r="CT95" s="3">
        <v>0.06</v>
      </c>
      <c r="CU95" s="3">
        <v>7.0000000000000007E-2</v>
      </c>
      <c r="CV95" s="3">
        <v>0.06</v>
      </c>
      <c r="CW95" s="3">
        <v>0.23</v>
      </c>
      <c r="CX95" s="3">
        <v>0.52</v>
      </c>
      <c r="CY95" s="3">
        <v>0.14000000000000001</v>
      </c>
      <c r="CZ95" s="3">
        <v>0.08</v>
      </c>
      <c r="DA95" s="3">
        <v>0.06</v>
      </c>
      <c r="DB95" s="3">
        <v>0.13</v>
      </c>
      <c r="DC95" s="3">
        <v>0.18</v>
      </c>
      <c r="DD95" s="3">
        <v>0.2</v>
      </c>
      <c r="DE95" s="3">
        <v>0.21</v>
      </c>
      <c r="DF95" s="3">
        <v>0.09</v>
      </c>
      <c r="DG95" s="3">
        <v>7.0000000000000007E-2</v>
      </c>
      <c r="DH95" s="3">
        <v>0.08</v>
      </c>
      <c r="DI95" s="3">
        <v>0.17</v>
      </c>
      <c r="DJ95" s="3">
        <v>0.15</v>
      </c>
      <c r="DK95" s="3">
        <v>0.2</v>
      </c>
      <c r="DL95" s="3" t="s">
        <v>325</v>
      </c>
    </row>
    <row r="96" spans="1:116" s="30" customFormat="1" ht="12.75">
      <c r="A96" s="3">
        <v>72212</v>
      </c>
      <c r="B96" s="3" t="s">
        <v>18</v>
      </c>
      <c r="C96" s="2">
        <v>2</v>
      </c>
      <c r="D96" s="3">
        <v>20091020</v>
      </c>
      <c r="E96" s="3" t="s">
        <v>137</v>
      </c>
      <c r="F96" s="3">
        <v>20091020</v>
      </c>
      <c r="G96" s="3" t="s">
        <v>353</v>
      </c>
      <c r="H96" s="3">
        <v>3</v>
      </c>
      <c r="I96" s="3">
        <v>40</v>
      </c>
      <c r="J96" s="3">
        <v>632</v>
      </c>
      <c r="K96" s="3" t="s">
        <v>326</v>
      </c>
      <c r="L96" s="3" t="s">
        <v>283</v>
      </c>
      <c r="M96" s="3" t="s">
        <v>283</v>
      </c>
      <c r="N96" s="3" t="s">
        <v>283</v>
      </c>
      <c r="O96" s="3">
        <v>540</v>
      </c>
      <c r="P96" s="3">
        <v>1.1599999999999999</v>
      </c>
      <c r="Q96" s="3">
        <v>0.94</v>
      </c>
      <c r="R96" s="3">
        <v>2.1</v>
      </c>
      <c r="S96" s="3" t="s">
        <v>284</v>
      </c>
      <c r="T96" s="3">
        <v>1.9682649999999999</v>
      </c>
      <c r="U96" s="3">
        <v>1.9620599999999999</v>
      </c>
      <c r="V96" s="3" t="s">
        <v>285</v>
      </c>
      <c r="W96" s="3">
        <v>1.9339249999999999</v>
      </c>
      <c r="X96" s="3">
        <v>1.938418</v>
      </c>
      <c r="Y96" s="3">
        <v>1.9616899999999999</v>
      </c>
      <c r="Z96" s="3">
        <v>0</v>
      </c>
      <c r="AA96" s="3">
        <v>10.50881</v>
      </c>
      <c r="AB96" s="3">
        <v>10.472092</v>
      </c>
      <c r="AC96" s="3" t="s">
        <v>285</v>
      </c>
      <c r="AD96" s="3">
        <v>10.270565</v>
      </c>
      <c r="AE96" s="3" t="s">
        <v>296</v>
      </c>
      <c r="AF96" s="3">
        <v>10.308721</v>
      </c>
      <c r="AG96" s="3">
        <v>10.479493</v>
      </c>
      <c r="AH96" s="3">
        <v>0.35</v>
      </c>
      <c r="AI96" s="3" t="s">
        <v>287</v>
      </c>
      <c r="AJ96" s="3">
        <v>-7.0000000000000007E-2</v>
      </c>
      <c r="AK96" s="3">
        <v>-1.1429</v>
      </c>
      <c r="AL96" s="3">
        <v>-0.625</v>
      </c>
      <c r="AM96" s="3">
        <v>800</v>
      </c>
      <c r="AN96" s="3">
        <v>8.6199999999999992</v>
      </c>
      <c r="AO96" s="3">
        <v>8.93</v>
      </c>
      <c r="AP96" s="3">
        <v>49.32</v>
      </c>
      <c r="AQ96" s="3">
        <v>52.6</v>
      </c>
      <c r="AR96" s="3">
        <v>0.28183000000000002</v>
      </c>
      <c r="AS96" s="3">
        <v>0.29442000000000002</v>
      </c>
      <c r="AT96" s="3">
        <v>0.28205000000000002</v>
      </c>
      <c r="AU96" s="3">
        <v>0.73750000000000004</v>
      </c>
      <c r="AV96" s="3">
        <v>0.89068000000000003</v>
      </c>
      <c r="AW96" s="3">
        <v>0.45283000000000001</v>
      </c>
      <c r="AX96" s="3">
        <v>0.28075</v>
      </c>
      <c r="AY96" s="3">
        <v>0.29339999999999999</v>
      </c>
      <c r="AZ96" s="3">
        <v>0.28160000000000002</v>
      </c>
      <c r="BA96" s="3">
        <v>0.72953000000000001</v>
      </c>
      <c r="BB96" s="3">
        <v>0.88571999999999995</v>
      </c>
      <c r="BC96" s="3">
        <v>0.45250000000000001</v>
      </c>
      <c r="BD96" s="3" t="s">
        <v>288</v>
      </c>
      <c r="BE96" s="3" t="s">
        <v>288</v>
      </c>
      <c r="BF96" s="3" t="s">
        <v>288</v>
      </c>
      <c r="BG96" s="3" t="s">
        <v>288</v>
      </c>
      <c r="BH96" s="3" t="s">
        <v>288</v>
      </c>
      <c r="BI96" s="3" t="s">
        <v>288</v>
      </c>
      <c r="BJ96" s="3">
        <v>0.27701999999999999</v>
      </c>
      <c r="BK96" s="3">
        <v>0.28634999999999999</v>
      </c>
      <c r="BL96" s="3">
        <v>0.27788000000000002</v>
      </c>
      <c r="BM96" s="3">
        <v>0.71843000000000001</v>
      </c>
      <c r="BN96" s="3">
        <v>0.84167999999999998</v>
      </c>
      <c r="BO96" s="3">
        <v>0.44419999999999998</v>
      </c>
      <c r="BP96" s="3">
        <v>0.27729999999999999</v>
      </c>
      <c r="BQ96" s="3">
        <v>0.28817999999999999</v>
      </c>
      <c r="BR96" s="3">
        <v>0.27844999999999998</v>
      </c>
      <c r="BS96" s="3">
        <v>0.71850000000000003</v>
      </c>
      <c r="BT96" s="3">
        <v>0.84419999999999995</v>
      </c>
      <c r="BU96" s="3">
        <v>0.44995000000000002</v>
      </c>
      <c r="BV96" s="3">
        <v>0.28143000000000001</v>
      </c>
      <c r="BW96" s="3">
        <v>0.29437999999999998</v>
      </c>
      <c r="BX96" s="3">
        <v>0.28084999999999999</v>
      </c>
      <c r="BY96" s="3">
        <v>0.72640000000000005</v>
      </c>
      <c r="BZ96" s="3">
        <v>0.88770000000000004</v>
      </c>
      <c r="CA96" s="3">
        <v>0.44986999999999999</v>
      </c>
      <c r="CB96" s="3">
        <v>0.06</v>
      </c>
      <c r="CC96" s="3">
        <v>0.06</v>
      </c>
      <c r="CD96" s="3">
        <v>7.0000000000000007E-2</v>
      </c>
      <c r="CE96" s="3">
        <v>0.39</v>
      </c>
      <c r="CF96" s="3">
        <v>0.47</v>
      </c>
      <c r="CG96" s="3">
        <v>0.21</v>
      </c>
      <c r="CH96" s="3">
        <v>0.08</v>
      </c>
      <c r="CI96" s="3">
        <v>0.04</v>
      </c>
      <c r="CJ96" s="3">
        <v>0.05</v>
      </c>
      <c r="CK96" s="3">
        <v>0.32</v>
      </c>
      <c r="CL96" s="3">
        <v>0.19</v>
      </c>
      <c r="CM96" s="3">
        <v>0.32</v>
      </c>
      <c r="CN96" s="3" t="s">
        <v>289</v>
      </c>
      <c r="CO96" s="3" t="s">
        <v>289</v>
      </c>
      <c r="CP96" s="3" t="s">
        <v>289</v>
      </c>
      <c r="CQ96" s="3" t="s">
        <v>289</v>
      </c>
      <c r="CR96" s="3" t="s">
        <v>289</v>
      </c>
      <c r="CS96" s="3" t="s">
        <v>289</v>
      </c>
      <c r="CT96" s="3">
        <v>0.12</v>
      </c>
      <c r="CU96" s="3">
        <v>0.08</v>
      </c>
      <c r="CV96" s="3">
        <v>0.04</v>
      </c>
      <c r="CW96" s="3">
        <v>0.13</v>
      </c>
      <c r="CX96" s="3">
        <v>0.44</v>
      </c>
      <c r="CY96" s="3">
        <v>0.85</v>
      </c>
      <c r="CZ96" s="3">
        <v>0.03</v>
      </c>
      <c r="DA96" s="3">
        <v>7.0000000000000007E-2</v>
      </c>
      <c r="DB96" s="3">
        <v>0.11</v>
      </c>
      <c r="DC96" s="3">
        <v>0.44</v>
      </c>
      <c r="DD96" s="3">
        <v>0.32</v>
      </c>
      <c r="DE96" s="3">
        <v>0.22</v>
      </c>
      <c r="DF96" s="3">
        <v>7.0000000000000007E-2</v>
      </c>
      <c r="DG96" s="3">
        <v>0.01</v>
      </c>
      <c r="DH96" s="3">
        <v>0.09</v>
      </c>
      <c r="DI96" s="3">
        <v>0.25</v>
      </c>
      <c r="DJ96" s="3">
        <v>0.35</v>
      </c>
      <c r="DK96" s="3">
        <v>0.3</v>
      </c>
      <c r="DL96" s="3" t="s">
        <v>325</v>
      </c>
    </row>
    <row r="97" spans="1:116" s="30" customFormat="1" ht="12.75">
      <c r="A97" s="3">
        <v>72202</v>
      </c>
      <c r="B97" s="3" t="s">
        <v>16</v>
      </c>
      <c r="C97" s="2">
        <v>6</v>
      </c>
      <c r="D97" s="3">
        <v>20091027</v>
      </c>
      <c r="E97" s="3" t="s">
        <v>138</v>
      </c>
      <c r="F97" s="3">
        <v>20091027</v>
      </c>
      <c r="G97" s="3" t="s">
        <v>347</v>
      </c>
      <c r="H97" s="3">
        <v>9</v>
      </c>
      <c r="I97" s="3">
        <v>10</v>
      </c>
      <c r="J97" s="3">
        <v>1411</v>
      </c>
      <c r="K97" s="3" t="s">
        <v>283</v>
      </c>
      <c r="L97" s="3" t="s">
        <v>283</v>
      </c>
      <c r="M97" s="3" t="s">
        <v>283</v>
      </c>
      <c r="N97" s="3" t="s">
        <v>283</v>
      </c>
      <c r="O97" s="3">
        <v>540</v>
      </c>
      <c r="P97" s="3">
        <v>1.37</v>
      </c>
      <c r="Q97" s="3">
        <v>1.06</v>
      </c>
      <c r="R97" s="3">
        <v>2.4300000000000002</v>
      </c>
      <c r="S97" s="3" t="s">
        <v>284</v>
      </c>
      <c r="T97" s="3">
        <v>1.963633</v>
      </c>
      <c r="U97" s="3">
        <v>1.9629620000000001</v>
      </c>
      <c r="V97" s="3" t="s">
        <v>285</v>
      </c>
      <c r="W97" s="3">
        <v>1.935349</v>
      </c>
      <c r="X97" s="3">
        <v>1.9418610000000001</v>
      </c>
      <c r="Y97" s="3">
        <v>1.9633510000000001</v>
      </c>
      <c r="Z97" s="3">
        <v>1</v>
      </c>
      <c r="AA97" s="3">
        <v>10.493695000000001</v>
      </c>
      <c r="AB97" s="3">
        <v>10.497566000000001</v>
      </c>
      <c r="AC97" s="3" t="s">
        <v>285</v>
      </c>
      <c r="AD97" s="3">
        <v>10.282901000000001</v>
      </c>
      <c r="AE97" s="3" t="s">
        <v>296</v>
      </c>
      <c r="AF97" s="3">
        <v>10.342295999999999</v>
      </c>
      <c r="AG97" s="3">
        <v>10.514877</v>
      </c>
      <c r="AH97" s="3">
        <v>-0.04</v>
      </c>
      <c r="AI97" s="3" t="s">
        <v>287</v>
      </c>
      <c r="AJ97" s="3">
        <v>-0.16</v>
      </c>
      <c r="AK97" s="3">
        <v>0.35709999999999997</v>
      </c>
      <c r="AL97" s="3">
        <v>0.125</v>
      </c>
      <c r="AM97" s="3">
        <v>800</v>
      </c>
      <c r="AN97" s="3">
        <v>8.64</v>
      </c>
      <c r="AO97" s="3">
        <v>9.41</v>
      </c>
      <c r="AP97" s="3">
        <v>48.36</v>
      </c>
      <c r="AQ97" s="3">
        <v>56.18</v>
      </c>
      <c r="AR97" s="3">
        <v>0.2823</v>
      </c>
      <c r="AS97" s="3">
        <v>0.29542000000000002</v>
      </c>
      <c r="AT97" s="3">
        <v>0.28083000000000002</v>
      </c>
      <c r="AU97" s="3">
        <v>0.72294999999999998</v>
      </c>
      <c r="AV97" s="3">
        <v>0.88851999999999998</v>
      </c>
      <c r="AW97" s="3">
        <v>0.44663000000000003</v>
      </c>
      <c r="AX97" s="3">
        <v>0.28233000000000003</v>
      </c>
      <c r="AY97" s="3">
        <v>0.29622999999999999</v>
      </c>
      <c r="AZ97" s="3">
        <v>0.28050000000000003</v>
      </c>
      <c r="BA97" s="3">
        <v>0.72121999999999997</v>
      </c>
      <c r="BB97" s="3">
        <v>0.88643000000000005</v>
      </c>
      <c r="BC97" s="3">
        <v>0.44673000000000002</v>
      </c>
      <c r="BD97" s="3" t="s">
        <v>288</v>
      </c>
      <c r="BE97" s="3" t="s">
        <v>288</v>
      </c>
      <c r="BF97" s="3" t="s">
        <v>288</v>
      </c>
      <c r="BG97" s="3" t="s">
        <v>288</v>
      </c>
      <c r="BH97" s="3" t="s">
        <v>288</v>
      </c>
      <c r="BI97" s="3" t="s">
        <v>288</v>
      </c>
      <c r="BJ97" s="3">
        <v>0.27801999999999999</v>
      </c>
      <c r="BK97" s="3">
        <v>0.28787000000000001</v>
      </c>
      <c r="BL97" s="3">
        <v>0.27793000000000001</v>
      </c>
      <c r="BM97" s="3">
        <v>0.70620000000000005</v>
      </c>
      <c r="BN97" s="3">
        <v>0.84001999999999999</v>
      </c>
      <c r="BO97" s="3">
        <v>0.44031999999999999</v>
      </c>
      <c r="BP97" s="3">
        <v>0.27838000000000002</v>
      </c>
      <c r="BQ97" s="3">
        <v>0.29054999999999997</v>
      </c>
      <c r="BR97" s="3">
        <v>0.27887000000000001</v>
      </c>
      <c r="BS97" s="3">
        <v>0.71262000000000003</v>
      </c>
      <c r="BT97" s="3">
        <v>0.84992999999999996</v>
      </c>
      <c r="BU97" s="3">
        <v>0.44464999999999999</v>
      </c>
      <c r="BV97" s="3">
        <v>0.28234999999999999</v>
      </c>
      <c r="BW97" s="3">
        <v>0.29771999999999998</v>
      </c>
      <c r="BX97" s="3">
        <v>0.28025</v>
      </c>
      <c r="BY97" s="3">
        <v>0.72343000000000002</v>
      </c>
      <c r="BZ97" s="3">
        <v>0.88678000000000001</v>
      </c>
      <c r="CA97" s="3">
        <v>0.44735000000000003</v>
      </c>
      <c r="CB97" s="3">
        <v>0.05</v>
      </c>
      <c r="CC97" s="3">
        <v>0.03</v>
      </c>
      <c r="CD97" s="3">
        <v>0.04</v>
      </c>
      <c r="CE97" s="3">
        <v>0.21</v>
      </c>
      <c r="CF97" s="3">
        <v>0.33</v>
      </c>
      <c r="CG97" s="3">
        <v>0.28999999999999998</v>
      </c>
      <c r="CH97" s="3">
        <v>0.03</v>
      </c>
      <c r="CI97" s="3">
        <v>0.05</v>
      </c>
      <c r="CJ97" s="3">
        <v>0.04</v>
      </c>
      <c r="CK97" s="3">
        <v>0.14000000000000001</v>
      </c>
      <c r="CL97" s="3">
        <v>0.21</v>
      </c>
      <c r="CM97" s="3">
        <v>0.17</v>
      </c>
      <c r="CN97" s="3" t="s">
        <v>289</v>
      </c>
      <c r="CO97" s="3" t="s">
        <v>289</v>
      </c>
      <c r="CP97" s="3" t="s">
        <v>289</v>
      </c>
      <c r="CQ97" s="3" t="s">
        <v>289</v>
      </c>
      <c r="CR97" s="3" t="s">
        <v>289</v>
      </c>
      <c r="CS97" s="3" t="s">
        <v>289</v>
      </c>
      <c r="CT97" s="3">
        <v>0.06</v>
      </c>
      <c r="CU97" s="3">
        <v>0.04</v>
      </c>
      <c r="CV97" s="3">
        <v>0.12</v>
      </c>
      <c r="CW97" s="3">
        <v>0.19</v>
      </c>
      <c r="CX97" s="3">
        <v>0.42</v>
      </c>
      <c r="CY97" s="3">
        <v>0.31</v>
      </c>
      <c r="CZ97" s="3">
        <v>0.06</v>
      </c>
      <c r="DA97" s="3">
        <v>0.23</v>
      </c>
      <c r="DB97" s="3">
        <v>0.11</v>
      </c>
      <c r="DC97" s="3">
        <v>0.12</v>
      </c>
      <c r="DD97" s="3">
        <v>0.15</v>
      </c>
      <c r="DE97" s="3">
        <v>0.12</v>
      </c>
      <c r="DF97" s="3">
        <v>0.04</v>
      </c>
      <c r="DG97" s="3">
        <v>7.0000000000000007E-2</v>
      </c>
      <c r="DH97" s="3">
        <v>0.04</v>
      </c>
      <c r="DI97" s="3">
        <v>0.27</v>
      </c>
      <c r="DJ97" s="3">
        <v>0.18</v>
      </c>
      <c r="DK97" s="3">
        <v>0.04</v>
      </c>
      <c r="DL97" s="3" t="s">
        <v>325</v>
      </c>
    </row>
    <row r="98" spans="1:116" s="3" customFormat="1" ht="12.75">
      <c r="A98" s="3">
        <v>72084</v>
      </c>
      <c r="B98" s="3" t="s">
        <v>17</v>
      </c>
      <c r="C98" s="2">
        <v>1</v>
      </c>
      <c r="D98" s="3">
        <v>20091028</v>
      </c>
      <c r="E98" s="3" t="s">
        <v>139</v>
      </c>
      <c r="F98" s="3">
        <v>20091028</v>
      </c>
      <c r="G98" s="3" t="s">
        <v>312</v>
      </c>
      <c r="H98" s="3">
        <v>33</v>
      </c>
      <c r="I98" s="3">
        <v>65</v>
      </c>
      <c r="J98" s="3">
        <v>5200</v>
      </c>
      <c r="K98" s="3" t="s">
        <v>283</v>
      </c>
      <c r="L98" s="3" t="s">
        <v>283</v>
      </c>
      <c r="M98" s="3" t="s">
        <v>283</v>
      </c>
      <c r="N98" s="3" t="s">
        <v>283</v>
      </c>
      <c r="O98" s="3">
        <v>540</v>
      </c>
      <c r="P98" s="3">
        <v>1.35</v>
      </c>
      <c r="Q98" s="3">
        <v>0.8</v>
      </c>
      <c r="R98" s="3">
        <v>2.15</v>
      </c>
      <c r="S98" s="3" t="s">
        <v>284</v>
      </c>
      <c r="T98" s="3">
        <v>1.9683790000000001</v>
      </c>
      <c r="U98" s="3">
        <v>1.9664999999999999</v>
      </c>
      <c r="V98" s="3" t="s">
        <v>285</v>
      </c>
      <c r="W98" s="3">
        <v>1.947152</v>
      </c>
      <c r="X98" s="3">
        <v>1.9596929999999999</v>
      </c>
      <c r="Y98" s="3">
        <v>1.969463</v>
      </c>
      <c r="Z98" s="3">
        <v>0</v>
      </c>
      <c r="AA98" s="3">
        <v>10.509105</v>
      </c>
      <c r="AB98" s="3">
        <v>10.502249000000001</v>
      </c>
      <c r="AC98" s="3" t="s">
        <v>285</v>
      </c>
      <c r="AD98" s="3">
        <v>10.344725</v>
      </c>
      <c r="AE98" s="3" t="s">
        <v>296</v>
      </c>
      <c r="AF98" s="3">
        <v>10.417107</v>
      </c>
      <c r="AG98" s="3">
        <v>10.51915</v>
      </c>
      <c r="AH98" s="3">
        <v>7.0000000000000007E-2</v>
      </c>
      <c r="AI98" s="3" t="s">
        <v>287</v>
      </c>
      <c r="AJ98" s="3">
        <v>-0.16</v>
      </c>
      <c r="AK98" s="3">
        <v>0.21429999999999999</v>
      </c>
      <c r="AL98" s="3">
        <v>-1.5</v>
      </c>
      <c r="AM98" s="3">
        <v>1000</v>
      </c>
      <c r="AN98" s="3">
        <v>8.66</v>
      </c>
      <c r="AO98" s="3">
        <v>8.98</v>
      </c>
      <c r="AP98" s="3">
        <v>49.29</v>
      </c>
      <c r="AQ98" s="3">
        <v>59.94</v>
      </c>
      <c r="AR98" s="3">
        <v>0.28094999999999998</v>
      </c>
      <c r="AS98" s="3">
        <v>0.29454000000000002</v>
      </c>
      <c r="AT98" s="3">
        <v>0.28351999999999999</v>
      </c>
      <c r="AU98" s="3">
        <v>0.73977999999999999</v>
      </c>
      <c r="AV98" s="3">
        <v>0.89229999999999998</v>
      </c>
      <c r="AW98" s="3">
        <v>0.44849</v>
      </c>
      <c r="AX98" s="3">
        <v>0.28072999999999998</v>
      </c>
      <c r="AY98" s="3">
        <v>0.29403000000000001</v>
      </c>
      <c r="AZ98" s="3">
        <v>0.28308</v>
      </c>
      <c r="BA98" s="3">
        <v>0.73821000000000003</v>
      </c>
      <c r="BB98" s="3">
        <v>0.89800999999999997</v>
      </c>
      <c r="BC98" s="3">
        <v>0.44971</v>
      </c>
      <c r="BD98" s="3" t="s">
        <v>288</v>
      </c>
      <c r="BE98" s="3" t="s">
        <v>288</v>
      </c>
      <c r="BF98" s="3" t="s">
        <v>288</v>
      </c>
      <c r="BG98" s="3" t="s">
        <v>288</v>
      </c>
      <c r="BH98" s="3" t="s">
        <v>288</v>
      </c>
      <c r="BI98" s="3" t="s">
        <v>288</v>
      </c>
      <c r="BJ98" s="3">
        <v>0.27762999999999999</v>
      </c>
      <c r="BK98" s="3">
        <v>0.28787000000000001</v>
      </c>
      <c r="BL98" s="3">
        <v>0.28111000000000003</v>
      </c>
      <c r="BM98" s="3">
        <v>0.73214999999999997</v>
      </c>
      <c r="BN98" s="3">
        <v>0.85651999999999995</v>
      </c>
      <c r="BO98" s="3">
        <v>0.44644</v>
      </c>
      <c r="BP98" s="3">
        <v>0.27956999999999999</v>
      </c>
      <c r="BQ98" s="3">
        <v>0.29019</v>
      </c>
      <c r="BR98" s="3">
        <v>0.28255000000000002</v>
      </c>
      <c r="BS98" s="3">
        <v>0.73543000000000003</v>
      </c>
      <c r="BT98" s="3">
        <v>0.86255999999999999</v>
      </c>
      <c r="BU98" s="3">
        <v>0.45116000000000001</v>
      </c>
      <c r="BV98" s="3">
        <v>0.28119</v>
      </c>
      <c r="BW98" s="3">
        <v>0.29510999999999998</v>
      </c>
      <c r="BX98" s="3">
        <v>0.28361999999999998</v>
      </c>
      <c r="BY98" s="3">
        <v>0.73809999999999998</v>
      </c>
      <c r="BZ98" s="3">
        <v>0.89412999999999998</v>
      </c>
      <c r="CA98" s="3">
        <v>0.44862999999999997</v>
      </c>
      <c r="CB98" s="3">
        <v>0.04</v>
      </c>
      <c r="CC98" s="3">
        <v>7.0000000000000007E-2</v>
      </c>
      <c r="CD98" s="3">
        <v>0.04</v>
      </c>
      <c r="CE98" s="3">
        <v>0.68</v>
      </c>
      <c r="CF98" s="3">
        <v>0.38</v>
      </c>
      <c r="CG98" s="3">
        <v>0.36</v>
      </c>
      <c r="CH98" s="3">
        <v>7.0000000000000007E-2</v>
      </c>
      <c r="CI98" s="3">
        <v>7.0000000000000007E-2</v>
      </c>
      <c r="CJ98" s="3">
        <v>7.0000000000000007E-2</v>
      </c>
      <c r="CK98" s="3">
        <v>0.51</v>
      </c>
      <c r="CL98" s="3">
        <v>0.35</v>
      </c>
      <c r="CM98" s="3">
        <v>0.56000000000000005</v>
      </c>
      <c r="CN98" s="3" t="s">
        <v>289</v>
      </c>
      <c r="CO98" s="3" t="s">
        <v>289</v>
      </c>
      <c r="CP98" s="3" t="s">
        <v>289</v>
      </c>
      <c r="CQ98" s="3" t="s">
        <v>289</v>
      </c>
      <c r="CR98" s="3" t="s">
        <v>289</v>
      </c>
      <c r="CS98" s="3" t="s">
        <v>289</v>
      </c>
      <c r="CT98" s="3">
        <v>7.0000000000000007E-2</v>
      </c>
      <c r="CU98" s="3">
        <v>7.0000000000000007E-2</v>
      </c>
      <c r="CV98" s="3">
        <v>0.11</v>
      </c>
      <c r="CW98" s="3">
        <v>0.64</v>
      </c>
      <c r="CX98" s="3">
        <v>0.74</v>
      </c>
      <c r="CY98" s="3">
        <v>0.22</v>
      </c>
      <c r="CZ98" s="3">
        <v>0.04</v>
      </c>
      <c r="DA98" s="3">
        <v>7.0000000000000007E-2</v>
      </c>
      <c r="DB98" s="3">
        <v>7.0000000000000007E-2</v>
      </c>
      <c r="DC98" s="3">
        <v>0.34</v>
      </c>
      <c r="DD98" s="3">
        <v>0.56000000000000005</v>
      </c>
      <c r="DE98" s="3">
        <v>0.16</v>
      </c>
      <c r="DF98" s="3">
        <v>0.14000000000000001</v>
      </c>
      <c r="DG98" s="3">
        <v>0.1</v>
      </c>
      <c r="DH98" s="3">
        <v>7.0000000000000007E-2</v>
      </c>
      <c r="DI98" s="3">
        <v>0.33</v>
      </c>
      <c r="DJ98" s="3">
        <v>0.73</v>
      </c>
      <c r="DK98" s="3">
        <v>0.33</v>
      </c>
      <c r="DL98" s="3" t="s">
        <v>325</v>
      </c>
    </row>
    <row r="99" spans="1:116" s="3" customFormat="1" ht="12.75">
      <c r="A99" s="3">
        <v>71194</v>
      </c>
      <c r="B99" s="3" t="s">
        <v>18</v>
      </c>
      <c r="C99" s="2">
        <v>4</v>
      </c>
      <c r="D99" s="3">
        <v>20091103</v>
      </c>
      <c r="E99" s="3" t="s">
        <v>140</v>
      </c>
      <c r="F99" s="3">
        <v>20091103</v>
      </c>
      <c r="G99" s="3" t="s">
        <v>349</v>
      </c>
      <c r="H99" s="3">
        <v>9</v>
      </c>
      <c r="I99" s="3">
        <v>9</v>
      </c>
      <c r="J99" s="3">
        <v>1580</v>
      </c>
      <c r="K99" s="3" t="s">
        <v>283</v>
      </c>
      <c r="L99" s="3" t="s">
        <v>283</v>
      </c>
      <c r="M99" s="3" t="s">
        <v>283</v>
      </c>
      <c r="N99" s="3" t="s">
        <v>283</v>
      </c>
      <c r="O99" s="3">
        <v>542</v>
      </c>
      <c r="P99" s="3">
        <v>1.47</v>
      </c>
      <c r="Q99" s="3">
        <v>0.84</v>
      </c>
      <c r="R99" s="3">
        <v>2.31</v>
      </c>
      <c r="S99" s="3" t="s">
        <v>284</v>
      </c>
      <c r="T99" s="3">
        <v>1.9604820000000001</v>
      </c>
      <c r="U99" s="3">
        <v>1.9583280000000001</v>
      </c>
      <c r="V99" s="3" t="s">
        <v>285</v>
      </c>
      <c r="W99" s="3">
        <v>1.929411</v>
      </c>
      <c r="X99" s="3">
        <v>1.941036</v>
      </c>
      <c r="Y99" s="3">
        <v>1.9573160000000001</v>
      </c>
      <c r="Z99" s="3">
        <v>3</v>
      </c>
      <c r="AA99" s="3">
        <v>10.464316</v>
      </c>
      <c r="AB99" s="3">
        <v>10.447834</v>
      </c>
      <c r="AC99" s="3" t="s">
        <v>285</v>
      </c>
      <c r="AD99" s="3">
        <v>10.227853</v>
      </c>
      <c r="AE99" s="3" t="s">
        <v>286</v>
      </c>
      <c r="AF99" s="3">
        <v>10.299557</v>
      </c>
      <c r="AG99" s="3">
        <v>10.443352000000001</v>
      </c>
      <c r="AH99" s="3">
        <v>0.16</v>
      </c>
      <c r="AI99" s="3" t="s">
        <v>287</v>
      </c>
      <c r="AJ99" s="3">
        <v>0.04</v>
      </c>
      <c r="AK99" s="3">
        <v>-0.1429</v>
      </c>
      <c r="AL99" s="3">
        <v>0.25</v>
      </c>
      <c r="AM99" s="3">
        <v>800</v>
      </c>
      <c r="AN99" s="3">
        <v>8.84</v>
      </c>
      <c r="AO99" s="3">
        <v>9.0500000000000007</v>
      </c>
      <c r="AP99" s="3">
        <v>47.52</v>
      </c>
      <c r="AQ99" s="3">
        <v>50.21</v>
      </c>
      <c r="AR99" s="3">
        <v>0.28079999999999999</v>
      </c>
      <c r="AS99" s="3">
        <v>0.29382999999999998</v>
      </c>
      <c r="AT99" s="3">
        <v>0.28210000000000002</v>
      </c>
      <c r="AU99" s="3">
        <v>0.72277999999999998</v>
      </c>
      <c r="AV99" s="3">
        <v>0.88748000000000005</v>
      </c>
      <c r="AW99" s="3">
        <v>0.44319999999999998</v>
      </c>
      <c r="AX99" s="3">
        <v>0.28037000000000001</v>
      </c>
      <c r="AY99" s="3">
        <v>0.29318</v>
      </c>
      <c r="AZ99" s="3">
        <v>0.28217999999999999</v>
      </c>
      <c r="BA99" s="3">
        <v>0.71843000000000001</v>
      </c>
      <c r="BB99" s="3">
        <v>0.88576999999999995</v>
      </c>
      <c r="BC99" s="3">
        <v>0.44262000000000001</v>
      </c>
      <c r="BD99" s="3" t="s">
        <v>288</v>
      </c>
      <c r="BE99" s="3" t="s">
        <v>288</v>
      </c>
      <c r="BF99" s="3" t="s">
        <v>288</v>
      </c>
      <c r="BG99" s="3" t="s">
        <v>288</v>
      </c>
      <c r="BH99" s="3" t="s">
        <v>288</v>
      </c>
      <c r="BI99" s="3" t="s">
        <v>288</v>
      </c>
      <c r="BJ99" s="3">
        <v>0.27655000000000002</v>
      </c>
      <c r="BK99" s="3">
        <v>0.28527999999999998</v>
      </c>
      <c r="BL99" s="3">
        <v>0.27837000000000001</v>
      </c>
      <c r="BM99" s="3">
        <v>0.70648</v>
      </c>
      <c r="BN99" s="3">
        <v>0.83057999999999998</v>
      </c>
      <c r="BO99" s="3">
        <v>0.43526999999999999</v>
      </c>
      <c r="BP99" s="3">
        <v>0.27792</v>
      </c>
      <c r="BQ99" s="3">
        <v>0.28715000000000002</v>
      </c>
      <c r="BR99" s="3">
        <v>0.27966999999999997</v>
      </c>
      <c r="BS99" s="3">
        <v>0.71667000000000003</v>
      </c>
      <c r="BT99" s="3">
        <v>0.84121999999999997</v>
      </c>
      <c r="BU99" s="3">
        <v>0.44224999999999998</v>
      </c>
      <c r="BV99" s="3">
        <v>0.28067999999999999</v>
      </c>
      <c r="BW99" s="3">
        <v>0.29289999999999999</v>
      </c>
      <c r="BX99" s="3">
        <v>0.28117999999999999</v>
      </c>
      <c r="BY99" s="3">
        <v>0.72050000000000003</v>
      </c>
      <c r="BZ99" s="3">
        <v>0.88554999999999995</v>
      </c>
      <c r="CA99" s="3">
        <v>0.44405</v>
      </c>
      <c r="CB99" s="3">
        <v>0.03</v>
      </c>
      <c r="CC99" s="3">
        <v>0.03</v>
      </c>
      <c r="CD99" s="3">
        <v>0.05</v>
      </c>
      <c r="CE99" s="3">
        <v>0.32</v>
      </c>
      <c r="CF99" s="3">
        <v>0.34</v>
      </c>
      <c r="CG99" s="3">
        <v>0.17</v>
      </c>
      <c r="CH99" s="3">
        <v>0.02</v>
      </c>
      <c r="CI99" s="3">
        <v>0.04</v>
      </c>
      <c r="CJ99" s="3">
        <v>0.03</v>
      </c>
      <c r="CK99" s="3">
        <v>0.16</v>
      </c>
      <c r="CL99" s="3">
        <v>0.26</v>
      </c>
      <c r="CM99" s="3">
        <v>0.16</v>
      </c>
      <c r="CN99" s="3" t="s">
        <v>289</v>
      </c>
      <c r="CO99" s="3" t="s">
        <v>289</v>
      </c>
      <c r="CP99" s="3" t="s">
        <v>289</v>
      </c>
      <c r="CQ99" s="3" t="s">
        <v>289</v>
      </c>
      <c r="CR99" s="3" t="s">
        <v>289</v>
      </c>
      <c r="CS99" s="3" t="s">
        <v>289</v>
      </c>
      <c r="CT99" s="3">
        <v>0.04</v>
      </c>
      <c r="CU99" s="3">
        <v>0.11</v>
      </c>
      <c r="CV99" s="3">
        <v>0.05</v>
      </c>
      <c r="CW99" s="3">
        <v>0.12</v>
      </c>
      <c r="CX99" s="3">
        <v>0.55000000000000004</v>
      </c>
      <c r="CY99" s="3">
        <v>0.11</v>
      </c>
      <c r="CZ99" s="3">
        <v>0.05</v>
      </c>
      <c r="DA99" s="3">
        <v>0.04</v>
      </c>
      <c r="DB99" s="3">
        <v>0.03</v>
      </c>
      <c r="DC99" s="3">
        <v>0.16</v>
      </c>
      <c r="DD99" s="3">
        <v>0.35</v>
      </c>
      <c r="DE99" s="3">
        <v>0.1</v>
      </c>
      <c r="DF99" s="3">
        <v>0.01</v>
      </c>
      <c r="DG99" s="3">
        <v>0.06</v>
      </c>
      <c r="DH99" s="3">
        <v>0.01</v>
      </c>
      <c r="DI99" s="3">
        <v>0.17</v>
      </c>
      <c r="DJ99" s="3">
        <v>0.28000000000000003</v>
      </c>
      <c r="DK99" s="3">
        <v>0.14000000000000001</v>
      </c>
      <c r="DL99" s="3" t="s">
        <v>325</v>
      </c>
    </row>
    <row r="100" spans="1:116" s="3" customFormat="1" ht="12.75">
      <c r="A100" s="3">
        <v>72206</v>
      </c>
      <c r="B100" s="3" t="s">
        <v>16</v>
      </c>
      <c r="C100" s="2">
        <v>7</v>
      </c>
      <c r="D100" s="3">
        <v>20091104</v>
      </c>
      <c r="E100" s="3" t="s">
        <v>141</v>
      </c>
      <c r="F100" s="3">
        <v>20091104</v>
      </c>
      <c r="G100" s="3" t="s">
        <v>355</v>
      </c>
      <c r="H100" s="3">
        <v>2</v>
      </c>
      <c r="I100" s="3">
        <v>26</v>
      </c>
      <c r="J100" s="3">
        <v>306</v>
      </c>
      <c r="K100" s="3" t="s">
        <v>354</v>
      </c>
      <c r="L100" s="3" t="s">
        <v>356</v>
      </c>
      <c r="M100" s="3" t="s">
        <v>283</v>
      </c>
      <c r="N100" s="3" t="s">
        <v>283</v>
      </c>
      <c r="O100" s="3">
        <v>542</v>
      </c>
      <c r="P100" s="3">
        <v>1.23</v>
      </c>
      <c r="Q100" s="3">
        <v>0.84</v>
      </c>
      <c r="R100" s="3">
        <v>2.0699999999999998</v>
      </c>
      <c r="S100" s="3" t="s">
        <v>284</v>
      </c>
      <c r="T100" s="3">
        <v>2.023031</v>
      </c>
      <c r="U100" s="3">
        <v>2.0208059999999999</v>
      </c>
      <c r="V100" s="3" t="s">
        <v>285</v>
      </c>
      <c r="W100" s="3">
        <v>1.985538</v>
      </c>
      <c r="X100" s="3">
        <v>1.991185</v>
      </c>
      <c r="Y100" s="3">
        <v>2.0166949999999999</v>
      </c>
      <c r="Z100" s="3">
        <v>2</v>
      </c>
      <c r="AA100" s="3">
        <v>10.766419000000001</v>
      </c>
      <c r="AB100" s="3">
        <v>10.773752999999999</v>
      </c>
      <c r="AC100" s="3" t="s">
        <v>285</v>
      </c>
      <c r="AD100" s="3">
        <v>10.535551</v>
      </c>
      <c r="AE100" s="3" t="s">
        <v>330</v>
      </c>
      <c r="AF100" s="3">
        <v>10.591984</v>
      </c>
      <c r="AG100" s="3">
        <v>10.774616999999999</v>
      </c>
      <c r="AH100" s="3">
        <v>-7.0000000000000007E-2</v>
      </c>
      <c r="AI100" s="3" t="s">
        <v>287</v>
      </c>
      <c r="AJ100" s="3">
        <v>-0.01</v>
      </c>
      <c r="AK100" s="3">
        <v>-1.8571</v>
      </c>
      <c r="AL100" s="3">
        <v>0.25</v>
      </c>
      <c r="AM100" s="3">
        <v>700</v>
      </c>
      <c r="AN100" s="3">
        <v>8.85</v>
      </c>
      <c r="AO100" s="3" t="s">
        <v>293</v>
      </c>
      <c r="AP100" s="3">
        <v>48.24</v>
      </c>
      <c r="AQ100" s="3">
        <v>46.39</v>
      </c>
      <c r="AR100" s="3">
        <v>0.28953000000000001</v>
      </c>
      <c r="AS100" s="3">
        <v>0.30003000000000002</v>
      </c>
      <c r="AT100" s="3">
        <v>0.29020000000000001</v>
      </c>
      <c r="AU100" s="3">
        <v>0.75968000000000002</v>
      </c>
      <c r="AV100" s="3">
        <v>0.89963000000000004</v>
      </c>
      <c r="AW100" s="3">
        <v>0.46750000000000003</v>
      </c>
      <c r="AX100" s="3">
        <v>0.28913</v>
      </c>
      <c r="AY100" s="3">
        <v>0.30177999999999999</v>
      </c>
      <c r="AZ100" s="3">
        <v>0.28982999999999998</v>
      </c>
      <c r="BA100" s="3">
        <v>0.75541999999999998</v>
      </c>
      <c r="BB100" s="3">
        <v>0.89792000000000005</v>
      </c>
      <c r="BC100" s="3">
        <v>0.46743000000000001</v>
      </c>
      <c r="BD100" s="3" t="s">
        <v>288</v>
      </c>
      <c r="BE100" s="3" t="s">
        <v>288</v>
      </c>
      <c r="BF100" s="3" t="s">
        <v>288</v>
      </c>
      <c r="BG100" s="3" t="s">
        <v>288</v>
      </c>
      <c r="BH100" s="3" t="s">
        <v>288</v>
      </c>
      <c r="BI100" s="3" t="s">
        <v>288</v>
      </c>
      <c r="BJ100" s="3">
        <v>0.28349999999999997</v>
      </c>
      <c r="BK100" s="3">
        <v>0.29407</v>
      </c>
      <c r="BL100" s="3">
        <v>0.28649999999999998</v>
      </c>
      <c r="BM100" s="3">
        <v>0.73551999999999995</v>
      </c>
      <c r="BN100" s="3">
        <v>0.85050000000000003</v>
      </c>
      <c r="BO100" s="3">
        <v>0.45717000000000002</v>
      </c>
      <c r="BP100" s="3">
        <v>0.28143000000000001</v>
      </c>
      <c r="BQ100" s="3">
        <v>0.29594999999999999</v>
      </c>
      <c r="BR100" s="3">
        <v>0.28882999999999998</v>
      </c>
      <c r="BS100" s="3">
        <v>0.75502000000000002</v>
      </c>
      <c r="BT100" s="3">
        <v>0.85841999999999996</v>
      </c>
      <c r="BU100" s="3">
        <v>0.47043000000000001</v>
      </c>
      <c r="BV100" s="3">
        <v>0.28732999999999997</v>
      </c>
      <c r="BW100" s="3">
        <v>0.30258000000000002</v>
      </c>
      <c r="BX100" s="3">
        <v>0.29015000000000002</v>
      </c>
      <c r="BY100" s="3">
        <v>0.74960000000000004</v>
      </c>
      <c r="BZ100" s="3">
        <v>0.90517000000000003</v>
      </c>
      <c r="CA100" s="3">
        <v>0.47305000000000003</v>
      </c>
      <c r="CB100" s="3">
        <v>0.08</v>
      </c>
      <c r="CC100" s="3">
        <v>0.03</v>
      </c>
      <c r="CD100" s="3">
        <v>0.05</v>
      </c>
      <c r="CE100" s="3">
        <v>7.0000000000000007E-2</v>
      </c>
      <c r="CF100" s="3">
        <v>0.3</v>
      </c>
      <c r="CG100" s="3">
        <v>0.08</v>
      </c>
      <c r="CH100" s="3">
        <v>0.05</v>
      </c>
      <c r="CI100" s="3">
        <v>0.06</v>
      </c>
      <c r="CJ100" s="3">
        <v>0.04</v>
      </c>
      <c r="CK100" s="3">
        <v>0.48</v>
      </c>
      <c r="CL100" s="3">
        <v>0.25</v>
      </c>
      <c r="CM100" s="3">
        <v>0.27</v>
      </c>
      <c r="CN100" s="3" t="s">
        <v>289</v>
      </c>
      <c r="CO100" s="3" t="s">
        <v>289</v>
      </c>
      <c r="CP100" s="3" t="s">
        <v>289</v>
      </c>
      <c r="CQ100" s="3" t="s">
        <v>289</v>
      </c>
      <c r="CR100" s="3" t="s">
        <v>289</v>
      </c>
      <c r="CS100" s="3" t="s">
        <v>289</v>
      </c>
      <c r="CT100" s="3">
        <v>0.02</v>
      </c>
      <c r="CU100" s="3">
        <v>7.0000000000000007E-2</v>
      </c>
      <c r="CV100" s="3">
        <v>0.13</v>
      </c>
      <c r="CW100" s="3">
        <v>0.25</v>
      </c>
      <c r="CX100" s="3">
        <v>0.38</v>
      </c>
      <c r="CY100" s="3">
        <v>0.19</v>
      </c>
      <c r="CZ100" s="3">
        <v>0.06</v>
      </c>
      <c r="DA100" s="3">
        <v>0.17</v>
      </c>
      <c r="DB100" s="3">
        <v>0.14000000000000001</v>
      </c>
      <c r="DC100" s="3">
        <v>0.25</v>
      </c>
      <c r="DD100" s="3">
        <v>0.18</v>
      </c>
      <c r="DE100" s="3">
        <v>0.24</v>
      </c>
      <c r="DF100" s="3">
        <v>0.03</v>
      </c>
      <c r="DG100" s="3">
        <v>0.08</v>
      </c>
      <c r="DH100" s="3">
        <v>0.32</v>
      </c>
      <c r="DI100" s="3">
        <v>0.09</v>
      </c>
      <c r="DJ100" s="3">
        <v>0.24</v>
      </c>
      <c r="DK100" s="3">
        <v>0.53</v>
      </c>
      <c r="DL100" s="3" t="s">
        <v>325</v>
      </c>
    </row>
    <row r="101" spans="1:116" s="3" customFormat="1" ht="12.75">
      <c r="A101" s="3">
        <v>71169</v>
      </c>
      <c r="B101" s="3" t="s">
        <v>16</v>
      </c>
      <c r="C101" s="2">
        <v>1</v>
      </c>
      <c r="D101" s="3">
        <v>20091110</v>
      </c>
      <c r="E101" s="3" t="s">
        <v>138</v>
      </c>
      <c r="F101" s="3">
        <v>20091110</v>
      </c>
      <c r="G101" s="3" t="s">
        <v>357</v>
      </c>
      <c r="H101" s="3">
        <v>1</v>
      </c>
      <c r="I101" s="3">
        <v>58</v>
      </c>
      <c r="J101" s="3">
        <v>308</v>
      </c>
      <c r="K101" s="3" t="s">
        <v>308</v>
      </c>
      <c r="L101" s="3" t="s">
        <v>283</v>
      </c>
      <c r="M101" s="3" t="s">
        <v>283</v>
      </c>
      <c r="N101" s="3" t="s">
        <v>283</v>
      </c>
      <c r="O101" s="3">
        <v>541</v>
      </c>
      <c r="P101" s="3">
        <v>0.93</v>
      </c>
      <c r="Q101" s="3">
        <v>0.47</v>
      </c>
      <c r="R101" s="3">
        <v>1.4</v>
      </c>
      <c r="S101" s="3" t="s">
        <v>284</v>
      </c>
      <c r="T101" s="3">
        <v>2.0094249999999998</v>
      </c>
      <c r="U101" s="3">
        <v>2.00115</v>
      </c>
      <c r="V101" s="3" t="s">
        <v>285</v>
      </c>
      <c r="W101" s="3">
        <v>1.970931</v>
      </c>
      <c r="X101" s="3">
        <v>1.9739249999999999</v>
      </c>
      <c r="Y101" s="3">
        <v>1.991268</v>
      </c>
      <c r="Z101" s="3">
        <v>0</v>
      </c>
      <c r="AA101" s="3">
        <v>10.674992</v>
      </c>
      <c r="AB101" s="3">
        <v>10.650205</v>
      </c>
      <c r="AC101" s="3" t="s">
        <v>285</v>
      </c>
      <c r="AD101" s="3">
        <v>10.482293</v>
      </c>
      <c r="AE101" s="3" t="s">
        <v>292</v>
      </c>
      <c r="AF101" s="3">
        <v>10.495785</v>
      </c>
      <c r="AG101" s="3">
        <v>10.611651999999999</v>
      </c>
      <c r="AH101" s="3">
        <v>0.23</v>
      </c>
      <c r="AI101" s="3" t="s">
        <v>287</v>
      </c>
      <c r="AJ101" s="3">
        <v>0.36</v>
      </c>
      <c r="AK101" s="3">
        <v>0.42859999999999998</v>
      </c>
      <c r="AL101" s="3">
        <v>-1.5</v>
      </c>
      <c r="AM101" s="3">
        <v>600</v>
      </c>
      <c r="AN101" s="3">
        <v>10.76</v>
      </c>
      <c r="AO101" s="3">
        <v>10.89</v>
      </c>
      <c r="AP101" s="3">
        <v>70.099999999999994</v>
      </c>
      <c r="AQ101" s="3">
        <v>72.540000000000006</v>
      </c>
      <c r="AR101" s="3">
        <v>0.28763</v>
      </c>
      <c r="AS101" s="3">
        <v>0.29557</v>
      </c>
      <c r="AT101" s="3">
        <v>0.28766999999999998</v>
      </c>
      <c r="AU101" s="3">
        <v>0.75807000000000002</v>
      </c>
      <c r="AV101" s="3">
        <v>0.89273000000000002</v>
      </c>
      <c r="AW101" s="3">
        <v>0.47133000000000003</v>
      </c>
      <c r="AX101" s="3">
        <v>0.28577999999999998</v>
      </c>
      <c r="AY101" s="3">
        <v>0.29615000000000002</v>
      </c>
      <c r="AZ101" s="3">
        <v>0.28734999999999999</v>
      </c>
      <c r="BA101" s="3">
        <v>0.74819999999999998</v>
      </c>
      <c r="BB101" s="3">
        <v>0.89388000000000001</v>
      </c>
      <c r="BC101" s="3">
        <v>0.47008</v>
      </c>
      <c r="BD101" s="3" t="s">
        <v>288</v>
      </c>
      <c r="BE101" s="3" t="s">
        <v>288</v>
      </c>
      <c r="BF101" s="3" t="s">
        <v>288</v>
      </c>
      <c r="BG101" s="3" t="s">
        <v>288</v>
      </c>
      <c r="BH101" s="3" t="s">
        <v>288</v>
      </c>
      <c r="BI101" s="3" t="s">
        <v>288</v>
      </c>
      <c r="BJ101" s="3">
        <v>0.28144999999999998</v>
      </c>
      <c r="BK101" s="3">
        <v>0.29189999999999999</v>
      </c>
      <c r="BL101" s="3">
        <v>0.28284999999999999</v>
      </c>
      <c r="BM101" s="3">
        <v>0.74065000000000003</v>
      </c>
      <c r="BN101" s="3">
        <v>0.86541999999999997</v>
      </c>
      <c r="BO101" s="3">
        <v>0.46307999999999999</v>
      </c>
      <c r="BP101" s="3">
        <v>0.28165000000000001</v>
      </c>
      <c r="BQ101" s="3">
        <v>0.29187999999999997</v>
      </c>
      <c r="BR101" s="3">
        <v>0.28387000000000001</v>
      </c>
      <c r="BS101" s="3">
        <v>0.74087999999999998</v>
      </c>
      <c r="BT101" s="3">
        <v>0.87224999999999997</v>
      </c>
      <c r="BU101" s="3">
        <v>0.46167000000000002</v>
      </c>
      <c r="BV101" s="3">
        <v>0.2848</v>
      </c>
      <c r="BW101" s="3">
        <v>0.29587999999999998</v>
      </c>
      <c r="BX101" s="3">
        <v>0.28558</v>
      </c>
      <c r="BY101" s="3">
        <v>0.74473</v>
      </c>
      <c r="BZ101" s="3">
        <v>0.89617000000000002</v>
      </c>
      <c r="CA101" s="3">
        <v>0.46365000000000001</v>
      </c>
      <c r="CB101" s="3">
        <v>0.09</v>
      </c>
      <c r="CC101" s="3">
        <v>0.08</v>
      </c>
      <c r="CD101" s="3">
        <v>7.0000000000000007E-2</v>
      </c>
      <c r="CE101" s="3">
        <v>0.48</v>
      </c>
      <c r="CF101" s="3">
        <v>0.13</v>
      </c>
      <c r="CG101" s="3">
        <v>0.22</v>
      </c>
      <c r="CH101" s="3">
        <v>0.03</v>
      </c>
      <c r="CI101" s="3">
        <v>0.1</v>
      </c>
      <c r="CJ101" s="3">
        <v>0.12</v>
      </c>
      <c r="CK101" s="3">
        <v>0.65</v>
      </c>
      <c r="CL101" s="3">
        <v>0.52</v>
      </c>
      <c r="CM101" s="3">
        <v>0.77</v>
      </c>
      <c r="CN101" s="3" t="s">
        <v>289</v>
      </c>
      <c r="CO101" s="3" t="s">
        <v>289</v>
      </c>
      <c r="CP101" s="3" t="s">
        <v>289</v>
      </c>
      <c r="CQ101" s="3" t="s">
        <v>289</v>
      </c>
      <c r="CR101" s="3" t="s">
        <v>289</v>
      </c>
      <c r="CS101" s="3" t="s">
        <v>289</v>
      </c>
      <c r="CT101" s="3">
        <v>0.02</v>
      </c>
      <c r="CU101" s="3">
        <v>7.0000000000000007E-2</v>
      </c>
      <c r="CV101" s="3">
        <v>0.04</v>
      </c>
      <c r="CW101" s="3">
        <v>0.13</v>
      </c>
      <c r="CX101" s="3">
        <v>7.0000000000000007E-2</v>
      </c>
      <c r="CY101" s="3">
        <v>0.36</v>
      </c>
      <c r="CZ101" s="3">
        <v>0.17</v>
      </c>
      <c r="DA101" s="3">
        <v>0.12</v>
      </c>
      <c r="DB101" s="3">
        <v>0.13</v>
      </c>
      <c r="DC101" s="3">
        <v>0.37</v>
      </c>
      <c r="DD101" s="3">
        <v>0.23</v>
      </c>
      <c r="DE101" s="3">
        <v>0.45</v>
      </c>
      <c r="DF101" s="3">
        <v>0.05</v>
      </c>
      <c r="DG101" s="3">
        <v>0.04</v>
      </c>
      <c r="DH101" s="3">
        <v>0.18</v>
      </c>
      <c r="DI101" s="3">
        <v>0.48</v>
      </c>
      <c r="DJ101" s="3">
        <v>0.5</v>
      </c>
      <c r="DK101" s="3">
        <v>0.42</v>
      </c>
      <c r="DL101" s="3" t="s">
        <v>325</v>
      </c>
    </row>
    <row r="102" spans="1:116" s="3" customFormat="1" ht="12.75">
      <c r="A102" s="3">
        <v>72203</v>
      </c>
      <c r="B102" s="3" t="s">
        <v>16</v>
      </c>
      <c r="C102" s="2">
        <v>7</v>
      </c>
      <c r="D102" s="3">
        <v>20091111</v>
      </c>
      <c r="E102" s="3" t="s">
        <v>138</v>
      </c>
      <c r="F102" s="3">
        <v>20091111</v>
      </c>
      <c r="G102" s="3" t="s">
        <v>355</v>
      </c>
      <c r="H102" s="3">
        <v>3</v>
      </c>
      <c r="I102" s="3">
        <v>27</v>
      </c>
      <c r="J102" s="3">
        <v>461</v>
      </c>
      <c r="K102" s="3" t="s">
        <v>313</v>
      </c>
      <c r="L102" s="3" t="s">
        <v>283</v>
      </c>
      <c r="M102" s="3" t="s">
        <v>283</v>
      </c>
      <c r="N102" s="3" t="s">
        <v>283</v>
      </c>
      <c r="O102" s="3">
        <v>540</v>
      </c>
      <c r="P102" s="3">
        <v>1.25</v>
      </c>
      <c r="Q102" s="3">
        <v>1.07</v>
      </c>
      <c r="R102" s="3">
        <v>2.3199999999999998</v>
      </c>
      <c r="S102" s="3" t="s">
        <v>284</v>
      </c>
      <c r="T102" s="3">
        <v>1.99899</v>
      </c>
      <c r="U102" s="3">
        <v>1.99481</v>
      </c>
      <c r="V102" s="3" t="s">
        <v>285</v>
      </c>
      <c r="W102" s="3">
        <v>1.9634309999999999</v>
      </c>
      <c r="X102" s="3">
        <v>1.970305</v>
      </c>
      <c r="Y102" s="3">
        <v>1.9988189999999999</v>
      </c>
      <c r="Z102" s="3">
        <v>0</v>
      </c>
      <c r="AA102" s="3">
        <v>10.670776</v>
      </c>
      <c r="AB102" s="3">
        <v>10.663451999999999</v>
      </c>
      <c r="AC102" s="3" t="s">
        <v>285</v>
      </c>
      <c r="AD102" s="3">
        <v>10.457518</v>
      </c>
      <c r="AE102" s="3" t="s">
        <v>330</v>
      </c>
      <c r="AF102" s="3">
        <v>10.474591999999999</v>
      </c>
      <c r="AG102" s="3">
        <v>10.700400999999999</v>
      </c>
      <c r="AH102" s="3">
        <v>7.0000000000000007E-2</v>
      </c>
      <c r="AI102" s="3" t="s">
        <v>287</v>
      </c>
      <c r="AJ102" s="3">
        <v>-0.35</v>
      </c>
      <c r="AK102" s="3">
        <v>-0.5</v>
      </c>
      <c r="AL102" s="3">
        <v>0.1875</v>
      </c>
      <c r="AM102" s="3">
        <v>600</v>
      </c>
      <c r="AN102" s="3">
        <v>8.65</v>
      </c>
      <c r="AO102" s="3">
        <v>8.6</v>
      </c>
      <c r="AP102" s="3">
        <v>49.15</v>
      </c>
      <c r="AQ102" s="3">
        <v>49.76</v>
      </c>
      <c r="AR102" s="3">
        <v>0.28666999999999998</v>
      </c>
      <c r="AS102" s="3">
        <v>0.29923</v>
      </c>
      <c r="AT102" s="3">
        <v>0.28593000000000002</v>
      </c>
      <c r="AU102" s="3">
        <v>0.74817999999999996</v>
      </c>
      <c r="AV102" s="3">
        <v>0.89895000000000003</v>
      </c>
      <c r="AW102" s="3">
        <v>0.45973000000000003</v>
      </c>
      <c r="AX102" s="3">
        <v>0.28570000000000001</v>
      </c>
      <c r="AY102" s="3">
        <v>0.30014999999999997</v>
      </c>
      <c r="AZ102" s="3">
        <v>0.28599999999999998</v>
      </c>
      <c r="BA102" s="3">
        <v>0.74192999999999998</v>
      </c>
      <c r="BB102" s="3">
        <v>0.90073000000000003</v>
      </c>
      <c r="BC102" s="3">
        <v>0.45691999999999999</v>
      </c>
      <c r="BD102" s="3" t="s">
        <v>288</v>
      </c>
      <c r="BE102" s="3" t="s">
        <v>288</v>
      </c>
      <c r="BF102" s="3" t="s">
        <v>288</v>
      </c>
      <c r="BG102" s="3" t="s">
        <v>288</v>
      </c>
      <c r="BH102" s="3" t="s">
        <v>288</v>
      </c>
      <c r="BI102" s="3" t="s">
        <v>288</v>
      </c>
      <c r="BJ102" s="3">
        <v>0.28066999999999998</v>
      </c>
      <c r="BK102" s="3">
        <v>0.29330000000000001</v>
      </c>
      <c r="BL102" s="3">
        <v>0.28287000000000001</v>
      </c>
      <c r="BM102" s="3">
        <v>0.72497</v>
      </c>
      <c r="BN102" s="3">
        <v>0.86531999999999998</v>
      </c>
      <c r="BO102" s="3">
        <v>0.44917000000000001</v>
      </c>
      <c r="BP102" s="3">
        <v>0.28216999999999998</v>
      </c>
      <c r="BQ102" s="3">
        <v>0.29187999999999997</v>
      </c>
      <c r="BR102" s="3">
        <v>0.28293000000000001</v>
      </c>
      <c r="BS102" s="3">
        <v>0.72414999999999996</v>
      </c>
      <c r="BT102" s="3">
        <v>0.86895</v>
      </c>
      <c r="BU102" s="3">
        <v>0.45855000000000001</v>
      </c>
      <c r="BV102" s="3">
        <v>0.28687000000000001</v>
      </c>
      <c r="BW102" s="3">
        <v>0.30181999999999998</v>
      </c>
      <c r="BX102" s="3">
        <v>0.28549999999999998</v>
      </c>
      <c r="BY102" s="3">
        <v>0.74448000000000003</v>
      </c>
      <c r="BZ102" s="3">
        <v>0.90802000000000005</v>
      </c>
      <c r="CA102" s="3">
        <v>0.45874999999999999</v>
      </c>
      <c r="CB102" s="3">
        <v>0.04</v>
      </c>
      <c r="CC102" s="3">
        <v>0.04</v>
      </c>
      <c r="CD102" s="3">
        <v>0.04</v>
      </c>
      <c r="CE102" s="3">
        <v>0.17</v>
      </c>
      <c r="CF102" s="3">
        <v>0.5</v>
      </c>
      <c r="CG102" s="3">
        <v>0.35</v>
      </c>
      <c r="CH102" s="3">
        <v>0.02</v>
      </c>
      <c r="CI102" s="3">
        <v>0.06</v>
      </c>
      <c r="CJ102" s="3">
        <v>0.06</v>
      </c>
      <c r="CK102" s="3">
        <v>0.59</v>
      </c>
      <c r="CL102" s="3">
        <v>0.28999999999999998</v>
      </c>
      <c r="CM102" s="3">
        <v>0.33</v>
      </c>
      <c r="CN102" s="3" t="s">
        <v>289</v>
      </c>
      <c r="CO102" s="3" t="s">
        <v>289</v>
      </c>
      <c r="CP102" s="3" t="s">
        <v>289</v>
      </c>
      <c r="CQ102" s="3" t="s">
        <v>289</v>
      </c>
      <c r="CR102" s="3" t="s">
        <v>289</v>
      </c>
      <c r="CS102" s="3" t="s">
        <v>289</v>
      </c>
      <c r="CT102" s="3">
        <v>0.12</v>
      </c>
      <c r="CU102" s="3">
        <v>0.27</v>
      </c>
      <c r="CV102" s="3">
        <v>0.14000000000000001</v>
      </c>
      <c r="CW102" s="3">
        <v>0.46</v>
      </c>
      <c r="CX102" s="3">
        <v>0.5</v>
      </c>
      <c r="CY102" s="3">
        <v>0.31</v>
      </c>
      <c r="CZ102" s="3">
        <v>0.17</v>
      </c>
      <c r="DA102" s="3">
        <v>0.06</v>
      </c>
      <c r="DB102" s="3">
        <v>0.14000000000000001</v>
      </c>
      <c r="DC102" s="3">
        <v>0.2</v>
      </c>
      <c r="DD102" s="3">
        <v>0.11</v>
      </c>
      <c r="DE102" s="3">
        <v>0.15</v>
      </c>
      <c r="DF102" s="3">
        <v>0.05</v>
      </c>
      <c r="DG102" s="3">
        <v>7.0000000000000007E-2</v>
      </c>
      <c r="DH102" s="3">
        <v>0.1</v>
      </c>
      <c r="DI102" s="3">
        <v>0.24</v>
      </c>
      <c r="DJ102" s="3">
        <v>0.22</v>
      </c>
      <c r="DK102" s="3">
        <v>0.55000000000000004</v>
      </c>
      <c r="DL102" s="3" t="s">
        <v>325</v>
      </c>
    </row>
    <row r="103" spans="1:116" s="3" customFormat="1" ht="12.75">
      <c r="A103" s="3">
        <v>72207</v>
      </c>
      <c r="B103" s="3" t="s">
        <v>16</v>
      </c>
      <c r="C103" s="2">
        <v>3</v>
      </c>
      <c r="D103" s="3">
        <v>20091111</v>
      </c>
      <c r="E103" s="3" t="s">
        <v>142</v>
      </c>
      <c r="F103" s="3">
        <v>20091111</v>
      </c>
      <c r="G103" s="3" t="s">
        <v>327</v>
      </c>
      <c r="H103" s="3">
        <v>26</v>
      </c>
      <c r="I103" s="3">
        <v>44</v>
      </c>
      <c r="J103" s="3">
        <v>3942</v>
      </c>
      <c r="K103" s="3" t="s">
        <v>283</v>
      </c>
      <c r="L103" s="3" t="s">
        <v>283</v>
      </c>
      <c r="M103" s="3" t="s">
        <v>283</v>
      </c>
      <c r="N103" s="3" t="s">
        <v>283</v>
      </c>
      <c r="O103" s="3">
        <v>542</v>
      </c>
      <c r="P103" s="3">
        <v>1.34</v>
      </c>
      <c r="Q103" s="3">
        <v>0.69</v>
      </c>
      <c r="R103" s="3">
        <v>2.0299999999999998</v>
      </c>
      <c r="S103" s="3" t="s">
        <v>284</v>
      </c>
      <c r="T103" s="3">
        <v>1.9577830000000001</v>
      </c>
      <c r="U103" s="3">
        <v>1.951808</v>
      </c>
      <c r="V103" s="3" t="s">
        <v>285</v>
      </c>
      <c r="W103" s="3">
        <v>1.93164</v>
      </c>
      <c r="X103" s="3">
        <v>1.947184</v>
      </c>
      <c r="Y103" s="3">
        <v>1.9561360000000001</v>
      </c>
      <c r="Z103" s="3">
        <v>0</v>
      </c>
      <c r="AA103" s="3">
        <v>10.45168</v>
      </c>
      <c r="AB103" s="3">
        <v>10.433147999999999</v>
      </c>
      <c r="AC103" s="3" t="s">
        <v>285</v>
      </c>
      <c r="AD103" s="3">
        <v>10.254522</v>
      </c>
      <c r="AE103" s="3" t="s">
        <v>330</v>
      </c>
      <c r="AF103" s="3">
        <v>10.356287999999999</v>
      </c>
      <c r="AG103" s="3">
        <v>10.457304000000001</v>
      </c>
      <c r="AH103" s="3">
        <v>0.18</v>
      </c>
      <c r="AI103" s="3" t="s">
        <v>287</v>
      </c>
      <c r="AJ103" s="3">
        <v>-0.23</v>
      </c>
      <c r="AK103" s="3">
        <v>-1.0713999999999999</v>
      </c>
      <c r="AL103" s="3">
        <v>-0.6875</v>
      </c>
      <c r="AM103" s="3">
        <v>1000</v>
      </c>
      <c r="AN103" s="3">
        <v>8.9</v>
      </c>
      <c r="AO103" s="3">
        <v>9.33</v>
      </c>
      <c r="AP103" s="3">
        <v>48.17</v>
      </c>
      <c r="AQ103" s="3">
        <v>53.33</v>
      </c>
      <c r="AR103" s="3">
        <v>0.28056999999999999</v>
      </c>
      <c r="AS103" s="3">
        <v>0.29254999999999998</v>
      </c>
      <c r="AT103" s="3">
        <v>0.28066999999999998</v>
      </c>
      <c r="AU103" s="3">
        <v>0.73492999999999997</v>
      </c>
      <c r="AV103" s="3">
        <v>0.89227000000000001</v>
      </c>
      <c r="AW103" s="3">
        <v>0.44552999999999998</v>
      </c>
      <c r="AX103" s="3">
        <v>0.27972999999999998</v>
      </c>
      <c r="AY103" s="3">
        <v>0.29325000000000001</v>
      </c>
      <c r="AZ103" s="3">
        <v>0.27983000000000002</v>
      </c>
      <c r="BA103" s="3">
        <v>0.73058000000000001</v>
      </c>
      <c r="BB103" s="3">
        <v>0.88856999999999997</v>
      </c>
      <c r="BC103" s="3">
        <v>0.44264999999999999</v>
      </c>
      <c r="BD103" s="3" t="s">
        <v>288</v>
      </c>
      <c r="BE103" s="3" t="s">
        <v>288</v>
      </c>
      <c r="BF103" s="3" t="s">
        <v>288</v>
      </c>
      <c r="BG103" s="3" t="s">
        <v>288</v>
      </c>
      <c r="BH103" s="3" t="s">
        <v>288</v>
      </c>
      <c r="BI103" s="3" t="s">
        <v>288</v>
      </c>
      <c r="BJ103" s="3">
        <v>0.27678000000000003</v>
      </c>
      <c r="BK103" s="3">
        <v>0.28558</v>
      </c>
      <c r="BL103" s="3">
        <v>0.27761999999999998</v>
      </c>
      <c r="BM103" s="3">
        <v>0.72294999999999998</v>
      </c>
      <c r="BN103" s="3">
        <v>0.84240000000000004</v>
      </c>
      <c r="BO103" s="3">
        <v>0.43964999999999999</v>
      </c>
      <c r="BP103" s="3">
        <v>0.27857999999999999</v>
      </c>
      <c r="BQ103" s="3">
        <v>0.28942000000000001</v>
      </c>
      <c r="BR103" s="3">
        <v>0.27961999999999998</v>
      </c>
      <c r="BS103" s="3">
        <v>0.73234999999999995</v>
      </c>
      <c r="BT103" s="3">
        <v>0.84982000000000002</v>
      </c>
      <c r="BU103" s="3">
        <v>0.44719999999999999</v>
      </c>
      <c r="BV103" s="3">
        <v>0.27998000000000001</v>
      </c>
      <c r="BW103" s="3">
        <v>0.29399999999999998</v>
      </c>
      <c r="BX103" s="3">
        <v>0.28072000000000003</v>
      </c>
      <c r="BY103" s="3">
        <v>0.73394999999999999</v>
      </c>
      <c r="BZ103" s="3">
        <v>0.88893</v>
      </c>
      <c r="CA103" s="3">
        <v>0.44478000000000001</v>
      </c>
      <c r="CB103" s="3">
        <v>0.2</v>
      </c>
      <c r="CC103" s="3">
        <v>0.05</v>
      </c>
      <c r="CD103" s="3">
        <v>7.0000000000000007E-2</v>
      </c>
      <c r="CE103" s="3">
        <v>0.44</v>
      </c>
      <c r="CF103" s="3">
        <v>0.69</v>
      </c>
      <c r="CG103" s="3">
        <v>0.28000000000000003</v>
      </c>
      <c r="CH103" s="3">
        <v>0.06</v>
      </c>
      <c r="CI103" s="3">
        <v>0.05</v>
      </c>
      <c r="CJ103" s="3">
        <v>0.06</v>
      </c>
      <c r="CK103" s="3">
        <v>0.2</v>
      </c>
      <c r="CL103" s="3">
        <v>0.24</v>
      </c>
      <c r="CM103" s="3">
        <v>0.13</v>
      </c>
      <c r="CN103" s="3" t="s">
        <v>289</v>
      </c>
      <c r="CO103" s="3" t="s">
        <v>289</v>
      </c>
      <c r="CP103" s="3" t="s">
        <v>289</v>
      </c>
      <c r="CQ103" s="3" t="s">
        <v>289</v>
      </c>
      <c r="CR103" s="3" t="s">
        <v>289</v>
      </c>
      <c r="CS103" s="3" t="s">
        <v>289</v>
      </c>
      <c r="CT103" s="3">
        <v>0.09</v>
      </c>
      <c r="CU103" s="3">
        <v>0.06</v>
      </c>
      <c r="CV103" s="3">
        <v>7.0000000000000007E-2</v>
      </c>
      <c r="CW103" s="3">
        <v>0.41</v>
      </c>
      <c r="CX103" s="3">
        <v>0.54</v>
      </c>
      <c r="CY103" s="3">
        <v>0.26</v>
      </c>
      <c r="CZ103" s="3">
        <v>0.13</v>
      </c>
      <c r="DA103" s="3">
        <v>0.12</v>
      </c>
      <c r="DB103" s="3">
        <v>0.08</v>
      </c>
      <c r="DC103" s="3">
        <v>0.53</v>
      </c>
      <c r="DD103" s="3">
        <v>0.45</v>
      </c>
      <c r="DE103" s="3">
        <v>0.34</v>
      </c>
      <c r="DF103" s="3">
        <v>0.01</v>
      </c>
      <c r="DG103" s="3">
        <v>0.02</v>
      </c>
      <c r="DH103" s="3">
        <v>0.05</v>
      </c>
      <c r="DI103" s="3">
        <v>0.28999999999999998</v>
      </c>
      <c r="DJ103" s="3">
        <v>0.24</v>
      </c>
      <c r="DK103" s="3">
        <v>0.19</v>
      </c>
      <c r="DL103" s="3" t="s">
        <v>325</v>
      </c>
    </row>
    <row r="104" spans="1:116" s="36" customFormat="1" ht="12.75">
      <c r="A104" s="3">
        <v>72204</v>
      </c>
      <c r="B104" s="3" t="s">
        <v>16</v>
      </c>
      <c r="C104" s="2">
        <v>2</v>
      </c>
      <c r="D104" s="3">
        <v>20091111</v>
      </c>
      <c r="E104" s="3" t="s">
        <v>143</v>
      </c>
      <c r="F104" s="3">
        <v>20091111</v>
      </c>
      <c r="G104" s="3" t="s">
        <v>351</v>
      </c>
      <c r="H104" s="3">
        <v>8</v>
      </c>
      <c r="I104" s="3">
        <v>58</v>
      </c>
      <c r="J104" s="3">
        <v>1415</v>
      </c>
      <c r="K104" s="3" t="s">
        <v>283</v>
      </c>
      <c r="L104" s="3" t="s">
        <v>283</v>
      </c>
      <c r="M104" s="3" t="s">
        <v>283</v>
      </c>
      <c r="N104" s="3" t="s">
        <v>283</v>
      </c>
      <c r="O104" s="3">
        <v>540</v>
      </c>
      <c r="P104" s="3">
        <v>1.41</v>
      </c>
      <c r="Q104" s="3">
        <v>1.1100000000000001</v>
      </c>
      <c r="R104" s="3">
        <v>2.52</v>
      </c>
      <c r="S104" s="3" t="s">
        <v>284</v>
      </c>
      <c r="T104" s="3">
        <v>1.955462</v>
      </c>
      <c r="U104" s="3">
        <v>1.9464589999999999</v>
      </c>
      <c r="V104" s="3" t="s">
        <v>285</v>
      </c>
      <c r="W104" s="3">
        <v>1.918787</v>
      </c>
      <c r="X104" s="3">
        <v>1.926434</v>
      </c>
      <c r="Y104" s="3">
        <v>1.9488110000000001</v>
      </c>
      <c r="Z104" s="3">
        <v>0</v>
      </c>
      <c r="AA104" s="3">
        <v>10.427879000000001</v>
      </c>
      <c r="AB104" s="3">
        <v>10.397114</v>
      </c>
      <c r="AC104" s="3" t="s">
        <v>285</v>
      </c>
      <c r="AD104" s="3">
        <v>10.199325999999999</v>
      </c>
      <c r="AE104" s="3" t="s">
        <v>330</v>
      </c>
      <c r="AF104" s="3">
        <v>10.246414</v>
      </c>
      <c r="AG104" s="3">
        <v>10.412318000000001</v>
      </c>
      <c r="AH104" s="3">
        <v>0.3</v>
      </c>
      <c r="AI104" s="3" t="s">
        <v>287</v>
      </c>
      <c r="AJ104" s="3">
        <v>-0.15</v>
      </c>
      <c r="AK104" s="3">
        <v>0.64290000000000003</v>
      </c>
      <c r="AL104" s="3">
        <v>0.4375</v>
      </c>
      <c r="AM104" s="3">
        <v>600</v>
      </c>
      <c r="AN104" s="3">
        <v>8.68</v>
      </c>
      <c r="AO104" s="3">
        <v>9.3000000000000007</v>
      </c>
      <c r="AP104" s="3">
        <v>49.2</v>
      </c>
      <c r="AQ104" s="3">
        <v>55.79</v>
      </c>
      <c r="AR104" s="3">
        <v>0.27989999999999998</v>
      </c>
      <c r="AS104" s="3">
        <v>0.29071999999999998</v>
      </c>
      <c r="AT104" s="3">
        <v>0.27972000000000002</v>
      </c>
      <c r="AU104" s="3">
        <v>0.73912999999999995</v>
      </c>
      <c r="AV104" s="3">
        <v>0.88397999999999999</v>
      </c>
      <c r="AW104" s="3">
        <v>0.45550000000000002</v>
      </c>
      <c r="AX104" s="3">
        <v>0.27879999999999999</v>
      </c>
      <c r="AY104" s="3">
        <v>0.29167999999999999</v>
      </c>
      <c r="AZ104" s="3">
        <v>0.27877999999999997</v>
      </c>
      <c r="BA104" s="3">
        <v>0.72731999999999997</v>
      </c>
      <c r="BB104" s="3">
        <v>0.88058000000000003</v>
      </c>
      <c r="BC104" s="3">
        <v>0.44836999999999999</v>
      </c>
      <c r="BD104" s="3" t="s">
        <v>288</v>
      </c>
      <c r="BE104" s="3" t="s">
        <v>288</v>
      </c>
      <c r="BF104" s="3" t="s">
        <v>288</v>
      </c>
      <c r="BG104" s="3" t="s">
        <v>288</v>
      </c>
      <c r="BH104" s="3" t="s">
        <v>288</v>
      </c>
      <c r="BI104" s="3" t="s">
        <v>288</v>
      </c>
      <c r="BJ104" s="3">
        <v>0.27450000000000002</v>
      </c>
      <c r="BK104" s="3">
        <v>0.28455000000000003</v>
      </c>
      <c r="BL104" s="3">
        <v>0.27622999999999998</v>
      </c>
      <c r="BM104" s="3">
        <v>0.70955000000000001</v>
      </c>
      <c r="BN104" s="3">
        <v>0.84355000000000002</v>
      </c>
      <c r="BO104" s="3">
        <v>0.44074999999999998</v>
      </c>
      <c r="BP104" s="3">
        <v>0.27562999999999999</v>
      </c>
      <c r="BQ104" s="3">
        <v>0.28575</v>
      </c>
      <c r="BR104" s="3">
        <v>0.27682000000000001</v>
      </c>
      <c r="BS104" s="3">
        <v>0.71531999999999996</v>
      </c>
      <c r="BT104" s="3">
        <v>0.85099999999999998</v>
      </c>
      <c r="BU104" s="3">
        <v>0.44552999999999998</v>
      </c>
      <c r="BV104" s="3">
        <v>0.27932000000000001</v>
      </c>
      <c r="BW104" s="3">
        <v>0.29187999999999997</v>
      </c>
      <c r="BX104" s="3">
        <v>0.27872000000000002</v>
      </c>
      <c r="BY104" s="3">
        <v>0.73046999999999995</v>
      </c>
      <c r="BZ104" s="3">
        <v>0.88588</v>
      </c>
      <c r="CA104" s="3">
        <v>0.44947999999999999</v>
      </c>
      <c r="CB104" s="3">
        <v>0.12</v>
      </c>
      <c r="CC104" s="3">
        <v>7.0000000000000007E-2</v>
      </c>
      <c r="CD104" s="3">
        <v>0.09</v>
      </c>
      <c r="CE104" s="3">
        <v>0.31</v>
      </c>
      <c r="CF104" s="3">
        <v>0.25</v>
      </c>
      <c r="CG104" s="3">
        <v>0.13</v>
      </c>
      <c r="CH104" s="3">
        <v>0.05</v>
      </c>
      <c r="CI104" s="3">
        <v>0.04</v>
      </c>
      <c r="CJ104" s="3">
        <v>7.0000000000000007E-2</v>
      </c>
      <c r="CK104" s="3">
        <v>0.3</v>
      </c>
      <c r="CL104" s="3">
        <v>0.22</v>
      </c>
      <c r="CM104" s="3">
        <v>0.22</v>
      </c>
      <c r="CN104" s="3" t="s">
        <v>289</v>
      </c>
      <c r="CO104" s="3" t="s">
        <v>289</v>
      </c>
      <c r="CP104" s="3" t="s">
        <v>289</v>
      </c>
      <c r="CQ104" s="3" t="s">
        <v>289</v>
      </c>
      <c r="CR104" s="3" t="s">
        <v>289</v>
      </c>
      <c r="CS104" s="3" t="s">
        <v>289</v>
      </c>
      <c r="CT104" s="3">
        <v>0.08</v>
      </c>
      <c r="CU104" s="3">
        <v>7.0000000000000007E-2</v>
      </c>
      <c r="CV104" s="3">
        <v>0.2</v>
      </c>
      <c r="CW104" s="3">
        <v>0.72</v>
      </c>
      <c r="CX104" s="3">
        <v>0.64</v>
      </c>
      <c r="CY104" s="3">
        <v>0.52</v>
      </c>
      <c r="CZ104" s="3">
        <v>0.16</v>
      </c>
      <c r="DA104" s="3">
        <v>0.1</v>
      </c>
      <c r="DB104" s="3">
        <v>0.19</v>
      </c>
      <c r="DC104" s="3">
        <v>0.65</v>
      </c>
      <c r="DD104" s="3">
        <v>0.64</v>
      </c>
      <c r="DE104" s="3">
        <v>0.6</v>
      </c>
      <c r="DF104" s="3">
        <v>0.09</v>
      </c>
      <c r="DG104" s="3">
        <v>0.12</v>
      </c>
      <c r="DH104" s="3">
        <v>0.14000000000000001</v>
      </c>
      <c r="DI104" s="3">
        <v>0.41</v>
      </c>
      <c r="DJ104" s="3">
        <v>0.35</v>
      </c>
      <c r="DK104" s="3">
        <v>0.45</v>
      </c>
      <c r="DL104" s="3" t="s">
        <v>325</v>
      </c>
    </row>
    <row r="105" spans="1:116" s="36" customFormat="1" ht="12.75">
      <c r="A105" s="3">
        <v>71195</v>
      </c>
      <c r="B105" s="3" t="s">
        <v>18</v>
      </c>
      <c r="C105" s="2">
        <v>5</v>
      </c>
      <c r="D105" s="3">
        <v>20091112</v>
      </c>
      <c r="E105" s="3" t="s">
        <v>144</v>
      </c>
      <c r="F105" s="3">
        <v>20091113</v>
      </c>
      <c r="G105" s="3" t="s">
        <v>358</v>
      </c>
      <c r="H105" s="3">
        <v>1</v>
      </c>
      <c r="I105" s="3">
        <v>73</v>
      </c>
      <c r="J105" s="3">
        <v>317</v>
      </c>
      <c r="K105" s="3" t="s">
        <v>308</v>
      </c>
      <c r="L105" s="3" t="s">
        <v>283</v>
      </c>
      <c r="M105" s="3" t="s">
        <v>283</v>
      </c>
      <c r="N105" s="3" t="s">
        <v>283</v>
      </c>
      <c r="O105" s="3">
        <v>542</v>
      </c>
      <c r="P105" s="3">
        <v>1.39</v>
      </c>
      <c r="Q105" s="3">
        <v>0.59</v>
      </c>
      <c r="R105" s="3">
        <v>1.98</v>
      </c>
      <c r="S105" s="3" t="s">
        <v>284</v>
      </c>
      <c r="T105" s="3">
        <v>2.0045329999999999</v>
      </c>
      <c r="U105" s="3">
        <v>1.9916259999999999</v>
      </c>
      <c r="V105" s="3">
        <v>1.987204</v>
      </c>
      <c r="W105" s="3">
        <v>1.9479820000000001</v>
      </c>
      <c r="X105" s="3">
        <v>1.956099</v>
      </c>
      <c r="Y105" s="3">
        <v>1.9751860000000001</v>
      </c>
      <c r="Z105" s="3">
        <v>1</v>
      </c>
      <c r="AA105" s="3">
        <v>10.633912</v>
      </c>
      <c r="AB105" s="3">
        <v>10.575570000000001</v>
      </c>
      <c r="AC105" s="3">
        <v>10.559628</v>
      </c>
      <c r="AD105" s="3">
        <v>10.310758</v>
      </c>
      <c r="AE105" s="3" t="s">
        <v>286</v>
      </c>
      <c r="AF105" s="3">
        <v>10.357405999999999</v>
      </c>
      <c r="AG105" s="3">
        <v>10.513524</v>
      </c>
      <c r="AH105" s="3">
        <v>0.55000000000000004</v>
      </c>
      <c r="AI105" s="3">
        <v>0.15</v>
      </c>
      <c r="AJ105" s="3">
        <v>0.44</v>
      </c>
      <c r="AK105" s="3">
        <v>-0.71430000000000005</v>
      </c>
      <c r="AL105" s="3">
        <v>-1.3125</v>
      </c>
      <c r="AM105" s="3">
        <v>800</v>
      </c>
      <c r="AN105" s="3">
        <v>8.83</v>
      </c>
      <c r="AO105" s="3">
        <v>8.91</v>
      </c>
      <c r="AP105" s="3">
        <v>47.58</v>
      </c>
      <c r="AQ105" s="3">
        <v>49.19</v>
      </c>
      <c r="AR105" s="3">
        <v>0.28720000000000001</v>
      </c>
      <c r="AS105" s="3">
        <v>0.29709999999999998</v>
      </c>
      <c r="AT105" s="3">
        <v>0.28935</v>
      </c>
      <c r="AU105" s="3">
        <v>0.72687000000000002</v>
      </c>
      <c r="AV105" s="3">
        <v>0.86492000000000002</v>
      </c>
      <c r="AW105" s="3">
        <v>0.45487</v>
      </c>
      <c r="AX105" s="3">
        <v>0.28571999999999997</v>
      </c>
      <c r="AY105" s="3">
        <v>0.29692000000000002</v>
      </c>
      <c r="AZ105" s="3">
        <v>0.28767999999999999</v>
      </c>
      <c r="BA105" s="3">
        <v>0.71055000000000001</v>
      </c>
      <c r="BB105" s="3">
        <v>0.85762000000000005</v>
      </c>
      <c r="BC105" s="3">
        <v>0.44862999999999997</v>
      </c>
      <c r="BD105" s="3">
        <v>0.28525</v>
      </c>
      <c r="BE105" s="3">
        <v>0.29685</v>
      </c>
      <c r="BF105" s="3">
        <v>0.28693000000000002</v>
      </c>
      <c r="BG105" s="3">
        <v>0.70496999999999999</v>
      </c>
      <c r="BH105" s="3">
        <v>0.85987999999999998</v>
      </c>
      <c r="BI105" s="3">
        <v>0.44767000000000001</v>
      </c>
      <c r="BJ105" s="3">
        <v>0.27982000000000001</v>
      </c>
      <c r="BK105" s="3">
        <v>0.28966999999999998</v>
      </c>
      <c r="BL105" s="3">
        <v>0.28194999999999998</v>
      </c>
      <c r="BM105" s="3">
        <v>0.68801999999999996</v>
      </c>
      <c r="BN105" s="3">
        <v>0.80996999999999997</v>
      </c>
      <c r="BO105" s="3">
        <v>0.43368000000000001</v>
      </c>
      <c r="BP105" s="3">
        <v>0.28025</v>
      </c>
      <c r="BQ105" s="3">
        <v>0.28985</v>
      </c>
      <c r="BR105" s="3">
        <v>0.28233000000000003</v>
      </c>
      <c r="BS105" s="3">
        <v>0.70987999999999996</v>
      </c>
      <c r="BT105" s="3">
        <v>0.81593000000000004</v>
      </c>
      <c r="BU105" s="3">
        <v>0.44502000000000003</v>
      </c>
      <c r="BV105" s="3">
        <v>0.2838</v>
      </c>
      <c r="BW105" s="3">
        <v>0.29626999999999998</v>
      </c>
      <c r="BX105" s="3">
        <v>0.28458</v>
      </c>
      <c r="BY105" s="3">
        <v>0.70862999999999998</v>
      </c>
      <c r="BZ105" s="3">
        <v>0.86217999999999995</v>
      </c>
      <c r="CA105" s="3">
        <v>0.44164999999999999</v>
      </c>
      <c r="CB105" s="3">
        <v>0.09</v>
      </c>
      <c r="CC105" s="3">
        <v>0.03</v>
      </c>
      <c r="CD105" s="3">
        <v>0.05</v>
      </c>
      <c r="CE105" s="3">
        <v>0.31</v>
      </c>
      <c r="CF105" s="3">
        <v>0.48</v>
      </c>
      <c r="CG105" s="3">
        <v>0.14000000000000001</v>
      </c>
      <c r="CH105" s="3">
        <v>0.03</v>
      </c>
      <c r="CI105" s="3">
        <v>7.0000000000000007E-2</v>
      </c>
      <c r="CJ105" s="3">
        <v>0.03</v>
      </c>
      <c r="CK105" s="3">
        <v>0.18</v>
      </c>
      <c r="CL105" s="3">
        <v>0.2</v>
      </c>
      <c r="CM105" s="3">
        <v>0.26</v>
      </c>
      <c r="CN105" s="3">
        <v>0.03</v>
      </c>
      <c r="CO105" s="3">
        <v>0.06</v>
      </c>
      <c r="CP105" s="3">
        <v>0.05</v>
      </c>
      <c r="CQ105" s="3">
        <v>0.4</v>
      </c>
      <c r="CR105" s="3">
        <v>0.13</v>
      </c>
      <c r="CS105" s="3">
        <v>0.27</v>
      </c>
      <c r="CT105" s="3">
        <v>0.04</v>
      </c>
      <c r="CU105" s="3">
        <v>0.05</v>
      </c>
      <c r="CV105" s="3">
        <v>0.08</v>
      </c>
      <c r="CW105" s="3">
        <v>0.34</v>
      </c>
      <c r="CX105" s="3">
        <v>0.21</v>
      </c>
      <c r="CY105" s="3">
        <v>0.23</v>
      </c>
      <c r="CZ105" s="3">
        <v>0.02</v>
      </c>
      <c r="DA105" s="3">
        <v>0.05</v>
      </c>
      <c r="DB105" s="3">
        <v>7.0000000000000007E-2</v>
      </c>
      <c r="DC105" s="3">
        <v>0.33</v>
      </c>
      <c r="DD105" s="3">
        <v>0.31</v>
      </c>
      <c r="DE105" s="3">
        <v>0.25</v>
      </c>
      <c r="DF105" s="3">
        <v>0.04</v>
      </c>
      <c r="DG105" s="3">
        <v>7.0000000000000007E-2</v>
      </c>
      <c r="DH105" s="3">
        <v>0.04</v>
      </c>
      <c r="DI105" s="3">
        <v>0.41</v>
      </c>
      <c r="DJ105" s="3">
        <v>0.67</v>
      </c>
      <c r="DK105" s="3">
        <v>0.8</v>
      </c>
      <c r="DL105" s="3" t="s">
        <v>325</v>
      </c>
    </row>
    <row r="106" spans="1:116" s="36" customFormat="1" ht="12.75">
      <c r="A106" s="3">
        <v>72208</v>
      </c>
      <c r="B106" s="3" t="s">
        <v>16</v>
      </c>
      <c r="C106" s="2">
        <v>5</v>
      </c>
      <c r="D106" s="3">
        <v>20091117</v>
      </c>
      <c r="E106" s="3" t="s">
        <v>145</v>
      </c>
      <c r="F106" s="3">
        <v>20091117</v>
      </c>
      <c r="G106" s="3" t="s">
        <v>333</v>
      </c>
      <c r="H106" s="3" t="s">
        <v>359</v>
      </c>
      <c r="I106" s="3">
        <v>16</v>
      </c>
      <c r="J106" s="3">
        <v>2608</v>
      </c>
      <c r="K106" s="3" t="s">
        <v>283</v>
      </c>
      <c r="L106" s="3" t="s">
        <v>283</v>
      </c>
      <c r="M106" s="3" t="s">
        <v>283</v>
      </c>
      <c r="N106" s="3" t="s">
        <v>283</v>
      </c>
      <c r="O106" s="3">
        <v>542</v>
      </c>
      <c r="P106" s="3">
        <v>1.53</v>
      </c>
      <c r="Q106" s="3">
        <v>0.95</v>
      </c>
      <c r="R106" s="3">
        <v>2.48</v>
      </c>
      <c r="S106" s="3" t="s">
        <v>284</v>
      </c>
      <c r="T106" s="3">
        <v>2.023469</v>
      </c>
      <c r="U106" s="3">
        <v>2.0181249999999999</v>
      </c>
      <c r="V106" s="3" t="s">
        <v>285</v>
      </c>
      <c r="W106" s="3">
        <v>1.992794</v>
      </c>
      <c r="X106" s="3">
        <v>2.0137429999999998</v>
      </c>
      <c r="Y106" s="3">
        <v>2.0317270000000001</v>
      </c>
      <c r="Z106" s="3">
        <v>1</v>
      </c>
      <c r="AA106" s="3">
        <v>10.879433000000001</v>
      </c>
      <c r="AB106" s="3">
        <v>10.857305999999999</v>
      </c>
      <c r="AC106" s="3" t="s">
        <v>285</v>
      </c>
      <c r="AD106" s="3">
        <v>10.675674000000001</v>
      </c>
      <c r="AE106" s="3" t="s">
        <v>286</v>
      </c>
      <c r="AF106" s="3">
        <v>10.777158999999999</v>
      </c>
      <c r="AG106" s="3">
        <v>10.946227</v>
      </c>
      <c r="AH106" s="3">
        <v>0.2</v>
      </c>
      <c r="AI106" s="3" t="s">
        <v>287</v>
      </c>
      <c r="AJ106" s="3">
        <v>-0.82</v>
      </c>
      <c r="AK106" s="3">
        <v>0.28570000000000001</v>
      </c>
      <c r="AL106" s="3">
        <v>0.9375</v>
      </c>
      <c r="AM106" s="3">
        <v>1000</v>
      </c>
      <c r="AN106" s="3">
        <v>8.8000000000000007</v>
      </c>
      <c r="AO106" s="3">
        <v>8.84</v>
      </c>
      <c r="AP106" s="3">
        <v>49.39</v>
      </c>
      <c r="AQ106" s="3">
        <v>48.46</v>
      </c>
      <c r="AR106" s="3">
        <v>0.28653000000000001</v>
      </c>
      <c r="AS106" s="3">
        <v>0.30075000000000002</v>
      </c>
      <c r="AT106" s="3">
        <v>0.28894999999999998</v>
      </c>
      <c r="AU106" s="3">
        <v>0.83755000000000002</v>
      </c>
      <c r="AV106" s="3">
        <v>1.0047999999999999</v>
      </c>
      <c r="AW106" s="3">
        <v>0.47765000000000002</v>
      </c>
      <c r="AX106" s="3">
        <v>0.28603000000000001</v>
      </c>
      <c r="AY106" s="3">
        <v>0.30073</v>
      </c>
      <c r="AZ106" s="3">
        <v>0.28802</v>
      </c>
      <c r="BA106" s="3">
        <v>0.82921999999999996</v>
      </c>
      <c r="BB106" s="3">
        <v>1.00305</v>
      </c>
      <c r="BC106" s="3">
        <v>0.47670000000000001</v>
      </c>
      <c r="BD106" s="3" t="s">
        <v>288</v>
      </c>
      <c r="BE106" s="3" t="s">
        <v>288</v>
      </c>
      <c r="BF106" s="3" t="s">
        <v>288</v>
      </c>
      <c r="BG106" s="3" t="s">
        <v>288</v>
      </c>
      <c r="BH106" s="3" t="s">
        <v>288</v>
      </c>
      <c r="BI106" s="3" t="s">
        <v>288</v>
      </c>
      <c r="BJ106" s="3">
        <v>0.28133000000000002</v>
      </c>
      <c r="BK106" s="3">
        <v>0.29368</v>
      </c>
      <c r="BL106" s="3">
        <v>0.28593000000000002</v>
      </c>
      <c r="BM106" s="3">
        <v>0.82079999999999997</v>
      </c>
      <c r="BN106" s="3">
        <v>0.96848000000000001</v>
      </c>
      <c r="BO106" s="3">
        <v>0.47406999999999999</v>
      </c>
      <c r="BP106" s="3">
        <v>0.28461999999999998</v>
      </c>
      <c r="BQ106" s="3">
        <v>0.29537000000000002</v>
      </c>
      <c r="BR106" s="3">
        <v>0.28720000000000001</v>
      </c>
      <c r="BS106" s="3">
        <v>0.84111999999999998</v>
      </c>
      <c r="BT106" s="3">
        <v>0.96857000000000004</v>
      </c>
      <c r="BU106" s="3">
        <v>0.48875000000000002</v>
      </c>
      <c r="BV106" s="3">
        <v>0.28763</v>
      </c>
      <c r="BW106" s="3">
        <v>0.30275000000000002</v>
      </c>
      <c r="BX106" s="3">
        <v>0.28994999999999999</v>
      </c>
      <c r="BY106" s="3">
        <v>0.84228000000000003</v>
      </c>
      <c r="BZ106" s="3">
        <v>1.0289999999999999</v>
      </c>
      <c r="CA106" s="3">
        <v>0.47994999999999999</v>
      </c>
      <c r="CB106" s="3">
        <v>0.04</v>
      </c>
      <c r="CC106" s="3">
        <v>7.0000000000000007E-2</v>
      </c>
      <c r="CD106" s="3">
        <v>0.04</v>
      </c>
      <c r="CE106" s="3">
        <v>0.25</v>
      </c>
      <c r="CF106" s="3">
        <v>0.16</v>
      </c>
      <c r="CG106" s="3">
        <v>0.23</v>
      </c>
      <c r="CH106" s="3">
        <v>0.02</v>
      </c>
      <c r="CI106" s="3">
        <v>0.06</v>
      </c>
      <c r="CJ106" s="3">
        <v>7.0000000000000007E-2</v>
      </c>
      <c r="CK106" s="3">
        <v>0.42</v>
      </c>
      <c r="CL106" s="3">
        <v>0.38</v>
      </c>
      <c r="CM106" s="3">
        <v>0.2</v>
      </c>
      <c r="CN106" s="3" t="s">
        <v>289</v>
      </c>
      <c r="CO106" s="3" t="s">
        <v>289</v>
      </c>
      <c r="CP106" s="3" t="s">
        <v>289</v>
      </c>
      <c r="CQ106" s="3" t="s">
        <v>289</v>
      </c>
      <c r="CR106" s="3" t="s">
        <v>289</v>
      </c>
      <c r="CS106" s="3" t="s">
        <v>289</v>
      </c>
      <c r="CT106" s="3">
        <v>0.04</v>
      </c>
      <c r="CU106" s="3">
        <v>0.05</v>
      </c>
      <c r="CV106" s="3">
        <v>0.05</v>
      </c>
      <c r="CW106" s="3">
        <v>0.23</v>
      </c>
      <c r="CX106" s="3">
        <v>0.26</v>
      </c>
      <c r="CY106" s="3">
        <v>0.1</v>
      </c>
      <c r="CZ106" s="3">
        <v>0.05</v>
      </c>
      <c r="DA106" s="3">
        <v>0.09</v>
      </c>
      <c r="DB106" s="3">
        <v>0.06</v>
      </c>
      <c r="DC106" s="3">
        <v>0.23</v>
      </c>
      <c r="DD106" s="3">
        <v>0.12</v>
      </c>
      <c r="DE106" s="3">
        <v>0.17</v>
      </c>
      <c r="DF106" s="3">
        <v>0.04</v>
      </c>
      <c r="DG106" s="3">
        <v>0.03</v>
      </c>
      <c r="DH106" s="3">
        <v>0.04</v>
      </c>
      <c r="DI106" s="3">
        <v>0.73</v>
      </c>
      <c r="DJ106" s="3">
        <v>0.08</v>
      </c>
      <c r="DK106" s="3">
        <v>0.17</v>
      </c>
      <c r="DL106" s="3" t="s">
        <v>325</v>
      </c>
    </row>
    <row r="107" spans="1:116" s="3" customFormat="1" ht="12.75">
      <c r="A107" s="3">
        <v>72209</v>
      </c>
      <c r="B107" s="3" t="s">
        <v>16</v>
      </c>
      <c r="C107" s="2">
        <v>1</v>
      </c>
      <c r="D107" s="3">
        <v>20091117</v>
      </c>
      <c r="E107" s="3" t="s">
        <v>11</v>
      </c>
      <c r="F107" s="3">
        <v>20091117</v>
      </c>
      <c r="G107" s="3" t="s">
        <v>357</v>
      </c>
      <c r="H107" s="3">
        <v>2</v>
      </c>
      <c r="I107" s="3">
        <v>59</v>
      </c>
      <c r="J107" s="3">
        <v>463</v>
      </c>
      <c r="K107" s="3" t="s">
        <v>313</v>
      </c>
      <c r="L107" s="3" t="s">
        <v>283</v>
      </c>
      <c r="M107" s="3" t="s">
        <v>283</v>
      </c>
      <c r="N107" s="3" t="s">
        <v>283</v>
      </c>
      <c r="O107" s="3">
        <v>542</v>
      </c>
      <c r="P107" s="3">
        <v>1.54</v>
      </c>
      <c r="Q107" s="3">
        <v>0.75</v>
      </c>
      <c r="R107" s="3">
        <v>2.29</v>
      </c>
      <c r="S107" s="3" t="s">
        <v>284</v>
      </c>
      <c r="T107" s="3">
        <v>1.9684969999999999</v>
      </c>
      <c r="U107" s="3">
        <v>1.967954</v>
      </c>
      <c r="V107" s="3" t="s">
        <v>285</v>
      </c>
      <c r="W107" s="3">
        <v>1.9302010000000001</v>
      </c>
      <c r="X107" s="3">
        <v>1.9449799999999999</v>
      </c>
      <c r="Y107" s="3">
        <v>1.9663409999999999</v>
      </c>
      <c r="Z107" s="3">
        <v>1</v>
      </c>
      <c r="AA107" s="3">
        <v>10.489922999999999</v>
      </c>
      <c r="AB107" s="3">
        <v>10.481045999999999</v>
      </c>
      <c r="AC107" s="3" t="s">
        <v>285</v>
      </c>
      <c r="AD107" s="3">
        <v>10.250738999999999</v>
      </c>
      <c r="AE107" s="3" t="s">
        <v>286</v>
      </c>
      <c r="AF107" s="3">
        <v>10.347341999999999</v>
      </c>
      <c r="AG107" s="3">
        <v>10.484621000000001</v>
      </c>
      <c r="AH107" s="3">
        <v>0.08</v>
      </c>
      <c r="AI107" s="3" t="s">
        <v>287</v>
      </c>
      <c r="AJ107" s="3">
        <v>-0.03</v>
      </c>
      <c r="AK107" s="3">
        <v>0.35709999999999997</v>
      </c>
      <c r="AL107" s="3">
        <v>-0.3125</v>
      </c>
      <c r="AM107" s="3">
        <v>600</v>
      </c>
      <c r="AN107" s="3">
        <v>8.89</v>
      </c>
      <c r="AO107" s="3">
        <v>9.43</v>
      </c>
      <c r="AP107" s="3">
        <v>48.37</v>
      </c>
      <c r="AQ107" s="3">
        <v>52.92</v>
      </c>
      <c r="AR107" s="3">
        <v>0.28210000000000002</v>
      </c>
      <c r="AS107" s="3">
        <v>0.29204999999999998</v>
      </c>
      <c r="AT107" s="3">
        <v>0.28167999999999999</v>
      </c>
      <c r="AU107" s="3">
        <v>0.73873</v>
      </c>
      <c r="AV107" s="3">
        <v>0.89176999999999995</v>
      </c>
      <c r="AW107" s="3">
        <v>0.45665</v>
      </c>
      <c r="AX107" s="3">
        <v>0.28127999999999997</v>
      </c>
      <c r="AY107" s="3">
        <v>0.29132999999999998</v>
      </c>
      <c r="AZ107" s="3">
        <v>0.28249999999999997</v>
      </c>
      <c r="BA107" s="3">
        <v>0.74019999999999997</v>
      </c>
      <c r="BB107" s="3">
        <v>0.89097999999999999</v>
      </c>
      <c r="BC107" s="3">
        <v>0.4572</v>
      </c>
      <c r="BD107" s="3" t="s">
        <v>288</v>
      </c>
      <c r="BE107" s="3" t="s">
        <v>288</v>
      </c>
      <c r="BF107" s="3" t="s">
        <v>288</v>
      </c>
      <c r="BG107" s="3" t="s">
        <v>288</v>
      </c>
      <c r="BH107" s="3" t="s">
        <v>288</v>
      </c>
      <c r="BI107" s="3" t="s">
        <v>288</v>
      </c>
      <c r="BJ107" s="3">
        <v>0.27592</v>
      </c>
      <c r="BK107" s="3">
        <v>0.28475</v>
      </c>
      <c r="BL107" s="3">
        <v>0.27757999999999999</v>
      </c>
      <c r="BM107" s="3">
        <v>0.72072000000000003</v>
      </c>
      <c r="BN107" s="3">
        <v>0.84926999999999997</v>
      </c>
      <c r="BO107" s="3">
        <v>0.44772000000000001</v>
      </c>
      <c r="BP107" s="3">
        <v>0.27762999999999999</v>
      </c>
      <c r="BQ107" s="3">
        <v>0.28832000000000002</v>
      </c>
      <c r="BR107" s="3">
        <v>0.27906999999999998</v>
      </c>
      <c r="BS107" s="3">
        <v>0.73238000000000003</v>
      </c>
      <c r="BT107" s="3">
        <v>0.85319999999999996</v>
      </c>
      <c r="BU107" s="3">
        <v>0.45795000000000002</v>
      </c>
      <c r="BV107" s="3">
        <v>0.28120000000000001</v>
      </c>
      <c r="BW107" s="3">
        <v>0.29202</v>
      </c>
      <c r="BX107" s="3">
        <v>0.28189999999999998</v>
      </c>
      <c r="BY107" s="3">
        <v>0.74097000000000002</v>
      </c>
      <c r="BZ107" s="3">
        <v>0.89412999999999998</v>
      </c>
      <c r="CA107" s="3">
        <v>0.45648</v>
      </c>
      <c r="CB107" s="3">
        <v>0.06</v>
      </c>
      <c r="CC107" s="3">
        <v>0.06</v>
      </c>
      <c r="CD107" s="3">
        <v>0.14000000000000001</v>
      </c>
      <c r="CE107" s="3">
        <v>0.32</v>
      </c>
      <c r="CF107" s="3">
        <v>0.25</v>
      </c>
      <c r="CG107" s="3">
        <v>0.09</v>
      </c>
      <c r="CH107" s="3">
        <v>0.05</v>
      </c>
      <c r="CI107" s="3">
        <v>0.41</v>
      </c>
      <c r="CJ107" s="3">
        <v>0.09</v>
      </c>
      <c r="CK107" s="3">
        <v>0.34</v>
      </c>
      <c r="CL107" s="3">
        <v>0.28999999999999998</v>
      </c>
      <c r="CM107" s="3">
        <v>0.08</v>
      </c>
      <c r="CN107" s="3" t="s">
        <v>289</v>
      </c>
      <c r="CO107" s="3" t="s">
        <v>289</v>
      </c>
      <c r="CP107" s="3" t="s">
        <v>289</v>
      </c>
      <c r="CQ107" s="3" t="s">
        <v>289</v>
      </c>
      <c r="CR107" s="3" t="s">
        <v>289</v>
      </c>
      <c r="CS107" s="3" t="s">
        <v>289</v>
      </c>
      <c r="CT107" s="3">
        <v>0.13</v>
      </c>
      <c r="CU107" s="3">
        <v>0.04</v>
      </c>
      <c r="CV107" s="3">
        <v>0.05</v>
      </c>
      <c r="CW107" s="3">
        <v>0.28000000000000003</v>
      </c>
      <c r="CX107" s="3">
        <v>0.21</v>
      </c>
      <c r="CY107" s="3">
        <v>0.28999999999999998</v>
      </c>
      <c r="CZ107" s="3">
        <v>0.02</v>
      </c>
      <c r="DA107" s="3">
        <v>0.12</v>
      </c>
      <c r="DB107" s="3">
        <v>0.15</v>
      </c>
      <c r="DC107" s="3">
        <v>0.21</v>
      </c>
      <c r="DD107" s="3">
        <v>0.26</v>
      </c>
      <c r="DE107" s="3">
        <v>0.3</v>
      </c>
      <c r="DF107" s="3">
        <v>0.04</v>
      </c>
      <c r="DG107" s="3">
        <v>0.01</v>
      </c>
      <c r="DH107" s="3">
        <v>0.05</v>
      </c>
      <c r="DI107" s="3">
        <v>0.17</v>
      </c>
      <c r="DJ107" s="3">
        <v>0.2</v>
      </c>
      <c r="DK107" s="3">
        <v>0.13</v>
      </c>
      <c r="DL107" s="3" t="s">
        <v>325</v>
      </c>
    </row>
    <row r="108" spans="1:116" s="3" customFormat="1" ht="12.75">
      <c r="A108" s="3">
        <v>72405</v>
      </c>
      <c r="B108" s="3" t="s">
        <v>19</v>
      </c>
      <c r="C108" s="2">
        <v>1</v>
      </c>
      <c r="D108" s="3">
        <v>20091117</v>
      </c>
      <c r="E108" s="3" t="s">
        <v>146</v>
      </c>
      <c r="F108" s="3">
        <v>20091117</v>
      </c>
      <c r="G108" s="3" t="s">
        <v>360</v>
      </c>
      <c r="H108" s="3">
        <v>1</v>
      </c>
      <c r="I108" s="3">
        <v>31</v>
      </c>
      <c r="J108" s="3">
        <v>307</v>
      </c>
      <c r="K108" s="3" t="s">
        <v>308</v>
      </c>
      <c r="L108" s="3" t="s">
        <v>283</v>
      </c>
      <c r="M108" s="3" t="s">
        <v>283</v>
      </c>
      <c r="N108" s="3" t="s">
        <v>283</v>
      </c>
      <c r="O108" s="3">
        <v>542</v>
      </c>
      <c r="P108" s="3">
        <v>1.44</v>
      </c>
      <c r="Q108" s="3">
        <v>0.71</v>
      </c>
      <c r="R108" s="3">
        <v>2.15</v>
      </c>
      <c r="S108" s="3" t="s">
        <v>284</v>
      </c>
      <c r="T108" s="3">
        <v>2.0069240000000002</v>
      </c>
      <c r="U108" s="3">
        <v>1.99851</v>
      </c>
      <c r="V108" s="3" t="s">
        <v>285</v>
      </c>
      <c r="W108" s="3">
        <v>1.9561440000000001</v>
      </c>
      <c r="X108" s="3">
        <v>1.956958</v>
      </c>
      <c r="Y108" s="3">
        <v>1.9777830000000001</v>
      </c>
      <c r="Z108" s="3">
        <v>1</v>
      </c>
      <c r="AA108" s="3">
        <v>10.67334</v>
      </c>
      <c r="AB108" s="3">
        <v>10.637060999999999</v>
      </c>
      <c r="AC108" s="3" t="s">
        <v>285</v>
      </c>
      <c r="AD108" s="3">
        <v>10.376346</v>
      </c>
      <c r="AE108" s="3" t="s">
        <v>286</v>
      </c>
      <c r="AF108" s="3">
        <v>10.384467000000001</v>
      </c>
      <c r="AG108" s="3">
        <v>10.547351000000001</v>
      </c>
      <c r="AH108" s="3">
        <v>0.34</v>
      </c>
      <c r="AI108" s="3" t="s">
        <v>287</v>
      </c>
      <c r="AJ108" s="3">
        <v>0.84</v>
      </c>
      <c r="AK108" s="3">
        <v>-0.35709999999999997</v>
      </c>
      <c r="AL108" s="3">
        <v>-0.5625</v>
      </c>
      <c r="AM108" s="3">
        <v>400</v>
      </c>
      <c r="AN108" s="3">
        <v>8.82</v>
      </c>
      <c r="AO108" s="3">
        <v>8.6199999999999992</v>
      </c>
      <c r="AP108" s="3">
        <v>47.95</v>
      </c>
      <c r="AQ108" s="3">
        <v>47.16</v>
      </c>
      <c r="AR108" s="3">
        <v>0.28643000000000002</v>
      </c>
      <c r="AS108" s="3">
        <v>0.29702000000000001</v>
      </c>
      <c r="AT108" s="3">
        <v>0.28889999999999999</v>
      </c>
      <c r="AU108" s="3">
        <v>0.74917999999999996</v>
      </c>
      <c r="AV108" s="3">
        <v>0.89002999999999999</v>
      </c>
      <c r="AW108" s="3">
        <v>0.46715000000000001</v>
      </c>
      <c r="AX108" s="3">
        <v>0.28527000000000002</v>
      </c>
      <c r="AY108" s="3">
        <v>0.29625000000000001</v>
      </c>
      <c r="AZ108" s="3">
        <v>0.28775000000000001</v>
      </c>
      <c r="BA108" s="3">
        <v>0.74407999999999996</v>
      </c>
      <c r="BB108" s="3">
        <v>0.89353000000000005</v>
      </c>
      <c r="BC108" s="3">
        <v>0.46411999999999998</v>
      </c>
      <c r="BD108" s="3" t="s">
        <v>288</v>
      </c>
      <c r="BE108" s="3" t="s">
        <v>288</v>
      </c>
      <c r="BF108" s="3" t="s">
        <v>288</v>
      </c>
      <c r="BG108" s="3" t="s">
        <v>288</v>
      </c>
      <c r="BH108" s="3" t="s">
        <v>288</v>
      </c>
      <c r="BI108" s="3" t="s">
        <v>288</v>
      </c>
      <c r="BJ108" s="3">
        <v>0.27943000000000001</v>
      </c>
      <c r="BK108" s="3">
        <v>0.28908</v>
      </c>
      <c r="BL108" s="3">
        <v>0.28247</v>
      </c>
      <c r="BM108" s="3">
        <v>0.72106999999999999</v>
      </c>
      <c r="BN108" s="3">
        <v>0.84501999999999999</v>
      </c>
      <c r="BO108" s="3">
        <v>0.44905</v>
      </c>
      <c r="BP108" s="3">
        <v>0.2787</v>
      </c>
      <c r="BQ108" s="3">
        <v>0.28877000000000003</v>
      </c>
      <c r="BR108" s="3">
        <v>0.28206999999999999</v>
      </c>
      <c r="BS108" s="3">
        <v>0.73433000000000004</v>
      </c>
      <c r="BT108" s="3">
        <v>0.84160000000000001</v>
      </c>
      <c r="BU108" s="3">
        <v>0.45982000000000001</v>
      </c>
      <c r="BV108" s="3">
        <v>0.28297</v>
      </c>
      <c r="BW108" s="3">
        <v>0.29504999999999998</v>
      </c>
      <c r="BX108" s="3">
        <v>0.28405000000000002</v>
      </c>
      <c r="BY108" s="3">
        <v>0.73458000000000001</v>
      </c>
      <c r="BZ108" s="3">
        <v>0.89083000000000001</v>
      </c>
      <c r="CA108" s="3">
        <v>0.45600000000000002</v>
      </c>
      <c r="CB108" s="3">
        <v>0.08</v>
      </c>
      <c r="CC108" s="3">
        <v>0.05</v>
      </c>
      <c r="CD108" s="3">
        <v>7.0000000000000007E-2</v>
      </c>
      <c r="CE108" s="3">
        <v>0.49</v>
      </c>
      <c r="CF108" s="3">
        <v>0.3</v>
      </c>
      <c r="CG108" s="3">
        <v>0.35</v>
      </c>
      <c r="CH108" s="3">
        <v>0.04</v>
      </c>
      <c r="CI108" s="3">
        <v>0.06</v>
      </c>
      <c r="CJ108" s="3">
        <v>0.09</v>
      </c>
      <c r="CK108" s="3">
        <v>0.26</v>
      </c>
      <c r="CL108" s="3">
        <v>0.18</v>
      </c>
      <c r="CM108" s="3">
        <v>0.25</v>
      </c>
      <c r="CN108" s="3" t="s">
        <v>289</v>
      </c>
      <c r="CO108" s="3" t="s">
        <v>289</v>
      </c>
      <c r="CP108" s="3" t="s">
        <v>289</v>
      </c>
      <c r="CQ108" s="3" t="s">
        <v>289</v>
      </c>
      <c r="CR108" s="3" t="s">
        <v>289</v>
      </c>
      <c r="CS108" s="3" t="s">
        <v>289</v>
      </c>
      <c r="CT108" s="3">
        <v>0.04</v>
      </c>
      <c r="CU108" s="3">
        <v>0.06</v>
      </c>
      <c r="CV108" s="3">
        <v>0.08</v>
      </c>
      <c r="CW108" s="3">
        <v>0.66</v>
      </c>
      <c r="CX108" s="3">
        <v>0.24</v>
      </c>
      <c r="CY108" s="3">
        <v>0.2</v>
      </c>
      <c r="CZ108" s="3">
        <v>0.02</v>
      </c>
      <c r="DA108" s="3">
        <v>7.0000000000000007E-2</v>
      </c>
      <c r="DB108" s="3">
        <v>7.0000000000000007E-2</v>
      </c>
      <c r="DC108" s="3">
        <v>0.32</v>
      </c>
      <c r="DD108" s="3">
        <v>0.17</v>
      </c>
      <c r="DE108" s="3">
        <v>0.18</v>
      </c>
      <c r="DF108" s="3">
        <v>0.04</v>
      </c>
      <c r="DG108" s="3">
        <v>0.04</v>
      </c>
      <c r="DH108" s="3">
        <v>0.03</v>
      </c>
      <c r="DI108" s="3">
        <v>0.65</v>
      </c>
      <c r="DJ108" s="3">
        <v>0.33</v>
      </c>
      <c r="DK108" s="3">
        <v>0.28000000000000003</v>
      </c>
      <c r="DL108" s="3" t="s">
        <v>325</v>
      </c>
    </row>
    <row r="109" spans="1:116" s="3" customFormat="1" ht="12.75">
      <c r="A109" s="3">
        <v>71171</v>
      </c>
      <c r="B109" s="3" t="s">
        <v>16</v>
      </c>
      <c r="C109" s="2">
        <v>7</v>
      </c>
      <c r="D109" s="3">
        <v>20091118</v>
      </c>
      <c r="E109" s="3" t="s">
        <v>6</v>
      </c>
      <c r="F109" s="3">
        <v>20091118</v>
      </c>
      <c r="G109" s="3" t="s">
        <v>355</v>
      </c>
      <c r="H109" s="3">
        <v>4</v>
      </c>
      <c r="I109" s="3">
        <v>28</v>
      </c>
      <c r="J109" s="3">
        <v>615</v>
      </c>
      <c r="K109" s="3" t="s">
        <v>283</v>
      </c>
      <c r="L109" s="3" t="s">
        <v>283</v>
      </c>
      <c r="M109" s="3" t="s">
        <v>326</v>
      </c>
      <c r="N109" s="3" t="s">
        <v>283</v>
      </c>
      <c r="O109" s="3">
        <v>541</v>
      </c>
      <c r="P109" s="3">
        <v>0.85</v>
      </c>
      <c r="Q109" s="3">
        <v>0.8</v>
      </c>
      <c r="R109" s="3">
        <v>1.65</v>
      </c>
      <c r="S109" s="3" t="s">
        <v>284</v>
      </c>
      <c r="T109" s="3">
        <v>1.9942610000000001</v>
      </c>
      <c r="U109" s="3">
        <v>1.9931840000000001</v>
      </c>
      <c r="V109" s="3" t="s">
        <v>285</v>
      </c>
      <c r="W109" s="3">
        <v>1.971236</v>
      </c>
      <c r="X109" s="3">
        <v>1.9748889999999999</v>
      </c>
      <c r="Y109" s="3">
        <v>1.996356</v>
      </c>
      <c r="Z109" s="3">
        <v>0</v>
      </c>
      <c r="AA109" s="3">
        <v>10.666369</v>
      </c>
      <c r="AB109" s="3">
        <v>10.658571999999999</v>
      </c>
      <c r="AC109" s="3" t="s">
        <v>285</v>
      </c>
      <c r="AD109" s="3">
        <v>10.50273</v>
      </c>
      <c r="AE109" s="3" t="s">
        <v>292</v>
      </c>
      <c r="AF109" s="3">
        <v>10.543478</v>
      </c>
      <c r="AG109" s="3">
        <v>10.687122</v>
      </c>
      <c r="AH109" s="3">
        <v>7.0000000000000007E-2</v>
      </c>
      <c r="AI109" s="3" t="s">
        <v>287</v>
      </c>
      <c r="AJ109" s="3">
        <v>-0.27</v>
      </c>
      <c r="AK109" s="3">
        <v>-0.1429</v>
      </c>
      <c r="AL109" s="3">
        <v>0.5625</v>
      </c>
      <c r="AM109" s="3">
        <v>600</v>
      </c>
      <c r="AN109" s="3">
        <v>10.71</v>
      </c>
      <c r="AO109" s="3">
        <v>9.8699999999999992</v>
      </c>
      <c r="AP109" s="3">
        <v>70</v>
      </c>
      <c r="AQ109" s="3">
        <v>64.55</v>
      </c>
      <c r="AR109" s="3">
        <v>0.28611999999999999</v>
      </c>
      <c r="AS109" s="3">
        <v>0.29970000000000002</v>
      </c>
      <c r="AT109" s="3">
        <v>0.28471999999999997</v>
      </c>
      <c r="AU109" s="3">
        <v>0.74668000000000001</v>
      </c>
      <c r="AV109" s="3">
        <v>0.90825</v>
      </c>
      <c r="AW109" s="3">
        <v>0.46024999999999999</v>
      </c>
      <c r="AX109" s="3">
        <v>0.28627999999999998</v>
      </c>
      <c r="AY109" s="3">
        <v>0.29908000000000001</v>
      </c>
      <c r="AZ109" s="3">
        <v>0.28448000000000001</v>
      </c>
      <c r="BA109" s="3">
        <v>0.73887000000000003</v>
      </c>
      <c r="BB109" s="3">
        <v>0.91361999999999999</v>
      </c>
      <c r="BC109" s="3">
        <v>0.46095000000000003</v>
      </c>
      <c r="BD109" s="3" t="s">
        <v>288</v>
      </c>
      <c r="BE109" s="3" t="s">
        <v>288</v>
      </c>
      <c r="BF109" s="3" t="s">
        <v>288</v>
      </c>
      <c r="BG109" s="3" t="s">
        <v>288</v>
      </c>
      <c r="BH109" s="3" t="s">
        <v>288</v>
      </c>
      <c r="BI109" s="3" t="s">
        <v>288</v>
      </c>
      <c r="BJ109" s="3">
        <v>0.28325</v>
      </c>
      <c r="BK109" s="3">
        <v>0.29366999999999999</v>
      </c>
      <c r="BL109" s="3">
        <v>0.28172000000000003</v>
      </c>
      <c r="BM109" s="3">
        <v>0.73519999999999996</v>
      </c>
      <c r="BN109" s="3">
        <v>0.88009999999999999</v>
      </c>
      <c r="BO109" s="3">
        <v>0.45191999999999999</v>
      </c>
      <c r="BP109" s="3">
        <v>0.28217999999999999</v>
      </c>
      <c r="BQ109" s="3">
        <v>0.2969</v>
      </c>
      <c r="BR109" s="3">
        <v>0.28387000000000001</v>
      </c>
      <c r="BS109" s="3">
        <v>0.73194999999999999</v>
      </c>
      <c r="BT109" s="3">
        <v>0.87431999999999999</v>
      </c>
      <c r="BU109" s="3">
        <v>0.45595000000000002</v>
      </c>
      <c r="BV109" s="3">
        <v>0.28632999999999997</v>
      </c>
      <c r="BW109" s="3">
        <v>0.30166999999999999</v>
      </c>
      <c r="BX109" s="3">
        <v>0.28553000000000001</v>
      </c>
      <c r="BY109" s="3">
        <v>0.74031999999999998</v>
      </c>
      <c r="BZ109" s="3">
        <v>0.90527999999999997</v>
      </c>
      <c r="CA109" s="3">
        <v>0.45812999999999998</v>
      </c>
      <c r="CB109" s="3">
        <v>0.03</v>
      </c>
      <c r="CC109" s="3">
        <v>0.04</v>
      </c>
      <c r="CD109" s="3">
        <v>0.08</v>
      </c>
      <c r="CE109" s="3">
        <v>0.17</v>
      </c>
      <c r="CF109" s="3">
        <v>0.28000000000000003</v>
      </c>
      <c r="CG109" s="3">
        <v>0.14000000000000001</v>
      </c>
      <c r="CH109" s="3">
        <v>0.05</v>
      </c>
      <c r="CI109" s="3">
        <v>0.08</v>
      </c>
      <c r="CJ109" s="3">
        <v>7.0000000000000007E-2</v>
      </c>
      <c r="CK109" s="3">
        <v>0.22</v>
      </c>
      <c r="CL109" s="3">
        <v>0.34</v>
      </c>
      <c r="CM109" s="3">
        <v>0.2</v>
      </c>
      <c r="CN109" s="3" t="s">
        <v>289</v>
      </c>
      <c r="CO109" s="3" t="s">
        <v>289</v>
      </c>
      <c r="CP109" s="3" t="s">
        <v>289</v>
      </c>
      <c r="CQ109" s="3" t="s">
        <v>289</v>
      </c>
      <c r="CR109" s="3" t="s">
        <v>289</v>
      </c>
      <c r="CS109" s="3" t="s">
        <v>289</v>
      </c>
      <c r="CT109" s="3">
        <v>0.04</v>
      </c>
      <c r="CU109" s="3">
        <v>0.05</v>
      </c>
      <c r="CV109" s="3">
        <v>0.06</v>
      </c>
      <c r="CW109" s="3">
        <v>0.34</v>
      </c>
      <c r="CX109" s="3">
        <v>0.19</v>
      </c>
      <c r="CY109" s="3">
        <v>0.24</v>
      </c>
      <c r="CZ109" s="3">
        <v>0.28000000000000003</v>
      </c>
      <c r="DA109" s="3">
        <v>7.0000000000000007E-2</v>
      </c>
      <c r="DB109" s="3">
        <v>7.0000000000000007E-2</v>
      </c>
      <c r="DC109" s="3">
        <v>0.3</v>
      </c>
      <c r="DD109" s="3">
        <v>0.48</v>
      </c>
      <c r="DE109" s="3">
        <v>0.25</v>
      </c>
      <c r="DF109" s="3">
        <v>0.16</v>
      </c>
      <c r="DG109" s="3">
        <v>7.0000000000000007E-2</v>
      </c>
      <c r="DH109" s="3">
        <v>0.08</v>
      </c>
      <c r="DI109" s="3">
        <v>0.42</v>
      </c>
      <c r="DJ109" s="3">
        <v>0.37</v>
      </c>
      <c r="DK109" s="3">
        <v>1.03</v>
      </c>
      <c r="DL109" s="3" t="s">
        <v>325</v>
      </c>
    </row>
    <row r="110" spans="1:116" s="3" customFormat="1" ht="12.75">
      <c r="A110" s="3">
        <v>73068</v>
      </c>
      <c r="B110" s="3" t="s">
        <v>18</v>
      </c>
      <c r="C110" s="2">
        <v>5</v>
      </c>
      <c r="D110" s="3">
        <v>20091120</v>
      </c>
      <c r="E110" s="3" t="s">
        <v>0</v>
      </c>
      <c r="F110" s="3">
        <v>20091123</v>
      </c>
      <c r="G110" s="3" t="s">
        <v>358</v>
      </c>
      <c r="H110" s="3">
        <v>2</v>
      </c>
      <c r="I110" s="3">
        <v>74</v>
      </c>
      <c r="J110" s="3">
        <v>476</v>
      </c>
      <c r="K110" s="3" t="s">
        <v>313</v>
      </c>
      <c r="L110" s="3" t="s">
        <v>283</v>
      </c>
      <c r="M110" s="3" t="s">
        <v>283</v>
      </c>
      <c r="N110" s="3" t="s">
        <v>283</v>
      </c>
      <c r="O110" s="3">
        <v>541</v>
      </c>
      <c r="P110" s="3">
        <v>0.72</v>
      </c>
      <c r="Q110" s="3">
        <v>0.48</v>
      </c>
      <c r="R110" s="3">
        <v>1.2</v>
      </c>
      <c r="S110" s="3" t="s">
        <v>284</v>
      </c>
      <c r="T110" s="3">
        <v>1.9726520000000001</v>
      </c>
      <c r="U110" s="3">
        <v>1.9668369999999999</v>
      </c>
      <c r="V110" s="3" t="s">
        <v>285</v>
      </c>
      <c r="W110" s="3">
        <v>1.9454260000000001</v>
      </c>
      <c r="X110" s="3">
        <v>1.949606</v>
      </c>
      <c r="Y110" s="3">
        <v>1.965454</v>
      </c>
      <c r="Z110" s="3">
        <v>2</v>
      </c>
      <c r="AA110" s="3">
        <v>10.498067000000001</v>
      </c>
      <c r="AB110" s="3">
        <v>10.467165</v>
      </c>
      <c r="AC110" s="3" t="s">
        <v>285</v>
      </c>
      <c r="AD110" s="3">
        <v>10.317297</v>
      </c>
      <c r="AE110" s="3" t="s">
        <v>292</v>
      </c>
      <c r="AF110" s="3">
        <v>10.358064000000001</v>
      </c>
      <c r="AG110" s="3">
        <v>10.474189000000001</v>
      </c>
      <c r="AH110" s="3">
        <v>0.28999999999999998</v>
      </c>
      <c r="AI110" s="3" t="s">
        <v>287</v>
      </c>
      <c r="AJ110" s="3">
        <v>-7.0000000000000007E-2</v>
      </c>
      <c r="AK110" s="3">
        <v>-1.0713999999999999</v>
      </c>
      <c r="AL110" s="3">
        <v>-1.4375</v>
      </c>
      <c r="AM110" s="3">
        <v>700</v>
      </c>
      <c r="AN110" s="3">
        <v>10.75</v>
      </c>
      <c r="AO110" s="3">
        <v>10.24</v>
      </c>
      <c r="AP110" s="3">
        <v>70.2</v>
      </c>
      <c r="AQ110" s="3">
        <v>67.19</v>
      </c>
      <c r="AR110" s="3">
        <v>0.28348000000000001</v>
      </c>
      <c r="AS110" s="3">
        <v>0.29576999999999998</v>
      </c>
      <c r="AT110" s="3">
        <v>0.28427000000000002</v>
      </c>
      <c r="AU110" s="3">
        <v>0.70669999999999999</v>
      </c>
      <c r="AV110" s="3">
        <v>0.86082000000000003</v>
      </c>
      <c r="AW110" s="3">
        <v>0.44063000000000002</v>
      </c>
      <c r="AX110" s="3">
        <v>0.28270000000000001</v>
      </c>
      <c r="AY110" s="3">
        <v>0.29498000000000002</v>
      </c>
      <c r="AZ110" s="3">
        <v>0.28353</v>
      </c>
      <c r="BA110" s="3">
        <v>0.70267000000000002</v>
      </c>
      <c r="BB110" s="3">
        <v>0.85887000000000002</v>
      </c>
      <c r="BC110" s="3">
        <v>0.43845000000000001</v>
      </c>
      <c r="BD110" s="3" t="s">
        <v>288</v>
      </c>
      <c r="BE110" s="3" t="s">
        <v>288</v>
      </c>
      <c r="BF110" s="3" t="s">
        <v>288</v>
      </c>
      <c r="BG110" s="3" t="s">
        <v>288</v>
      </c>
      <c r="BH110" s="3" t="s">
        <v>288</v>
      </c>
      <c r="BI110" s="3" t="s">
        <v>288</v>
      </c>
      <c r="BJ110" s="3">
        <v>0.27966999999999997</v>
      </c>
      <c r="BK110" s="3">
        <v>0.29022999999999999</v>
      </c>
      <c r="BL110" s="3">
        <v>0.28105000000000002</v>
      </c>
      <c r="BM110" s="3">
        <v>0.68996999999999997</v>
      </c>
      <c r="BN110" s="3">
        <v>0.82347999999999999</v>
      </c>
      <c r="BO110" s="3">
        <v>0.43242000000000003</v>
      </c>
      <c r="BP110" s="3">
        <v>0.27975</v>
      </c>
      <c r="BQ110" s="3">
        <v>0.29137000000000002</v>
      </c>
      <c r="BR110" s="3">
        <v>0.28116999999999998</v>
      </c>
      <c r="BS110" s="3">
        <v>0.70394999999999996</v>
      </c>
      <c r="BT110" s="3">
        <v>0.83492999999999995</v>
      </c>
      <c r="BU110" s="3">
        <v>0.43778</v>
      </c>
      <c r="BV110" s="3">
        <v>0.28239999999999998</v>
      </c>
      <c r="BW110" s="3">
        <v>0.29597000000000001</v>
      </c>
      <c r="BX110" s="3">
        <v>0.28297</v>
      </c>
      <c r="BY110" s="3">
        <v>0.70667999999999997</v>
      </c>
      <c r="BZ110" s="3">
        <v>0.85897999999999997</v>
      </c>
      <c r="CA110" s="3">
        <v>0.43917</v>
      </c>
      <c r="CB110" s="3">
        <v>0.15</v>
      </c>
      <c r="CC110" s="3">
        <v>0.05</v>
      </c>
      <c r="CD110" s="3">
        <v>0.05</v>
      </c>
      <c r="CE110" s="3">
        <v>0.42</v>
      </c>
      <c r="CF110" s="3">
        <v>0.19</v>
      </c>
      <c r="CG110" s="3">
        <v>0.1</v>
      </c>
      <c r="CH110" s="3">
        <v>0.04</v>
      </c>
      <c r="CI110" s="3">
        <v>0.04</v>
      </c>
      <c r="CJ110" s="3">
        <v>0.04</v>
      </c>
      <c r="CK110" s="3">
        <v>0.27</v>
      </c>
      <c r="CL110" s="3">
        <v>0.24</v>
      </c>
      <c r="CM110" s="3">
        <v>0.31</v>
      </c>
      <c r="CN110" s="3" t="s">
        <v>289</v>
      </c>
      <c r="CO110" s="3" t="s">
        <v>289</v>
      </c>
      <c r="CP110" s="3" t="s">
        <v>289</v>
      </c>
      <c r="CQ110" s="3" t="s">
        <v>289</v>
      </c>
      <c r="CR110" s="3" t="s">
        <v>289</v>
      </c>
      <c r="CS110" s="3" t="s">
        <v>289</v>
      </c>
      <c r="CT110" s="3">
        <v>0.04</v>
      </c>
      <c r="CU110" s="3">
        <v>0.04</v>
      </c>
      <c r="CV110" s="3">
        <v>0.06</v>
      </c>
      <c r="CW110" s="3">
        <v>0.34</v>
      </c>
      <c r="CX110" s="3">
        <v>0.22</v>
      </c>
      <c r="CY110" s="3">
        <v>0.33</v>
      </c>
      <c r="CZ110" s="3">
        <v>0.04</v>
      </c>
      <c r="DA110" s="3">
        <v>0.08</v>
      </c>
      <c r="DB110" s="3">
        <v>0.08</v>
      </c>
      <c r="DC110" s="3">
        <v>0.27</v>
      </c>
      <c r="DD110" s="3">
        <v>0.44</v>
      </c>
      <c r="DE110" s="3">
        <v>0.15</v>
      </c>
      <c r="DF110" s="3">
        <v>0.06</v>
      </c>
      <c r="DG110" s="3">
        <v>0.06</v>
      </c>
      <c r="DH110" s="3">
        <v>0.04</v>
      </c>
      <c r="DI110" s="3">
        <v>0.4</v>
      </c>
      <c r="DJ110" s="3">
        <v>0.43</v>
      </c>
      <c r="DK110" s="3">
        <v>0.54</v>
      </c>
      <c r="DL110" s="3" t="s">
        <v>325</v>
      </c>
    </row>
    <row r="111" spans="1:116" s="3" customFormat="1" ht="12.75">
      <c r="A111" s="3">
        <v>72401</v>
      </c>
      <c r="B111" s="3" t="s">
        <v>19</v>
      </c>
      <c r="C111" s="2">
        <v>2</v>
      </c>
      <c r="D111" s="3">
        <v>20091123</v>
      </c>
      <c r="E111" s="3" t="s">
        <v>118</v>
      </c>
      <c r="F111" s="3">
        <v>20091123</v>
      </c>
      <c r="G111" s="3" t="s">
        <v>361</v>
      </c>
      <c r="H111" s="3">
        <v>1</v>
      </c>
      <c r="I111" s="3">
        <v>23</v>
      </c>
      <c r="J111" s="3">
        <v>331</v>
      </c>
      <c r="K111" s="3" t="s">
        <v>308</v>
      </c>
      <c r="L111" s="3" t="s">
        <v>302</v>
      </c>
      <c r="M111" s="3" t="s">
        <v>336</v>
      </c>
      <c r="N111" s="3" t="s">
        <v>283</v>
      </c>
      <c r="O111" s="3">
        <v>540</v>
      </c>
      <c r="P111" s="3">
        <v>0.81</v>
      </c>
      <c r="Q111" s="3">
        <v>0.6</v>
      </c>
      <c r="R111" s="3">
        <v>1.41</v>
      </c>
      <c r="S111" s="3" t="s">
        <v>284</v>
      </c>
      <c r="T111" s="3">
        <v>2.0017960000000001</v>
      </c>
      <c r="U111" s="3">
        <v>1.9978880000000001</v>
      </c>
      <c r="V111" s="3" t="s">
        <v>285</v>
      </c>
      <c r="W111" s="3">
        <v>1.969384</v>
      </c>
      <c r="X111" s="3">
        <v>1.9634130000000001</v>
      </c>
      <c r="Y111" s="3">
        <v>1.9822869999999999</v>
      </c>
      <c r="Z111" s="3">
        <v>1</v>
      </c>
      <c r="AA111" s="3">
        <v>10.650346000000001</v>
      </c>
      <c r="AB111" s="3">
        <v>10.635526</v>
      </c>
      <c r="AC111" s="3" t="s">
        <v>285</v>
      </c>
      <c r="AD111" s="3">
        <v>10.450068999999999</v>
      </c>
      <c r="AE111" s="3" t="s">
        <v>296</v>
      </c>
      <c r="AF111" s="3">
        <v>10.435872</v>
      </c>
      <c r="AG111" s="3">
        <v>10.585198</v>
      </c>
      <c r="AH111" s="3">
        <v>0.14000000000000001</v>
      </c>
      <c r="AI111" s="3" t="s">
        <v>287</v>
      </c>
      <c r="AJ111" s="3">
        <v>0.47</v>
      </c>
      <c r="AK111" s="3">
        <v>-3.6429</v>
      </c>
      <c r="AL111" s="3">
        <v>-2.75</v>
      </c>
      <c r="AM111" s="3">
        <v>200</v>
      </c>
      <c r="AN111" s="3">
        <v>8.66</v>
      </c>
      <c r="AO111" s="3">
        <v>8.74</v>
      </c>
      <c r="AP111" s="3">
        <v>50.1</v>
      </c>
      <c r="AQ111" s="3">
        <v>50.99</v>
      </c>
      <c r="AR111" s="3">
        <v>0.28611999999999999</v>
      </c>
      <c r="AS111" s="3">
        <v>0.29744999999999999</v>
      </c>
      <c r="AT111" s="3">
        <v>0.28872999999999999</v>
      </c>
      <c r="AU111" s="3">
        <v>0.73177999999999999</v>
      </c>
      <c r="AV111" s="3">
        <v>0.88880000000000003</v>
      </c>
      <c r="AW111" s="3">
        <v>0.46074999999999999</v>
      </c>
      <c r="AX111" s="3">
        <v>0.28527999999999998</v>
      </c>
      <c r="AY111" s="3">
        <v>0.29735</v>
      </c>
      <c r="AZ111" s="3">
        <v>0.28842000000000001</v>
      </c>
      <c r="BA111" s="3">
        <v>0.72889999999999999</v>
      </c>
      <c r="BB111" s="3">
        <v>0.88858000000000004</v>
      </c>
      <c r="BC111" s="3">
        <v>0.46098</v>
      </c>
      <c r="BD111" s="3" t="s">
        <v>288</v>
      </c>
      <c r="BE111" s="3" t="s">
        <v>288</v>
      </c>
      <c r="BF111" s="3" t="s">
        <v>288</v>
      </c>
      <c r="BG111" s="3" t="s">
        <v>288</v>
      </c>
      <c r="BH111" s="3" t="s">
        <v>288</v>
      </c>
      <c r="BI111" s="3" t="s">
        <v>288</v>
      </c>
      <c r="BJ111" s="3">
        <v>0.28101999999999999</v>
      </c>
      <c r="BK111" s="3">
        <v>0.29107</v>
      </c>
      <c r="BL111" s="3">
        <v>0.28489999999999999</v>
      </c>
      <c r="BM111" s="3">
        <v>0.71838000000000002</v>
      </c>
      <c r="BN111" s="3">
        <v>0.85672999999999999</v>
      </c>
      <c r="BO111" s="3">
        <v>0.45437</v>
      </c>
      <c r="BP111" s="3">
        <v>0.27972000000000002</v>
      </c>
      <c r="BQ111" s="3">
        <v>0.29075000000000001</v>
      </c>
      <c r="BR111" s="3">
        <v>0.28306999999999999</v>
      </c>
      <c r="BS111" s="3">
        <v>0.73153000000000001</v>
      </c>
      <c r="BT111" s="3">
        <v>0.85782000000000003</v>
      </c>
      <c r="BU111" s="3">
        <v>0.46007999999999999</v>
      </c>
      <c r="BV111" s="3">
        <v>0.28348000000000001</v>
      </c>
      <c r="BW111" s="3">
        <v>0.29707</v>
      </c>
      <c r="BX111" s="3">
        <v>0.28482000000000002</v>
      </c>
      <c r="BY111" s="3">
        <v>0.73302</v>
      </c>
      <c r="BZ111" s="3">
        <v>0.89498</v>
      </c>
      <c r="CA111" s="3">
        <v>0.45723000000000003</v>
      </c>
      <c r="CB111" s="3">
        <v>0.28999999999999998</v>
      </c>
      <c r="CC111" s="3">
        <v>0.04</v>
      </c>
      <c r="CD111" s="3">
        <v>0.02</v>
      </c>
      <c r="CE111" s="3">
        <v>0.17</v>
      </c>
      <c r="CF111" s="3">
        <v>0.15</v>
      </c>
      <c r="CG111" s="3">
        <v>0.14000000000000001</v>
      </c>
      <c r="CH111" s="3">
        <v>0.03</v>
      </c>
      <c r="CI111" s="3">
        <v>0.03</v>
      </c>
      <c r="CJ111" s="3">
        <v>0.04</v>
      </c>
      <c r="CK111" s="3">
        <v>7.0000000000000007E-2</v>
      </c>
      <c r="CL111" s="3">
        <v>0.08</v>
      </c>
      <c r="CM111" s="3">
        <v>0.25</v>
      </c>
      <c r="CN111" s="3" t="s">
        <v>289</v>
      </c>
      <c r="CO111" s="3" t="s">
        <v>289</v>
      </c>
      <c r="CP111" s="3" t="s">
        <v>289</v>
      </c>
      <c r="CQ111" s="3" t="s">
        <v>289</v>
      </c>
      <c r="CR111" s="3" t="s">
        <v>289</v>
      </c>
      <c r="CS111" s="3" t="s">
        <v>289</v>
      </c>
      <c r="CT111" s="3">
        <v>0.05</v>
      </c>
      <c r="CU111" s="3">
        <v>0.05</v>
      </c>
      <c r="CV111" s="3">
        <v>0.04</v>
      </c>
      <c r="CW111" s="3">
        <v>0.14000000000000001</v>
      </c>
      <c r="CX111" s="3">
        <v>0.37</v>
      </c>
      <c r="CY111" s="3">
        <v>0.27</v>
      </c>
      <c r="CZ111" s="3">
        <v>0.04</v>
      </c>
      <c r="DA111" s="3">
        <v>0.06</v>
      </c>
      <c r="DB111" s="3">
        <v>0.02</v>
      </c>
      <c r="DC111" s="3">
        <v>0.32</v>
      </c>
      <c r="DD111" s="3">
        <v>0.18</v>
      </c>
      <c r="DE111" s="3">
        <v>0.23</v>
      </c>
      <c r="DF111" s="3">
        <v>0.04</v>
      </c>
      <c r="DG111" s="3">
        <v>0.05</v>
      </c>
      <c r="DH111" s="3">
        <v>0.06</v>
      </c>
      <c r="DI111" s="3">
        <v>0.2</v>
      </c>
      <c r="DJ111" s="3">
        <v>0.17</v>
      </c>
      <c r="DK111" s="3">
        <v>0.1</v>
      </c>
      <c r="DL111" s="3" t="s">
        <v>320</v>
      </c>
    </row>
    <row r="112" spans="1:116" s="3" customFormat="1" ht="12.75">
      <c r="A112" s="3">
        <v>73209</v>
      </c>
      <c r="B112" s="3" t="s">
        <v>16</v>
      </c>
      <c r="C112" s="2">
        <v>1</v>
      </c>
      <c r="D112" s="3">
        <v>20091124</v>
      </c>
      <c r="E112" s="3" t="s">
        <v>147</v>
      </c>
      <c r="F112" s="3">
        <v>20091124</v>
      </c>
      <c r="G112" s="3" t="s">
        <v>357</v>
      </c>
      <c r="H112" s="3">
        <v>3</v>
      </c>
      <c r="I112" s="3">
        <v>60</v>
      </c>
      <c r="J112" s="3">
        <v>616</v>
      </c>
      <c r="K112" s="3" t="s">
        <v>326</v>
      </c>
      <c r="L112" s="3" t="s">
        <v>283</v>
      </c>
      <c r="M112" s="3" t="s">
        <v>283</v>
      </c>
      <c r="N112" s="3" t="s">
        <v>283</v>
      </c>
      <c r="O112" s="3">
        <v>540</v>
      </c>
      <c r="P112" s="3">
        <v>1.3</v>
      </c>
      <c r="Q112" s="3">
        <v>0.98</v>
      </c>
      <c r="R112" s="3">
        <v>2.2799999999999998</v>
      </c>
      <c r="S112" s="3" t="s">
        <v>284</v>
      </c>
      <c r="T112" s="3">
        <v>1.969592</v>
      </c>
      <c r="U112" s="3">
        <v>1.9649639999999999</v>
      </c>
      <c r="V112" s="3" t="s">
        <v>285</v>
      </c>
      <c r="W112" s="3">
        <v>1.9341109999999999</v>
      </c>
      <c r="X112" s="3">
        <v>1.9416929999999999</v>
      </c>
      <c r="Y112" s="3">
        <v>1.966267</v>
      </c>
      <c r="Z112" s="3">
        <v>0</v>
      </c>
      <c r="AA112" s="3">
        <v>10.489169</v>
      </c>
      <c r="AB112" s="3">
        <v>10.484895</v>
      </c>
      <c r="AC112" s="3" t="s">
        <v>285</v>
      </c>
      <c r="AD112" s="3">
        <v>10.276745999999999</v>
      </c>
      <c r="AE112" s="3" t="s">
        <v>286</v>
      </c>
      <c r="AF112" s="3">
        <v>10.325144999999999</v>
      </c>
      <c r="AG112" s="3">
        <v>10.498452</v>
      </c>
      <c r="AH112" s="3">
        <v>0.04</v>
      </c>
      <c r="AI112" s="3" t="s">
        <v>287</v>
      </c>
      <c r="AJ112" s="3">
        <v>-0.13</v>
      </c>
      <c r="AK112" s="3">
        <v>-0.1429</v>
      </c>
      <c r="AL112" s="3">
        <v>-0.375</v>
      </c>
      <c r="AM112" s="3">
        <v>800</v>
      </c>
      <c r="AN112" s="3">
        <v>8.65</v>
      </c>
      <c r="AO112" s="3">
        <v>9.5299999999999994</v>
      </c>
      <c r="AP112" s="3">
        <v>50.03</v>
      </c>
      <c r="AQ112" s="3">
        <v>56.79</v>
      </c>
      <c r="AR112" s="3">
        <v>0.28258</v>
      </c>
      <c r="AS112" s="3">
        <v>0.29198000000000002</v>
      </c>
      <c r="AT112" s="3">
        <v>0.28151999999999999</v>
      </c>
      <c r="AU112" s="3">
        <v>0.73926999999999998</v>
      </c>
      <c r="AV112" s="3">
        <v>0.88646999999999998</v>
      </c>
      <c r="AW112" s="3">
        <v>0.45633000000000001</v>
      </c>
      <c r="AX112" s="3">
        <v>0.28122000000000003</v>
      </c>
      <c r="AY112" s="3">
        <v>0.29321999999999998</v>
      </c>
      <c r="AZ112" s="3">
        <v>0.28156999999999999</v>
      </c>
      <c r="BA112" s="3">
        <v>0.73241999999999996</v>
      </c>
      <c r="BB112" s="3">
        <v>0.88746999999999998</v>
      </c>
      <c r="BC112" s="3">
        <v>0.45695000000000002</v>
      </c>
      <c r="BD112" s="3" t="s">
        <v>288</v>
      </c>
      <c r="BE112" s="3" t="s">
        <v>288</v>
      </c>
      <c r="BF112" s="3" t="s">
        <v>288</v>
      </c>
      <c r="BG112" s="3" t="s">
        <v>288</v>
      </c>
      <c r="BH112" s="3" t="s">
        <v>288</v>
      </c>
      <c r="BI112" s="3" t="s">
        <v>288</v>
      </c>
      <c r="BJ112" s="3">
        <v>0.2767</v>
      </c>
      <c r="BK112" s="3">
        <v>0.28575</v>
      </c>
      <c r="BL112" s="3">
        <v>0.27766999999999997</v>
      </c>
      <c r="BM112" s="3">
        <v>0.72102999999999995</v>
      </c>
      <c r="BN112" s="3">
        <v>0.85118000000000005</v>
      </c>
      <c r="BO112" s="3">
        <v>0.45051999999999998</v>
      </c>
      <c r="BP112" s="3">
        <v>0.27787000000000001</v>
      </c>
      <c r="BQ112" s="3">
        <v>0.28732000000000002</v>
      </c>
      <c r="BR112" s="3">
        <v>0.27816999999999997</v>
      </c>
      <c r="BS112" s="3">
        <v>0.72797999999999996</v>
      </c>
      <c r="BT112" s="3">
        <v>0.85587999999999997</v>
      </c>
      <c r="BU112" s="3">
        <v>0.45440000000000003</v>
      </c>
      <c r="BV112" s="3">
        <v>0.28155000000000002</v>
      </c>
      <c r="BW112" s="3">
        <v>0.29376999999999998</v>
      </c>
      <c r="BX112" s="3">
        <v>0.28161999999999998</v>
      </c>
      <c r="BY112" s="3">
        <v>0.73507</v>
      </c>
      <c r="BZ112" s="3">
        <v>0.89349999999999996</v>
      </c>
      <c r="CA112" s="3">
        <v>0.45498</v>
      </c>
      <c r="CB112" s="3">
        <v>0.09</v>
      </c>
      <c r="CC112" s="3">
        <v>0.05</v>
      </c>
      <c r="CD112" s="3">
        <v>0.03</v>
      </c>
      <c r="CE112" s="3">
        <v>0.22</v>
      </c>
      <c r="CF112" s="3">
        <v>0.21</v>
      </c>
      <c r="CG112" s="3">
        <v>0.17</v>
      </c>
      <c r="CH112" s="3">
        <v>0.03</v>
      </c>
      <c r="CI112" s="3">
        <v>0.04</v>
      </c>
      <c r="CJ112" s="3">
        <v>7.0000000000000007E-2</v>
      </c>
      <c r="CK112" s="3">
        <v>0.13</v>
      </c>
      <c r="CL112" s="3">
        <v>0.64</v>
      </c>
      <c r="CM112" s="3">
        <v>0.36</v>
      </c>
      <c r="CN112" s="3" t="s">
        <v>289</v>
      </c>
      <c r="CO112" s="3" t="s">
        <v>289</v>
      </c>
      <c r="CP112" s="3" t="s">
        <v>289</v>
      </c>
      <c r="CQ112" s="3" t="s">
        <v>289</v>
      </c>
      <c r="CR112" s="3" t="s">
        <v>289</v>
      </c>
      <c r="CS112" s="3" t="s">
        <v>289</v>
      </c>
      <c r="CT112" s="3">
        <v>0.02</v>
      </c>
      <c r="CU112" s="3">
        <v>0.04</v>
      </c>
      <c r="CV112" s="3">
        <v>0.05</v>
      </c>
      <c r="CW112" s="3">
        <v>0.55000000000000004</v>
      </c>
      <c r="CX112" s="3">
        <v>0.48</v>
      </c>
      <c r="CY112" s="3">
        <v>0.34</v>
      </c>
      <c r="CZ112" s="3">
        <v>0.12</v>
      </c>
      <c r="DA112" s="3">
        <v>0.08</v>
      </c>
      <c r="DB112" s="3">
        <v>0.11</v>
      </c>
      <c r="DC112" s="3">
        <v>0.48</v>
      </c>
      <c r="DD112" s="3">
        <v>0.42</v>
      </c>
      <c r="DE112" s="3">
        <v>0.21</v>
      </c>
      <c r="DF112" s="3">
        <v>0.05</v>
      </c>
      <c r="DG112" s="3">
        <v>0.06</v>
      </c>
      <c r="DH112" s="3">
        <v>7.0000000000000007E-2</v>
      </c>
      <c r="DI112" s="3">
        <v>0.66</v>
      </c>
      <c r="DJ112" s="3">
        <v>0.63</v>
      </c>
      <c r="DK112" s="3">
        <v>0.41</v>
      </c>
      <c r="DL112" s="3" t="s">
        <v>325</v>
      </c>
    </row>
    <row r="113" spans="1:116" s="3" customFormat="1" ht="12.75">
      <c r="A113" s="3">
        <v>72402</v>
      </c>
      <c r="B113" s="3" t="s">
        <v>19</v>
      </c>
      <c r="C113" s="2">
        <v>1</v>
      </c>
      <c r="D113" s="3">
        <v>20091124</v>
      </c>
      <c r="E113" s="3" t="s">
        <v>83</v>
      </c>
      <c r="F113" s="3">
        <v>20091124</v>
      </c>
      <c r="G113" s="3" t="s">
        <v>360</v>
      </c>
      <c r="H113" s="3">
        <v>2</v>
      </c>
      <c r="I113" s="3">
        <v>32</v>
      </c>
      <c r="J113" s="3">
        <v>461</v>
      </c>
      <c r="K113" s="3" t="s">
        <v>313</v>
      </c>
      <c r="L113" s="3" t="s">
        <v>283</v>
      </c>
      <c r="M113" s="3" t="s">
        <v>283</v>
      </c>
      <c r="N113" s="3" t="s">
        <v>283</v>
      </c>
      <c r="O113" s="3">
        <v>540</v>
      </c>
      <c r="P113" s="3">
        <v>1.07</v>
      </c>
      <c r="Q113" s="3">
        <v>0.94</v>
      </c>
      <c r="R113" s="3">
        <v>2.0099999999999998</v>
      </c>
      <c r="S113" s="3" t="s">
        <v>284</v>
      </c>
      <c r="T113" s="3">
        <v>1.980437</v>
      </c>
      <c r="U113" s="3">
        <v>1.9767950000000001</v>
      </c>
      <c r="V113" s="3" t="s">
        <v>285</v>
      </c>
      <c r="W113" s="3">
        <v>1.947128</v>
      </c>
      <c r="X113" s="3">
        <v>1.9450639999999999</v>
      </c>
      <c r="Y113" s="3">
        <v>1.9695739999999999</v>
      </c>
      <c r="Z113" s="3">
        <v>0</v>
      </c>
      <c r="AA113" s="3">
        <v>10.561705</v>
      </c>
      <c r="AB113" s="3">
        <v>10.542310000000001</v>
      </c>
      <c r="AC113" s="3" t="s">
        <v>285</v>
      </c>
      <c r="AD113" s="3">
        <v>10.333512000000001</v>
      </c>
      <c r="AE113" s="3" t="s">
        <v>296</v>
      </c>
      <c r="AF113" s="3">
        <v>10.336138999999999</v>
      </c>
      <c r="AG113" s="3">
        <v>10.518496000000001</v>
      </c>
      <c r="AH113" s="3">
        <v>0.18</v>
      </c>
      <c r="AI113" s="3" t="s">
        <v>287</v>
      </c>
      <c r="AJ113" s="3">
        <v>0.23</v>
      </c>
      <c r="AK113" s="3">
        <v>-1.7857000000000001</v>
      </c>
      <c r="AL113" s="3">
        <v>-0.625</v>
      </c>
      <c r="AM113" s="3">
        <v>700</v>
      </c>
      <c r="AN113" s="3">
        <v>8.67</v>
      </c>
      <c r="AO113" s="3">
        <v>8.74</v>
      </c>
      <c r="AP113" s="3">
        <v>49.78</v>
      </c>
      <c r="AQ113" s="3">
        <v>51.51</v>
      </c>
      <c r="AR113" s="3">
        <v>0.28299999999999997</v>
      </c>
      <c r="AS113" s="3">
        <v>0.29465000000000002</v>
      </c>
      <c r="AT113" s="3">
        <v>0.28444999999999998</v>
      </c>
      <c r="AU113" s="3">
        <v>0.74355000000000004</v>
      </c>
      <c r="AV113" s="3">
        <v>0.89885000000000004</v>
      </c>
      <c r="AW113" s="3">
        <v>0.45787</v>
      </c>
      <c r="AX113" s="3">
        <v>0.28232000000000002</v>
      </c>
      <c r="AY113" s="3">
        <v>0.29413</v>
      </c>
      <c r="AZ113" s="3">
        <v>0.28425</v>
      </c>
      <c r="BA113" s="3">
        <v>0.73933000000000004</v>
      </c>
      <c r="BB113" s="3">
        <v>0.89812999999999998</v>
      </c>
      <c r="BC113" s="3">
        <v>0.45722000000000002</v>
      </c>
      <c r="BD113" s="3" t="s">
        <v>288</v>
      </c>
      <c r="BE113" s="3" t="s">
        <v>288</v>
      </c>
      <c r="BF113" s="3" t="s">
        <v>288</v>
      </c>
      <c r="BG113" s="3" t="s">
        <v>288</v>
      </c>
      <c r="BH113" s="3" t="s">
        <v>288</v>
      </c>
      <c r="BI113" s="3" t="s">
        <v>288</v>
      </c>
      <c r="BJ113" s="3">
        <v>0.27807999999999999</v>
      </c>
      <c r="BK113" s="3">
        <v>0.28739999999999999</v>
      </c>
      <c r="BL113" s="3">
        <v>0.28082000000000001</v>
      </c>
      <c r="BM113" s="3">
        <v>0.72153</v>
      </c>
      <c r="BN113" s="3">
        <v>0.84892000000000001</v>
      </c>
      <c r="BO113" s="3">
        <v>0.44967000000000001</v>
      </c>
      <c r="BP113" s="3">
        <v>0.27765000000000001</v>
      </c>
      <c r="BQ113" s="3">
        <v>0.28784999999999999</v>
      </c>
      <c r="BR113" s="3">
        <v>0.28006999999999999</v>
      </c>
      <c r="BS113" s="3">
        <v>0.72116999999999998</v>
      </c>
      <c r="BT113" s="3">
        <v>0.85202</v>
      </c>
      <c r="BU113" s="3">
        <v>0.45419999999999999</v>
      </c>
      <c r="BV113" s="3">
        <v>0.28192</v>
      </c>
      <c r="BW113" s="3">
        <v>0.29482999999999998</v>
      </c>
      <c r="BX113" s="3">
        <v>0.28275</v>
      </c>
      <c r="BY113" s="3">
        <v>0.73326999999999998</v>
      </c>
      <c r="BZ113" s="3">
        <v>0.89615</v>
      </c>
      <c r="CA113" s="3">
        <v>0.45112000000000002</v>
      </c>
      <c r="CB113" s="3">
        <v>0.03</v>
      </c>
      <c r="CC113" s="3">
        <v>7.0000000000000007E-2</v>
      </c>
      <c r="CD113" s="3">
        <v>7.0000000000000007E-2</v>
      </c>
      <c r="CE113" s="3">
        <v>0.43</v>
      </c>
      <c r="CF113" s="3">
        <v>0.15</v>
      </c>
      <c r="CG113" s="3">
        <v>0.49</v>
      </c>
      <c r="CH113" s="3">
        <v>0.05</v>
      </c>
      <c r="CI113" s="3">
        <v>0.06</v>
      </c>
      <c r="CJ113" s="3">
        <v>0.1</v>
      </c>
      <c r="CK113" s="3">
        <v>0.53</v>
      </c>
      <c r="CL113" s="3">
        <v>0.33</v>
      </c>
      <c r="CM113" s="3">
        <v>0.49</v>
      </c>
      <c r="CN113" s="3" t="s">
        <v>289</v>
      </c>
      <c r="CO113" s="3" t="s">
        <v>289</v>
      </c>
      <c r="CP113" s="3" t="s">
        <v>289</v>
      </c>
      <c r="CQ113" s="3" t="s">
        <v>289</v>
      </c>
      <c r="CR113" s="3" t="s">
        <v>289</v>
      </c>
      <c r="CS113" s="3" t="s">
        <v>289</v>
      </c>
      <c r="CT113" s="3">
        <v>7.0000000000000007E-2</v>
      </c>
      <c r="CU113" s="3">
        <v>0.05</v>
      </c>
      <c r="CV113" s="3">
        <v>0.04</v>
      </c>
      <c r="CW113" s="3">
        <v>0.51</v>
      </c>
      <c r="CX113" s="3">
        <v>0.24</v>
      </c>
      <c r="CY113" s="3">
        <v>0.28000000000000003</v>
      </c>
      <c r="CZ113" s="3">
        <v>0.04</v>
      </c>
      <c r="DA113" s="3">
        <v>0.05</v>
      </c>
      <c r="DB113" s="3">
        <v>0.05</v>
      </c>
      <c r="DC113" s="3">
        <v>0.21</v>
      </c>
      <c r="DD113" s="3">
        <v>0.22</v>
      </c>
      <c r="DE113" s="3">
        <v>0.23</v>
      </c>
      <c r="DF113" s="3">
        <v>0.03</v>
      </c>
      <c r="DG113" s="3">
        <v>0.04</v>
      </c>
      <c r="DH113" s="3">
        <v>0.04</v>
      </c>
      <c r="DI113" s="3">
        <v>0.32</v>
      </c>
      <c r="DJ113" s="3">
        <v>0.25</v>
      </c>
      <c r="DK113" s="3">
        <v>0.21</v>
      </c>
      <c r="DL113" s="3" t="s">
        <v>325</v>
      </c>
    </row>
    <row r="114" spans="1:116" s="3" customFormat="1" ht="12.75">
      <c r="A114" s="3">
        <v>73071</v>
      </c>
      <c r="B114" s="3" t="s">
        <v>18</v>
      </c>
      <c r="C114" s="2">
        <v>5</v>
      </c>
      <c r="D114" s="3">
        <v>20091127</v>
      </c>
      <c r="E114" s="3" t="s">
        <v>149</v>
      </c>
      <c r="F114" s="3">
        <v>20091130</v>
      </c>
      <c r="G114" s="3" t="s">
        <v>358</v>
      </c>
      <c r="H114" s="3">
        <v>3</v>
      </c>
      <c r="I114" s="3">
        <v>75</v>
      </c>
      <c r="J114" s="3">
        <v>633</v>
      </c>
      <c r="K114" s="3" t="s">
        <v>326</v>
      </c>
      <c r="L114" s="3" t="s">
        <v>283</v>
      </c>
      <c r="M114" s="3" t="s">
        <v>283</v>
      </c>
      <c r="N114" s="3" t="s">
        <v>283</v>
      </c>
      <c r="O114" s="3">
        <v>540</v>
      </c>
      <c r="P114" s="3">
        <v>1.35</v>
      </c>
      <c r="Q114" s="3">
        <v>0.78</v>
      </c>
      <c r="R114" s="3">
        <v>2.13</v>
      </c>
      <c r="S114" s="3" t="s">
        <v>284</v>
      </c>
      <c r="T114" s="3">
        <v>1.9599120000000001</v>
      </c>
      <c r="U114" s="3">
        <v>1.959422</v>
      </c>
      <c r="V114" s="3" t="s">
        <v>285</v>
      </c>
      <c r="W114" s="3">
        <v>1.926461</v>
      </c>
      <c r="X114" s="3">
        <v>1.9339999999999999</v>
      </c>
      <c r="Y114" s="3">
        <v>1.953495</v>
      </c>
      <c r="Z114" s="3">
        <v>1</v>
      </c>
      <c r="AA114" s="3">
        <v>10.443241</v>
      </c>
      <c r="AB114" s="3">
        <v>10.442596999999999</v>
      </c>
      <c r="AC114" s="3" t="s">
        <v>285</v>
      </c>
      <c r="AD114" s="3">
        <v>10.219758000000001</v>
      </c>
      <c r="AE114" s="3" t="s">
        <v>296</v>
      </c>
      <c r="AF114" s="3">
        <v>10.273389</v>
      </c>
      <c r="AG114" s="3">
        <v>10.425891</v>
      </c>
      <c r="AH114" s="3">
        <v>0.01</v>
      </c>
      <c r="AI114" s="3" t="s">
        <v>287</v>
      </c>
      <c r="AJ114" s="3">
        <v>0.16</v>
      </c>
      <c r="AK114" s="3">
        <v>0.21429999999999999</v>
      </c>
      <c r="AL114" s="3">
        <v>-1.625</v>
      </c>
      <c r="AM114" s="3">
        <v>800</v>
      </c>
      <c r="AN114" s="3">
        <v>8.6300000000000008</v>
      </c>
      <c r="AO114" s="3">
        <v>9.0500000000000007</v>
      </c>
      <c r="AP114" s="3">
        <v>50.18</v>
      </c>
      <c r="AQ114" s="3">
        <v>53.59</v>
      </c>
      <c r="AR114" s="3">
        <v>0.28172999999999998</v>
      </c>
      <c r="AS114" s="3">
        <v>0.29497000000000001</v>
      </c>
      <c r="AT114" s="3">
        <v>0.28216999999999998</v>
      </c>
      <c r="AU114" s="3">
        <v>0.70289999999999997</v>
      </c>
      <c r="AV114" s="3">
        <v>0.85811999999999999</v>
      </c>
      <c r="AW114" s="3">
        <v>0.43737999999999999</v>
      </c>
      <c r="AX114" s="3">
        <v>0.28170000000000001</v>
      </c>
      <c r="AY114" s="3">
        <v>0.29493000000000003</v>
      </c>
      <c r="AZ114" s="3">
        <v>0.28210000000000002</v>
      </c>
      <c r="BA114" s="3">
        <v>0.70238</v>
      </c>
      <c r="BB114" s="3">
        <v>0.86082000000000003</v>
      </c>
      <c r="BC114" s="3">
        <v>0.43676999999999999</v>
      </c>
      <c r="BD114" s="3" t="s">
        <v>288</v>
      </c>
      <c r="BE114" s="3" t="s">
        <v>288</v>
      </c>
      <c r="BF114" s="3" t="s">
        <v>288</v>
      </c>
      <c r="BG114" s="3" t="s">
        <v>288</v>
      </c>
      <c r="BH114" s="3" t="s">
        <v>288</v>
      </c>
      <c r="BI114" s="3" t="s">
        <v>288</v>
      </c>
      <c r="BJ114" s="3">
        <v>0.27715000000000001</v>
      </c>
      <c r="BK114" s="3">
        <v>0.28770000000000001</v>
      </c>
      <c r="BL114" s="3">
        <v>0.27787000000000001</v>
      </c>
      <c r="BM114" s="3">
        <v>0.68427000000000004</v>
      </c>
      <c r="BN114" s="3">
        <v>0.81420000000000003</v>
      </c>
      <c r="BO114" s="3">
        <v>0.42908000000000002</v>
      </c>
      <c r="BP114" s="3">
        <v>0.27767999999999998</v>
      </c>
      <c r="BQ114" s="3">
        <v>0.28932999999999998</v>
      </c>
      <c r="BR114" s="3">
        <v>0.27884999999999999</v>
      </c>
      <c r="BS114" s="3">
        <v>0.69227000000000005</v>
      </c>
      <c r="BT114" s="3">
        <v>0.82313000000000003</v>
      </c>
      <c r="BU114" s="3">
        <v>0.43557000000000001</v>
      </c>
      <c r="BV114" s="3">
        <v>0.28100000000000003</v>
      </c>
      <c r="BW114" s="3">
        <v>0.29520000000000002</v>
      </c>
      <c r="BX114" s="3">
        <v>0.28092</v>
      </c>
      <c r="BY114" s="3">
        <v>0.69947999999999999</v>
      </c>
      <c r="BZ114" s="3">
        <v>0.86343000000000003</v>
      </c>
      <c r="CA114" s="3">
        <v>0.43536999999999998</v>
      </c>
      <c r="CB114" s="3">
        <v>0.03</v>
      </c>
      <c r="CC114" s="3">
        <v>0.04</v>
      </c>
      <c r="CD114" s="3">
        <v>0.05</v>
      </c>
      <c r="CE114" s="3">
        <v>0.23</v>
      </c>
      <c r="CF114" s="3">
        <v>0.31</v>
      </c>
      <c r="CG114" s="3">
        <v>0.34</v>
      </c>
      <c r="CH114" s="3">
        <v>0.02</v>
      </c>
      <c r="CI114" s="3">
        <v>0.04</v>
      </c>
      <c r="CJ114" s="3">
        <v>0.04</v>
      </c>
      <c r="CK114" s="3">
        <v>0.14000000000000001</v>
      </c>
      <c r="CL114" s="3">
        <v>0.18</v>
      </c>
      <c r="CM114" s="3">
        <v>0.16</v>
      </c>
      <c r="CN114" s="3" t="s">
        <v>289</v>
      </c>
      <c r="CO114" s="3" t="s">
        <v>289</v>
      </c>
      <c r="CP114" s="3" t="s">
        <v>289</v>
      </c>
      <c r="CQ114" s="3" t="s">
        <v>289</v>
      </c>
      <c r="CR114" s="3" t="s">
        <v>289</v>
      </c>
      <c r="CS114" s="3" t="s">
        <v>289</v>
      </c>
      <c r="CT114" s="3">
        <v>0.04</v>
      </c>
      <c r="CU114" s="3">
        <v>0.04</v>
      </c>
      <c r="CV114" s="3">
        <v>7.0000000000000007E-2</v>
      </c>
      <c r="CW114" s="3">
        <v>0.28000000000000003</v>
      </c>
      <c r="CX114" s="3">
        <v>0.2</v>
      </c>
      <c r="CY114" s="3">
        <v>0.16</v>
      </c>
      <c r="CZ114" s="3">
        <v>0.05</v>
      </c>
      <c r="DA114" s="3">
        <v>0.05</v>
      </c>
      <c r="DB114" s="3">
        <v>0.05</v>
      </c>
      <c r="DC114" s="3">
        <v>0.05</v>
      </c>
      <c r="DD114" s="3">
        <v>0.34</v>
      </c>
      <c r="DE114" s="3">
        <v>0.36</v>
      </c>
      <c r="DF114" s="3">
        <v>0.02</v>
      </c>
      <c r="DG114" s="3">
        <v>7.0000000000000007E-2</v>
      </c>
      <c r="DH114" s="3">
        <v>0.06</v>
      </c>
      <c r="DI114" s="3">
        <v>0.37</v>
      </c>
      <c r="DJ114" s="3">
        <v>0.33</v>
      </c>
      <c r="DK114" s="3">
        <v>0.24</v>
      </c>
      <c r="DL114" s="3" t="s">
        <v>325</v>
      </c>
    </row>
    <row r="115" spans="1:116" s="3" customFormat="1" ht="12.75">
      <c r="A115" s="3">
        <v>73211</v>
      </c>
      <c r="B115" s="3" t="s">
        <v>16</v>
      </c>
      <c r="C115" s="2">
        <v>8</v>
      </c>
      <c r="D115" s="3">
        <v>20091127</v>
      </c>
      <c r="E115" s="3" t="s">
        <v>148</v>
      </c>
      <c r="F115" s="3">
        <v>20091130</v>
      </c>
      <c r="G115" s="3" t="s">
        <v>362</v>
      </c>
      <c r="H115" s="3">
        <v>2</v>
      </c>
      <c r="I115" s="3">
        <v>2</v>
      </c>
      <c r="J115" s="3">
        <v>321</v>
      </c>
      <c r="K115" s="3" t="s">
        <v>308</v>
      </c>
      <c r="L115" s="3" t="s">
        <v>283</v>
      </c>
      <c r="M115" s="3" t="s">
        <v>283</v>
      </c>
      <c r="N115" s="3" t="s">
        <v>283</v>
      </c>
      <c r="O115" s="3">
        <v>541</v>
      </c>
      <c r="P115" s="3">
        <v>0.99</v>
      </c>
      <c r="Q115" s="3">
        <v>0.61</v>
      </c>
      <c r="R115" s="3">
        <v>1.6</v>
      </c>
      <c r="S115" s="3" t="s">
        <v>284</v>
      </c>
      <c r="T115" s="3">
        <v>1.985017</v>
      </c>
      <c r="U115" s="3">
        <v>1.9783550000000001</v>
      </c>
      <c r="V115" s="3" t="s">
        <v>285</v>
      </c>
      <c r="W115" s="3">
        <v>1.947678</v>
      </c>
      <c r="X115" s="3">
        <v>1.948401</v>
      </c>
      <c r="Y115" s="3">
        <v>1.9680880000000001</v>
      </c>
      <c r="Z115" s="3">
        <v>0</v>
      </c>
      <c r="AA115" s="3">
        <v>10.521808999999999</v>
      </c>
      <c r="AB115" s="3">
        <v>10.503223</v>
      </c>
      <c r="AC115" s="3" t="s">
        <v>285</v>
      </c>
      <c r="AD115" s="3">
        <v>10.322777</v>
      </c>
      <c r="AE115" s="3" t="s">
        <v>330</v>
      </c>
      <c r="AF115" s="3">
        <v>10.333892000000001</v>
      </c>
      <c r="AG115" s="3">
        <v>10.453405</v>
      </c>
      <c r="AH115" s="3">
        <v>0.18</v>
      </c>
      <c r="AI115" s="3" t="s">
        <v>287</v>
      </c>
      <c r="AJ115" s="3">
        <v>0.47</v>
      </c>
      <c r="AK115" s="3">
        <v>0.85709999999999997</v>
      </c>
      <c r="AL115" s="3">
        <v>-0.625</v>
      </c>
      <c r="AM115" s="3">
        <v>400</v>
      </c>
      <c r="AN115" s="3">
        <v>10.71</v>
      </c>
      <c r="AO115" s="3">
        <v>10.220000000000001</v>
      </c>
      <c r="AP115" s="3">
        <v>70.44</v>
      </c>
      <c r="AQ115" s="3">
        <v>66.97</v>
      </c>
      <c r="AR115" s="3">
        <v>0.28401999999999999</v>
      </c>
      <c r="AS115" s="3">
        <v>0.29237999999999997</v>
      </c>
      <c r="AT115" s="3">
        <v>0.28627999999999998</v>
      </c>
      <c r="AU115" s="3">
        <v>0.73231999999999997</v>
      </c>
      <c r="AV115" s="3">
        <v>0.86099999999999999</v>
      </c>
      <c r="AW115" s="3">
        <v>0.45415</v>
      </c>
      <c r="AX115" s="3">
        <v>0.28320000000000001</v>
      </c>
      <c r="AY115" s="3">
        <v>0.29326999999999998</v>
      </c>
      <c r="AZ115" s="3">
        <v>0.2853</v>
      </c>
      <c r="BA115" s="3">
        <v>0.72270000000000001</v>
      </c>
      <c r="BB115" s="3">
        <v>0.85940000000000005</v>
      </c>
      <c r="BC115" s="3">
        <v>0.45202999999999999</v>
      </c>
      <c r="BD115" s="3" t="s">
        <v>288</v>
      </c>
      <c r="BE115" s="3" t="s">
        <v>288</v>
      </c>
      <c r="BF115" s="3" t="s">
        <v>288</v>
      </c>
      <c r="BG115" s="3" t="s">
        <v>288</v>
      </c>
      <c r="BH115" s="3" t="s">
        <v>288</v>
      </c>
      <c r="BI115" s="3" t="s">
        <v>288</v>
      </c>
      <c r="BJ115" s="3">
        <v>0.2787</v>
      </c>
      <c r="BK115" s="3">
        <v>0.28787000000000001</v>
      </c>
      <c r="BL115" s="3">
        <v>0.28122000000000003</v>
      </c>
      <c r="BM115" s="3">
        <v>0.71242000000000005</v>
      </c>
      <c r="BN115" s="3">
        <v>0.83355000000000001</v>
      </c>
      <c r="BO115" s="3">
        <v>0.44407000000000002</v>
      </c>
      <c r="BP115" s="3">
        <v>0.27748</v>
      </c>
      <c r="BQ115" s="3">
        <v>0.28803000000000001</v>
      </c>
      <c r="BR115" s="3">
        <v>0.28262999999999999</v>
      </c>
      <c r="BS115" s="3">
        <v>0.71403000000000005</v>
      </c>
      <c r="BT115" s="3">
        <v>0.84062999999999999</v>
      </c>
      <c r="BU115" s="3">
        <v>0.44736999999999999</v>
      </c>
      <c r="BV115" s="3">
        <v>0.28098000000000001</v>
      </c>
      <c r="BW115" s="3">
        <v>0.29153000000000001</v>
      </c>
      <c r="BX115" s="3">
        <v>0.28470000000000001</v>
      </c>
      <c r="BY115" s="3">
        <v>0.72102999999999995</v>
      </c>
      <c r="BZ115" s="3">
        <v>0.86423000000000005</v>
      </c>
      <c r="CA115" s="3">
        <v>0.44952999999999999</v>
      </c>
      <c r="CB115" s="3">
        <v>0.01</v>
      </c>
      <c r="CC115" s="3">
        <v>7.0000000000000007E-2</v>
      </c>
      <c r="CD115" s="3">
        <v>0.05</v>
      </c>
      <c r="CE115" s="3">
        <v>0.17</v>
      </c>
      <c r="CF115" s="3">
        <v>0.11</v>
      </c>
      <c r="CG115" s="3">
        <v>0.14000000000000001</v>
      </c>
      <c r="CH115" s="3">
        <v>0.03</v>
      </c>
      <c r="CI115" s="3">
        <v>0.06</v>
      </c>
      <c r="CJ115" s="3">
        <v>0.04</v>
      </c>
      <c r="CK115" s="3">
        <v>0.2</v>
      </c>
      <c r="CL115" s="3">
        <v>0.21</v>
      </c>
      <c r="CM115" s="3">
        <v>0.14000000000000001</v>
      </c>
      <c r="CN115" s="3" t="s">
        <v>289</v>
      </c>
      <c r="CO115" s="3" t="s">
        <v>289</v>
      </c>
      <c r="CP115" s="3" t="s">
        <v>289</v>
      </c>
      <c r="CQ115" s="3" t="s">
        <v>289</v>
      </c>
      <c r="CR115" s="3" t="s">
        <v>289</v>
      </c>
      <c r="CS115" s="3" t="s">
        <v>289</v>
      </c>
      <c r="CT115" s="3">
        <v>0.02</v>
      </c>
      <c r="CU115" s="3">
        <v>0.14000000000000001</v>
      </c>
      <c r="CV115" s="3">
        <v>0.35</v>
      </c>
      <c r="CW115" s="3">
        <v>0.19</v>
      </c>
      <c r="CX115" s="3">
        <v>0.28999999999999998</v>
      </c>
      <c r="CY115" s="3">
        <v>0.14000000000000001</v>
      </c>
      <c r="CZ115" s="3">
        <v>0.01</v>
      </c>
      <c r="DA115" s="3">
        <v>0.05</v>
      </c>
      <c r="DB115" s="3">
        <v>0.12</v>
      </c>
      <c r="DC115" s="3">
        <v>0.1</v>
      </c>
      <c r="DD115" s="3">
        <v>0.19</v>
      </c>
      <c r="DE115" s="3">
        <v>0.2</v>
      </c>
      <c r="DF115" s="3">
        <v>0.04</v>
      </c>
      <c r="DG115" s="3">
        <v>0.04</v>
      </c>
      <c r="DH115" s="3">
        <v>0.03</v>
      </c>
      <c r="DI115" s="3">
        <v>0.11</v>
      </c>
      <c r="DJ115" s="3">
        <v>0.28999999999999998</v>
      </c>
      <c r="DK115" s="3">
        <v>0.1</v>
      </c>
      <c r="DL115" s="3" t="s">
        <v>325</v>
      </c>
    </row>
    <row r="116" spans="1:116" s="3" customFormat="1" ht="12.75">
      <c r="A116" s="3">
        <v>72406</v>
      </c>
      <c r="B116" s="3" t="s">
        <v>19</v>
      </c>
      <c r="C116" s="2">
        <v>2</v>
      </c>
      <c r="D116" s="3">
        <v>20091129</v>
      </c>
      <c r="E116" s="3" t="s">
        <v>150</v>
      </c>
      <c r="F116" s="3">
        <v>20091130</v>
      </c>
      <c r="G116" s="3" t="s">
        <v>361</v>
      </c>
      <c r="H116" s="3">
        <v>2</v>
      </c>
      <c r="I116" s="3">
        <v>24</v>
      </c>
      <c r="J116" s="3">
        <v>486</v>
      </c>
      <c r="K116" s="3" t="s">
        <v>308</v>
      </c>
      <c r="L116" s="3" t="s">
        <v>363</v>
      </c>
      <c r="M116" s="3" t="s">
        <v>364</v>
      </c>
      <c r="N116" s="3" t="s">
        <v>283</v>
      </c>
      <c r="O116" s="3">
        <v>542</v>
      </c>
      <c r="P116" s="3">
        <v>1.31</v>
      </c>
      <c r="Q116" s="3">
        <v>0.7</v>
      </c>
      <c r="R116" s="3">
        <v>2.0099999999999998</v>
      </c>
      <c r="S116" s="3" t="s">
        <v>284</v>
      </c>
      <c r="T116" s="3">
        <v>1.9813829999999999</v>
      </c>
      <c r="U116" s="3">
        <v>1.976186</v>
      </c>
      <c r="V116" s="3" t="s">
        <v>285</v>
      </c>
      <c r="W116" s="3">
        <v>1.9430430000000001</v>
      </c>
      <c r="X116" s="3">
        <v>1.953484</v>
      </c>
      <c r="Y116" s="3">
        <v>1.9733449999999999</v>
      </c>
      <c r="Z116" s="3">
        <v>0</v>
      </c>
      <c r="AA116" s="3">
        <v>10.573389000000001</v>
      </c>
      <c r="AB116" s="3">
        <v>10.545540000000001</v>
      </c>
      <c r="AC116" s="3" t="s">
        <v>285</v>
      </c>
      <c r="AD116" s="3">
        <v>10.320198</v>
      </c>
      <c r="AE116" s="3" t="s">
        <v>286</v>
      </c>
      <c r="AF116" s="3">
        <v>10.385880999999999</v>
      </c>
      <c r="AG116" s="3">
        <v>10.545961</v>
      </c>
      <c r="AH116" s="3">
        <v>0.26</v>
      </c>
      <c r="AI116" s="3" t="s">
        <v>287</v>
      </c>
      <c r="AJ116" s="3">
        <v>0</v>
      </c>
      <c r="AK116" s="3">
        <v>-1.2857000000000001</v>
      </c>
      <c r="AL116" s="3">
        <v>-0.625</v>
      </c>
      <c r="AM116" s="3">
        <v>300</v>
      </c>
      <c r="AN116" s="3">
        <v>8.7899999999999991</v>
      </c>
      <c r="AO116" s="3">
        <v>8.67</v>
      </c>
      <c r="AP116" s="3">
        <v>47.89</v>
      </c>
      <c r="AQ116" s="3">
        <v>47.15</v>
      </c>
      <c r="AR116" s="3">
        <v>0.28327999999999998</v>
      </c>
      <c r="AS116" s="3">
        <v>0.29608000000000001</v>
      </c>
      <c r="AT116" s="3">
        <v>0.28482000000000002</v>
      </c>
      <c r="AU116" s="3">
        <v>0.73299999999999998</v>
      </c>
      <c r="AV116" s="3">
        <v>0.89597000000000004</v>
      </c>
      <c r="AW116" s="3">
        <v>0.45762000000000003</v>
      </c>
      <c r="AX116" s="3">
        <v>0.28244999999999998</v>
      </c>
      <c r="AY116" s="3">
        <v>0.29515000000000002</v>
      </c>
      <c r="AZ116" s="3">
        <v>0.28438000000000002</v>
      </c>
      <c r="BA116" s="3">
        <v>0.73035000000000005</v>
      </c>
      <c r="BB116" s="3">
        <v>0.89737</v>
      </c>
      <c r="BC116" s="3">
        <v>0.45490000000000003</v>
      </c>
      <c r="BD116" s="3" t="s">
        <v>288</v>
      </c>
      <c r="BE116" s="3" t="s">
        <v>288</v>
      </c>
      <c r="BF116" s="3" t="s">
        <v>288</v>
      </c>
      <c r="BG116" s="3" t="s">
        <v>288</v>
      </c>
      <c r="BH116" s="3" t="s">
        <v>288</v>
      </c>
      <c r="BI116" s="3" t="s">
        <v>288</v>
      </c>
      <c r="BJ116" s="3">
        <v>0.27761999999999998</v>
      </c>
      <c r="BK116" s="3">
        <v>0.28772999999999999</v>
      </c>
      <c r="BL116" s="3">
        <v>0.28060000000000002</v>
      </c>
      <c r="BM116" s="3">
        <v>0.71467000000000003</v>
      </c>
      <c r="BN116" s="3">
        <v>0.85214999999999996</v>
      </c>
      <c r="BO116" s="3">
        <v>0.44457000000000002</v>
      </c>
      <c r="BP116" s="3">
        <v>0.27832000000000001</v>
      </c>
      <c r="BQ116" s="3">
        <v>0.28935</v>
      </c>
      <c r="BR116" s="3">
        <v>0.28142</v>
      </c>
      <c r="BS116" s="3">
        <v>0.73202999999999996</v>
      </c>
      <c r="BT116" s="3">
        <v>0.85475000000000001</v>
      </c>
      <c r="BU116" s="3">
        <v>0.45751999999999998</v>
      </c>
      <c r="BV116" s="3">
        <v>0.28222999999999998</v>
      </c>
      <c r="BW116" s="3">
        <v>0.29607</v>
      </c>
      <c r="BX116" s="3">
        <v>0.28377000000000002</v>
      </c>
      <c r="BY116" s="3">
        <v>0.72689999999999999</v>
      </c>
      <c r="BZ116" s="3">
        <v>0.90153000000000005</v>
      </c>
      <c r="CA116" s="3">
        <v>0.45300000000000001</v>
      </c>
      <c r="CB116" s="3">
        <v>0.03</v>
      </c>
      <c r="CC116" s="3">
        <v>0.04</v>
      </c>
      <c r="CD116" s="3">
        <v>0.01</v>
      </c>
      <c r="CE116" s="3">
        <v>0.13</v>
      </c>
      <c r="CF116" s="3">
        <v>0.3</v>
      </c>
      <c r="CG116" s="3">
        <v>0.25</v>
      </c>
      <c r="CH116" s="3">
        <v>0.02</v>
      </c>
      <c r="CI116" s="3">
        <v>0.06</v>
      </c>
      <c r="CJ116" s="3">
        <v>0.03</v>
      </c>
      <c r="CK116" s="3">
        <v>0.21</v>
      </c>
      <c r="CL116" s="3">
        <v>0.43</v>
      </c>
      <c r="CM116" s="3">
        <v>0.15</v>
      </c>
      <c r="CN116" s="3" t="s">
        <v>289</v>
      </c>
      <c r="CO116" s="3" t="s">
        <v>289</v>
      </c>
      <c r="CP116" s="3" t="s">
        <v>289</v>
      </c>
      <c r="CQ116" s="3" t="s">
        <v>289</v>
      </c>
      <c r="CR116" s="3" t="s">
        <v>289</v>
      </c>
      <c r="CS116" s="3" t="s">
        <v>289</v>
      </c>
      <c r="CT116" s="3">
        <v>0.03</v>
      </c>
      <c r="CU116" s="3">
        <v>0.04</v>
      </c>
      <c r="CV116" s="3">
        <v>0.05</v>
      </c>
      <c r="CW116" s="3">
        <v>0.27</v>
      </c>
      <c r="CX116" s="3">
        <v>0.21</v>
      </c>
      <c r="CY116" s="3">
        <v>0.12</v>
      </c>
      <c r="CZ116" s="3">
        <v>0.04</v>
      </c>
      <c r="DA116" s="3">
        <v>0.06</v>
      </c>
      <c r="DB116" s="3">
        <v>0.05</v>
      </c>
      <c r="DC116" s="3">
        <v>0.28000000000000003</v>
      </c>
      <c r="DD116" s="3">
        <v>0.18</v>
      </c>
      <c r="DE116" s="3">
        <v>0.17</v>
      </c>
      <c r="DF116" s="3">
        <v>0.02</v>
      </c>
      <c r="DG116" s="3">
        <v>0.03</v>
      </c>
      <c r="DH116" s="3">
        <v>0.04</v>
      </c>
      <c r="DI116" s="3">
        <v>0.11</v>
      </c>
      <c r="DJ116" s="3">
        <v>0.1</v>
      </c>
      <c r="DK116" s="3">
        <v>0.26</v>
      </c>
      <c r="DL116" s="3" t="s">
        <v>325</v>
      </c>
    </row>
    <row r="117" spans="1:116" s="3" customFormat="1" ht="12.75">
      <c r="A117" s="3">
        <v>71210</v>
      </c>
      <c r="B117" s="3" t="s">
        <v>19</v>
      </c>
      <c r="C117" s="2">
        <v>1</v>
      </c>
      <c r="D117" s="3">
        <v>20091202</v>
      </c>
      <c r="E117" s="3" t="s">
        <v>151</v>
      </c>
      <c r="F117" s="3">
        <v>20091202</v>
      </c>
      <c r="G117" s="3" t="s">
        <v>360</v>
      </c>
      <c r="H117" s="3">
        <v>3</v>
      </c>
      <c r="I117" s="3">
        <v>33</v>
      </c>
      <c r="J117" s="3">
        <v>626</v>
      </c>
      <c r="K117" s="3" t="s">
        <v>305</v>
      </c>
      <c r="L117" s="3" t="s">
        <v>283</v>
      </c>
      <c r="M117" s="3" t="s">
        <v>283</v>
      </c>
      <c r="N117" s="3" t="s">
        <v>283</v>
      </c>
      <c r="O117" s="3">
        <v>541</v>
      </c>
      <c r="P117" s="3">
        <v>0.57999999999999996</v>
      </c>
      <c r="Q117" s="3">
        <v>0.5</v>
      </c>
      <c r="R117" s="3">
        <v>1.08</v>
      </c>
      <c r="S117" s="3" t="s">
        <v>284</v>
      </c>
      <c r="T117" s="3">
        <v>1.967641</v>
      </c>
      <c r="U117" s="3">
        <v>1.966297</v>
      </c>
      <c r="V117" s="3">
        <v>1.9599599999999999</v>
      </c>
      <c r="W117" s="3">
        <v>1.943338</v>
      </c>
      <c r="X117" s="3">
        <v>1.9452370000000001</v>
      </c>
      <c r="Y117" s="3">
        <v>1.9600550000000001</v>
      </c>
      <c r="Z117" s="3">
        <v>0</v>
      </c>
      <c r="AA117" s="3">
        <v>10.500116999999999</v>
      </c>
      <c r="AB117" s="3">
        <v>10.490463</v>
      </c>
      <c r="AC117" s="3">
        <v>10.458375999999999</v>
      </c>
      <c r="AD117" s="3">
        <v>10.334182999999999</v>
      </c>
      <c r="AE117" s="3" t="s">
        <v>292</v>
      </c>
      <c r="AF117" s="3">
        <v>10.350210000000001</v>
      </c>
      <c r="AG117" s="3">
        <v>10.46613</v>
      </c>
      <c r="AH117" s="3">
        <v>0.09</v>
      </c>
      <c r="AI117" s="3">
        <v>0.31</v>
      </c>
      <c r="AJ117" s="3">
        <v>-7.0000000000000007E-2</v>
      </c>
      <c r="AK117" s="3">
        <v>-2.0714000000000001</v>
      </c>
      <c r="AL117" s="3">
        <v>-1.3125</v>
      </c>
      <c r="AM117" s="3">
        <v>600</v>
      </c>
      <c r="AN117" s="3">
        <v>10.73</v>
      </c>
      <c r="AO117" s="3">
        <v>10.11</v>
      </c>
      <c r="AP117" s="3">
        <v>70.06</v>
      </c>
      <c r="AQ117" s="3">
        <v>66.209999999999994</v>
      </c>
      <c r="AR117" s="3">
        <v>0.28148000000000001</v>
      </c>
      <c r="AS117" s="3">
        <v>0.29375000000000001</v>
      </c>
      <c r="AT117" s="3">
        <v>0.28261999999999998</v>
      </c>
      <c r="AU117" s="3">
        <v>0.73377999999999999</v>
      </c>
      <c r="AV117" s="3">
        <v>0.89332999999999996</v>
      </c>
      <c r="AW117" s="3">
        <v>0.45186999999999999</v>
      </c>
      <c r="AX117" s="3">
        <v>0.28144999999999998</v>
      </c>
      <c r="AY117" s="3">
        <v>0.29352</v>
      </c>
      <c r="AZ117" s="3">
        <v>0.28237000000000001</v>
      </c>
      <c r="BA117" s="3">
        <v>0.73397999999999997</v>
      </c>
      <c r="BB117" s="3">
        <v>0.89087000000000005</v>
      </c>
      <c r="BC117" s="3">
        <v>0.44974999999999998</v>
      </c>
      <c r="BD117" s="3">
        <v>0.28017999999999998</v>
      </c>
      <c r="BE117" s="3">
        <v>0.29303000000000001</v>
      </c>
      <c r="BF117" s="3">
        <v>0.28237000000000001</v>
      </c>
      <c r="BG117" s="3">
        <v>0.71982000000000002</v>
      </c>
      <c r="BH117" s="3">
        <v>0.88888</v>
      </c>
      <c r="BI117" s="3">
        <v>0.4491</v>
      </c>
      <c r="BJ117" s="3">
        <v>0.27810000000000001</v>
      </c>
      <c r="BK117" s="3">
        <v>0.28842000000000001</v>
      </c>
      <c r="BL117" s="3">
        <v>0.27997</v>
      </c>
      <c r="BM117" s="3">
        <v>0.71503000000000005</v>
      </c>
      <c r="BN117" s="3">
        <v>0.86072000000000004</v>
      </c>
      <c r="BO117" s="3">
        <v>0.44442999999999999</v>
      </c>
      <c r="BP117" s="3">
        <v>0.27833000000000002</v>
      </c>
      <c r="BQ117" s="3">
        <v>0.28947000000000001</v>
      </c>
      <c r="BR117" s="3">
        <v>0.27993000000000001</v>
      </c>
      <c r="BS117" s="3">
        <v>0.71848000000000001</v>
      </c>
      <c r="BT117" s="3">
        <v>0.85667000000000004</v>
      </c>
      <c r="BU117" s="3">
        <v>0.44629999999999997</v>
      </c>
      <c r="BV117" s="3">
        <v>0.28082000000000001</v>
      </c>
      <c r="BW117" s="3">
        <v>0.29382999999999998</v>
      </c>
      <c r="BX117" s="3">
        <v>0.28156999999999999</v>
      </c>
      <c r="BY117" s="3">
        <v>0.72035000000000005</v>
      </c>
      <c r="BZ117" s="3">
        <v>0.88885000000000003</v>
      </c>
      <c r="CA117" s="3">
        <v>0.44783000000000001</v>
      </c>
      <c r="CB117" s="3">
        <v>0.06</v>
      </c>
      <c r="CC117" s="3">
        <v>0.05</v>
      </c>
      <c r="CD117" s="3">
        <v>0.05</v>
      </c>
      <c r="CE117" s="3">
        <v>0.36</v>
      </c>
      <c r="CF117" s="3">
        <v>0.35</v>
      </c>
      <c r="CG117" s="3">
        <v>0.35</v>
      </c>
      <c r="CH117" s="3">
        <v>0.03</v>
      </c>
      <c r="CI117" s="3">
        <v>0.06</v>
      </c>
      <c r="CJ117" s="3">
        <v>0.06</v>
      </c>
      <c r="CK117" s="3">
        <v>0.45</v>
      </c>
      <c r="CL117" s="3">
        <v>0.28000000000000003</v>
      </c>
      <c r="CM117" s="3">
        <v>0.18</v>
      </c>
      <c r="CN117" s="3">
        <v>0.04</v>
      </c>
      <c r="CO117" s="3">
        <v>0.04</v>
      </c>
      <c r="CP117" s="3">
        <v>0.08</v>
      </c>
      <c r="CQ117" s="3">
        <v>0.38</v>
      </c>
      <c r="CR117" s="3">
        <v>0.28999999999999998</v>
      </c>
      <c r="CS117" s="3">
        <v>0.68</v>
      </c>
      <c r="CT117" s="3">
        <v>0.06</v>
      </c>
      <c r="CU117" s="3">
        <v>0.05</v>
      </c>
      <c r="CV117" s="3">
        <v>0.03</v>
      </c>
      <c r="CW117" s="3">
        <v>0.41</v>
      </c>
      <c r="CX117" s="3">
        <v>0.38</v>
      </c>
      <c r="CY117" s="3">
        <v>0.41</v>
      </c>
      <c r="CZ117" s="3">
        <v>0.03</v>
      </c>
      <c r="DA117" s="3">
        <v>7.0000000000000007E-2</v>
      </c>
      <c r="DB117" s="3">
        <v>0.1</v>
      </c>
      <c r="DC117" s="3">
        <v>0.77</v>
      </c>
      <c r="DD117" s="3">
        <v>0.14000000000000001</v>
      </c>
      <c r="DE117" s="3">
        <v>0.39</v>
      </c>
      <c r="DF117" s="3">
        <v>0.06</v>
      </c>
      <c r="DG117" s="3">
        <v>0.05</v>
      </c>
      <c r="DH117" s="3">
        <v>0.08</v>
      </c>
      <c r="DI117" s="3">
        <v>0.66</v>
      </c>
      <c r="DJ117" s="3">
        <v>0.22</v>
      </c>
      <c r="DK117" s="3">
        <v>0.26</v>
      </c>
      <c r="DL117" s="3" t="s">
        <v>320</v>
      </c>
    </row>
    <row r="118" spans="1:116" s="3" customFormat="1" ht="12.75">
      <c r="A118" s="3">
        <v>73210</v>
      </c>
      <c r="B118" s="3" t="s">
        <v>16</v>
      </c>
      <c r="C118" s="2">
        <v>8</v>
      </c>
      <c r="D118" s="3">
        <v>20091208</v>
      </c>
      <c r="E118" s="3" t="s">
        <v>152</v>
      </c>
      <c r="F118" s="3">
        <v>20091208</v>
      </c>
      <c r="G118" s="3" t="s">
        <v>362</v>
      </c>
      <c r="H118" s="3">
        <v>3</v>
      </c>
      <c r="I118" s="3">
        <v>3</v>
      </c>
      <c r="J118" s="3">
        <v>477</v>
      </c>
      <c r="K118" s="3" t="s">
        <v>313</v>
      </c>
      <c r="L118" s="3" t="s">
        <v>283</v>
      </c>
      <c r="M118" s="3" t="s">
        <v>283</v>
      </c>
      <c r="N118" s="3" t="s">
        <v>283</v>
      </c>
      <c r="O118" s="3">
        <v>540</v>
      </c>
      <c r="P118" s="3">
        <v>1.19</v>
      </c>
      <c r="Q118" s="3">
        <v>0.95</v>
      </c>
      <c r="R118" s="3">
        <v>2.14</v>
      </c>
      <c r="S118" s="3" t="s">
        <v>284</v>
      </c>
      <c r="T118" s="3">
        <v>1.964124</v>
      </c>
      <c r="U118" s="3">
        <v>1.9570799999999999</v>
      </c>
      <c r="V118" s="3" t="s">
        <v>285</v>
      </c>
      <c r="W118" s="3">
        <v>1.9262490000000001</v>
      </c>
      <c r="X118" s="3">
        <v>1.9292480000000001</v>
      </c>
      <c r="Y118" s="3">
        <v>1.9539949999999999</v>
      </c>
      <c r="Z118" s="3">
        <v>2</v>
      </c>
      <c r="AA118" s="3">
        <v>10.436947</v>
      </c>
      <c r="AB118" s="3">
        <v>10.414951</v>
      </c>
      <c r="AC118" s="3" t="s">
        <v>285</v>
      </c>
      <c r="AD118" s="3">
        <v>10.215159</v>
      </c>
      <c r="AE118" s="3" t="s">
        <v>330</v>
      </c>
      <c r="AF118" s="3">
        <v>10.264732</v>
      </c>
      <c r="AG118" s="3">
        <v>10.408277999999999</v>
      </c>
      <c r="AH118" s="3">
        <v>0.21</v>
      </c>
      <c r="AI118" s="3" t="s">
        <v>287</v>
      </c>
      <c r="AJ118" s="3">
        <v>0.06</v>
      </c>
      <c r="AK118" s="3">
        <v>-1.0832999999999999</v>
      </c>
      <c r="AL118" s="3">
        <v>-0.64290000000000003</v>
      </c>
      <c r="AM118" s="3">
        <v>400</v>
      </c>
      <c r="AN118" s="3">
        <v>8.85</v>
      </c>
      <c r="AO118" s="3" t="s">
        <v>293</v>
      </c>
      <c r="AP118" s="3">
        <v>51.67</v>
      </c>
      <c r="AQ118" s="3" t="s">
        <v>293</v>
      </c>
      <c r="AR118" s="3">
        <v>0.28127000000000002</v>
      </c>
      <c r="AS118" s="3">
        <v>0.29098000000000002</v>
      </c>
      <c r="AT118" s="3">
        <v>0.28266999999999998</v>
      </c>
      <c r="AU118" s="3">
        <v>0.72699999999999998</v>
      </c>
      <c r="AV118" s="3">
        <v>0.86497000000000002</v>
      </c>
      <c r="AW118" s="3">
        <v>0.44832</v>
      </c>
      <c r="AX118" s="3">
        <v>0.28027999999999997</v>
      </c>
      <c r="AY118" s="3">
        <v>0.29157</v>
      </c>
      <c r="AZ118" s="3">
        <v>0.28172000000000003</v>
      </c>
      <c r="BA118" s="3">
        <v>0.71862999999999999</v>
      </c>
      <c r="BB118" s="3">
        <v>0.86382999999999999</v>
      </c>
      <c r="BC118" s="3">
        <v>0.44638</v>
      </c>
      <c r="BD118" s="3" t="s">
        <v>288</v>
      </c>
      <c r="BE118" s="3" t="s">
        <v>288</v>
      </c>
      <c r="BF118" s="3" t="s">
        <v>288</v>
      </c>
      <c r="BG118" s="3" t="s">
        <v>288</v>
      </c>
      <c r="BH118" s="3" t="s">
        <v>288</v>
      </c>
      <c r="BI118" s="3" t="s">
        <v>288</v>
      </c>
      <c r="BJ118" s="3">
        <v>0.27522999999999997</v>
      </c>
      <c r="BK118" s="3">
        <v>0.28477000000000002</v>
      </c>
      <c r="BL118" s="3">
        <v>0.27811999999999998</v>
      </c>
      <c r="BM118" s="3">
        <v>0.71048</v>
      </c>
      <c r="BN118" s="3">
        <v>0.82740000000000002</v>
      </c>
      <c r="BO118" s="3">
        <v>0.44137999999999999</v>
      </c>
      <c r="BP118" s="3">
        <v>0.27527000000000001</v>
      </c>
      <c r="BQ118" s="3">
        <v>0.28763</v>
      </c>
      <c r="BR118" s="3">
        <v>0.2782</v>
      </c>
      <c r="BS118" s="3">
        <v>0.71255000000000002</v>
      </c>
      <c r="BT118" s="3">
        <v>0.83825000000000005</v>
      </c>
      <c r="BU118" s="3">
        <v>0.4466</v>
      </c>
      <c r="BV118" s="3">
        <v>0.27966999999999997</v>
      </c>
      <c r="BW118" s="3">
        <v>0.29152</v>
      </c>
      <c r="BX118" s="3">
        <v>0.28127000000000002</v>
      </c>
      <c r="BY118" s="3">
        <v>0.71970000000000001</v>
      </c>
      <c r="BZ118" s="3">
        <v>0.86929999999999996</v>
      </c>
      <c r="CA118" s="3">
        <v>0.44605</v>
      </c>
      <c r="CB118" s="3">
        <v>0.04</v>
      </c>
      <c r="CC118" s="3">
        <v>0.03</v>
      </c>
      <c r="CD118" s="3">
        <v>0.04</v>
      </c>
      <c r="CE118" s="3">
        <v>0.24</v>
      </c>
      <c r="CF118" s="3">
        <v>0.24</v>
      </c>
      <c r="CG118" s="3">
        <v>0.09</v>
      </c>
      <c r="CH118" s="3">
        <v>0.01</v>
      </c>
      <c r="CI118" s="3">
        <v>0.06</v>
      </c>
      <c r="CJ118" s="3">
        <v>0.01</v>
      </c>
      <c r="CK118" s="3">
        <v>0.3</v>
      </c>
      <c r="CL118" s="3">
        <v>0.21</v>
      </c>
      <c r="CM118" s="3">
        <v>0.21</v>
      </c>
      <c r="CN118" s="3" t="s">
        <v>289</v>
      </c>
      <c r="CO118" s="3" t="s">
        <v>289</v>
      </c>
      <c r="CP118" s="3" t="s">
        <v>289</v>
      </c>
      <c r="CQ118" s="3" t="s">
        <v>289</v>
      </c>
      <c r="CR118" s="3" t="s">
        <v>289</v>
      </c>
      <c r="CS118" s="3" t="s">
        <v>289</v>
      </c>
      <c r="CT118" s="3">
        <v>0.03</v>
      </c>
      <c r="CU118" s="3">
        <v>7.0000000000000007E-2</v>
      </c>
      <c r="CV118" s="3">
        <v>0.09</v>
      </c>
      <c r="CW118" s="3">
        <v>0.25</v>
      </c>
      <c r="CX118" s="3">
        <v>0.24</v>
      </c>
      <c r="CY118" s="3">
        <v>0.11</v>
      </c>
      <c r="CZ118" s="3">
        <v>0.23</v>
      </c>
      <c r="DA118" s="3">
        <v>0.14000000000000001</v>
      </c>
      <c r="DB118" s="3">
        <v>0.08</v>
      </c>
      <c r="DC118" s="3">
        <v>0.23</v>
      </c>
      <c r="DD118" s="3">
        <v>0.14000000000000001</v>
      </c>
      <c r="DE118" s="3">
        <v>0.21</v>
      </c>
      <c r="DF118" s="3">
        <v>0.05</v>
      </c>
      <c r="DG118" s="3">
        <v>0.05</v>
      </c>
      <c r="DH118" s="3">
        <v>0.06</v>
      </c>
      <c r="DI118" s="3">
        <v>0.11</v>
      </c>
      <c r="DJ118" s="3">
        <v>0.22</v>
      </c>
      <c r="DK118" s="3">
        <v>0.21</v>
      </c>
      <c r="DL118" s="3" t="s">
        <v>325</v>
      </c>
    </row>
    <row r="119" spans="1:116" s="3" customFormat="1" ht="12.75">
      <c r="A119" s="3">
        <v>73430</v>
      </c>
      <c r="B119" s="3" t="s">
        <v>19</v>
      </c>
      <c r="C119" s="2">
        <v>2</v>
      </c>
      <c r="D119" s="3">
        <v>20091211</v>
      </c>
      <c r="E119" s="3" t="s">
        <v>153</v>
      </c>
      <c r="F119" s="3">
        <v>20091214</v>
      </c>
      <c r="G119" s="3" t="s">
        <v>361</v>
      </c>
      <c r="H119" s="3" t="s">
        <v>365</v>
      </c>
      <c r="I119" s="3">
        <v>26</v>
      </c>
      <c r="J119" s="3">
        <v>709</v>
      </c>
      <c r="K119" s="3" t="s">
        <v>334</v>
      </c>
      <c r="L119" s="3" t="s">
        <v>319</v>
      </c>
      <c r="M119" s="3" t="s">
        <v>283</v>
      </c>
      <c r="N119" s="3" t="s">
        <v>283</v>
      </c>
      <c r="O119" s="3">
        <v>541</v>
      </c>
      <c r="P119" s="3">
        <v>0.79</v>
      </c>
      <c r="Q119" s="3">
        <v>0.3</v>
      </c>
      <c r="R119" s="3">
        <v>1.0900000000000001</v>
      </c>
      <c r="S119" s="3" t="s">
        <v>284</v>
      </c>
      <c r="T119" s="3">
        <v>1.9721930000000001</v>
      </c>
      <c r="U119" s="3">
        <v>1.9671339999999999</v>
      </c>
      <c r="V119" s="3" t="s">
        <v>285</v>
      </c>
      <c r="W119" s="3">
        <v>1.946188</v>
      </c>
      <c r="X119" s="3">
        <v>1.9532989999999999</v>
      </c>
      <c r="Y119" s="3">
        <v>1.9630939999999999</v>
      </c>
      <c r="Z119" s="3">
        <v>0</v>
      </c>
      <c r="AA119" s="3">
        <v>10.538347</v>
      </c>
      <c r="AB119" s="3">
        <v>10.511896</v>
      </c>
      <c r="AC119" s="3" t="s">
        <v>285</v>
      </c>
      <c r="AD119" s="3">
        <v>10.365178</v>
      </c>
      <c r="AE119" s="3" t="s">
        <v>292</v>
      </c>
      <c r="AF119" s="3">
        <v>10.41032</v>
      </c>
      <c r="AG119" s="3">
        <v>10.49508</v>
      </c>
      <c r="AH119" s="3">
        <v>0.25</v>
      </c>
      <c r="AI119" s="3" t="s">
        <v>287</v>
      </c>
      <c r="AJ119" s="3">
        <v>0.16</v>
      </c>
      <c r="AK119" s="3">
        <v>-0.66669999999999996</v>
      </c>
      <c r="AL119" s="3">
        <v>-2.9285999999999999</v>
      </c>
      <c r="AM119" s="3">
        <v>400</v>
      </c>
      <c r="AN119" s="3">
        <v>10.47</v>
      </c>
      <c r="AO119" s="3">
        <v>10.02</v>
      </c>
      <c r="AP119" s="3">
        <v>70.069999999999993</v>
      </c>
      <c r="AQ119" s="3">
        <v>65.23</v>
      </c>
      <c r="AR119" s="3">
        <v>0.28216999999999998</v>
      </c>
      <c r="AS119" s="3">
        <v>0.2954</v>
      </c>
      <c r="AT119" s="3">
        <v>0.28310000000000002</v>
      </c>
      <c r="AU119" s="3">
        <v>0.73240000000000005</v>
      </c>
      <c r="AV119" s="3">
        <v>0.90183000000000002</v>
      </c>
      <c r="AW119" s="3">
        <v>0.45417000000000002</v>
      </c>
      <c r="AX119" s="3">
        <v>0.28133000000000002</v>
      </c>
      <c r="AY119" s="3">
        <v>0.29525000000000001</v>
      </c>
      <c r="AZ119" s="3">
        <v>0.28293000000000001</v>
      </c>
      <c r="BA119" s="3">
        <v>0.72614999999999996</v>
      </c>
      <c r="BB119" s="3">
        <v>0.89634999999999998</v>
      </c>
      <c r="BC119" s="3">
        <v>0.45032</v>
      </c>
      <c r="BD119" s="3" t="s">
        <v>288</v>
      </c>
      <c r="BE119" s="3" t="s">
        <v>288</v>
      </c>
      <c r="BF119" s="3" t="s">
        <v>288</v>
      </c>
      <c r="BG119" s="3" t="s">
        <v>288</v>
      </c>
      <c r="BH119" s="3" t="s">
        <v>288</v>
      </c>
      <c r="BI119" s="3" t="s">
        <v>288</v>
      </c>
      <c r="BJ119" s="3">
        <v>0.27810000000000001</v>
      </c>
      <c r="BK119" s="3">
        <v>0.28982000000000002</v>
      </c>
      <c r="BL119" s="3">
        <v>0.28067999999999999</v>
      </c>
      <c r="BM119" s="3">
        <v>0.71662999999999999</v>
      </c>
      <c r="BN119" s="3">
        <v>0.87038000000000004</v>
      </c>
      <c r="BO119" s="3">
        <v>0.44547999999999999</v>
      </c>
      <c r="BP119" s="3">
        <v>0.27916999999999997</v>
      </c>
      <c r="BQ119" s="3">
        <v>0.29110000000000003</v>
      </c>
      <c r="BR119" s="3">
        <v>0.28089999999999998</v>
      </c>
      <c r="BS119" s="3">
        <v>0.72494999999999998</v>
      </c>
      <c r="BT119" s="3">
        <v>0.87422</v>
      </c>
      <c r="BU119" s="3">
        <v>0.45140000000000002</v>
      </c>
      <c r="BV119" s="3">
        <v>0.28116999999999998</v>
      </c>
      <c r="BW119" s="3">
        <v>0.29520000000000002</v>
      </c>
      <c r="BX119" s="3">
        <v>0.28225</v>
      </c>
      <c r="BY119" s="3">
        <v>0.72018000000000004</v>
      </c>
      <c r="BZ119" s="3">
        <v>0.89817999999999998</v>
      </c>
      <c r="CA119" s="3">
        <v>0.44628000000000001</v>
      </c>
      <c r="CB119" s="3">
        <v>0.03</v>
      </c>
      <c r="CC119" s="3">
        <v>0.05</v>
      </c>
      <c r="CD119" s="3">
        <v>0.03</v>
      </c>
      <c r="CE119" s="3">
        <v>0.21</v>
      </c>
      <c r="CF119" s="3">
        <v>0.44</v>
      </c>
      <c r="CG119" s="3">
        <v>0.32</v>
      </c>
      <c r="CH119" s="3">
        <v>0.03</v>
      </c>
      <c r="CI119" s="3">
        <v>0.05</v>
      </c>
      <c r="CJ119" s="3">
        <v>0.04</v>
      </c>
      <c r="CK119" s="3">
        <v>0.11</v>
      </c>
      <c r="CL119" s="3">
        <v>0.18</v>
      </c>
      <c r="CM119" s="3">
        <v>0.46</v>
      </c>
      <c r="CN119" s="3" t="s">
        <v>289</v>
      </c>
      <c r="CO119" s="3" t="s">
        <v>289</v>
      </c>
      <c r="CP119" s="3" t="s">
        <v>289</v>
      </c>
      <c r="CQ119" s="3" t="s">
        <v>289</v>
      </c>
      <c r="CR119" s="3" t="s">
        <v>289</v>
      </c>
      <c r="CS119" s="3" t="s">
        <v>289</v>
      </c>
      <c r="CT119" s="3">
        <v>0.02</v>
      </c>
      <c r="CU119" s="3">
        <v>0.06</v>
      </c>
      <c r="CV119" s="3">
        <v>0.04</v>
      </c>
      <c r="CW119" s="3">
        <v>0.32</v>
      </c>
      <c r="CX119" s="3">
        <v>0.5</v>
      </c>
      <c r="CY119" s="3">
        <v>0.3</v>
      </c>
      <c r="CZ119" s="3">
        <v>0.03</v>
      </c>
      <c r="DA119" s="3">
        <v>0.02</v>
      </c>
      <c r="DB119" s="3">
        <v>0.05</v>
      </c>
      <c r="DC119" s="3">
        <v>0.33</v>
      </c>
      <c r="DD119" s="3">
        <v>0.36</v>
      </c>
      <c r="DE119" s="3">
        <v>0.19</v>
      </c>
      <c r="DF119" s="3">
        <v>0.04</v>
      </c>
      <c r="DG119" s="3">
        <v>0.04</v>
      </c>
      <c r="DH119" s="3">
        <v>0.04</v>
      </c>
      <c r="DI119" s="3">
        <v>0.18</v>
      </c>
      <c r="DJ119" s="3">
        <v>0.34</v>
      </c>
      <c r="DK119" s="3">
        <v>0.13</v>
      </c>
      <c r="DL119" s="3" t="s">
        <v>320</v>
      </c>
    </row>
    <row r="120" spans="1:116" s="30" customFormat="1" ht="12.75">
      <c r="A120" s="3">
        <v>72210</v>
      </c>
      <c r="B120" s="3" t="s">
        <v>16</v>
      </c>
      <c r="C120" s="2">
        <v>8</v>
      </c>
      <c r="D120" s="3">
        <v>20091215</v>
      </c>
      <c r="E120" s="3" t="s">
        <v>154</v>
      </c>
      <c r="F120" s="3">
        <v>20091215</v>
      </c>
      <c r="G120" s="3" t="s">
        <v>362</v>
      </c>
      <c r="H120" s="3">
        <v>4</v>
      </c>
      <c r="I120" s="3">
        <v>4</v>
      </c>
      <c r="J120" s="3">
        <v>631</v>
      </c>
      <c r="K120" s="3" t="s">
        <v>326</v>
      </c>
      <c r="L120" s="3" t="s">
        <v>283</v>
      </c>
      <c r="M120" s="3" t="s">
        <v>283</v>
      </c>
      <c r="N120" s="3" t="s">
        <v>283</v>
      </c>
      <c r="O120" s="3">
        <v>542</v>
      </c>
      <c r="P120" s="3">
        <v>1.44</v>
      </c>
      <c r="Q120" s="3">
        <v>0.73</v>
      </c>
      <c r="R120" s="3">
        <v>2.17</v>
      </c>
      <c r="S120" s="3" t="s">
        <v>284</v>
      </c>
      <c r="T120" s="3">
        <v>1.9635480000000001</v>
      </c>
      <c r="U120" s="3">
        <v>1.961587</v>
      </c>
      <c r="V120" s="3" t="s">
        <v>285</v>
      </c>
      <c r="W120" s="3">
        <v>1.9274100000000001</v>
      </c>
      <c r="X120" s="3">
        <v>1.939065</v>
      </c>
      <c r="Y120" s="3">
        <v>1.9578869999999999</v>
      </c>
      <c r="Z120" s="3">
        <v>0</v>
      </c>
      <c r="AA120" s="3">
        <v>10.479798000000001</v>
      </c>
      <c r="AB120" s="3">
        <v>10.465524</v>
      </c>
      <c r="AC120" s="3" t="s">
        <v>285</v>
      </c>
      <c r="AD120" s="3">
        <v>10.244648</v>
      </c>
      <c r="AE120" s="3" t="s">
        <v>286</v>
      </c>
      <c r="AF120" s="3">
        <v>10.318182999999999</v>
      </c>
      <c r="AG120" s="3">
        <v>10.460675999999999</v>
      </c>
      <c r="AH120" s="3">
        <v>0.14000000000000001</v>
      </c>
      <c r="AI120" s="3" t="s">
        <v>287</v>
      </c>
      <c r="AJ120" s="3">
        <v>0.05</v>
      </c>
      <c r="AK120" s="3">
        <v>-0.41670000000000001</v>
      </c>
      <c r="AL120" s="3">
        <v>-0.5</v>
      </c>
      <c r="AM120" s="3">
        <v>600</v>
      </c>
      <c r="AN120" s="3">
        <v>8.84</v>
      </c>
      <c r="AO120" s="3">
        <v>8.9600000000000009</v>
      </c>
      <c r="AP120" s="3">
        <v>48.92</v>
      </c>
      <c r="AQ120" s="3">
        <v>49</v>
      </c>
      <c r="AR120" s="3">
        <v>0.28132000000000001</v>
      </c>
      <c r="AS120" s="3">
        <v>0.29352</v>
      </c>
      <c r="AT120" s="3">
        <v>0.28155000000000002</v>
      </c>
      <c r="AU120" s="3">
        <v>0.72963</v>
      </c>
      <c r="AV120" s="3">
        <v>0.8891</v>
      </c>
      <c r="AW120" s="3">
        <v>0.45112000000000002</v>
      </c>
      <c r="AX120" s="3">
        <v>0.28149999999999997</v>
      </c>
      <c r="AY120" s="3">
        <v>0.29353000000000001</v>
      </c>
      <c r="AZ120" s="3">
        <v>0.28120000000000001</v>
      </c>
      <c r="BA120" s="3">
        <v>0.72258</v>
      </c>
      <c r="BB120" s="3">
        <v>0.88344999999999996</v>
      </c>
      <c r="BC120" s="3">
        <v>0.44823000000000002</v>
      </c>
      <c r="BD120" s="3" t="s">
        <v>288</v>
      </c>
      <c r="BE120" s="3" t="s">
        <v>288</v>
      </c>
      <c r="BF120" s="3" t="s">
        <v>288</v>
      </c>
      <c r="BG120" s="3" t="s">
        <v>288</v>
      </c>
      <c r="BH120" s="3" t="s">
        <v>288</v>
      </c>
      <c r="BI120" s="3" t="s">
        <v>288</v>
      </c>
      <c r="BJ120" s="3">
        <v>0.27667999999999998</v>
      </c>
      <c r="BK120" s="3">
        <v>0.28687000000000001</v>
      </c>
      <c r="BL120" s="3">
        <v>0.27688000000000001</v>
      </c>
      <c r="BM120" s="3">
        <v>0.70611999999999997</v>
      </c>
      <c r="BN120" s="3">
        <v>0.83847000000000005</v>
      </c>
      <c r="BO120" s="3">
        <v>0.43847999999999998</v>
      </c>
      <c r="BP120" s="3">
        <v>0.27793000000000001</v>
      </c>
      <c r="BQ120" s="3">
        <v>0.28885</v>
      </c>
      <c r="BR120" s="3">
        <v>0.27793000000000001</v>
      </c>
      <c r="BS120" s="3">
        <v>0.72</v>
      </c>
      <c r="BT120" s="3">
        <v>0.84630000000000005</v>
      </c>
      <c r="BU120" s="3">
        <v>0.44777</v>
      </c>
      <c r="BV120" s="3">
        <v>0.28134999999999999</v>
      </c>
      <c r="BW120" s="3">
        <v>0.29482000000000003</v>
      </c>
      <c r="BX120" s="3">
        <v>0.28067999999999999</v>
      </c>
      <c r="BY120" s="3">
        <v>0.71565000000000001</v>
      </c>
      <c r="BZ120" s="3">
        <v>0.88402000000000003</v>
      </c>
      <c r="CA120" s="3">
        <v>0.44241999999999998</v>
      </c>
      <c r="CB120" s="3">
        <v>0.03</v>
      </c>
      <c r="CC120" s="3">
        <v>7.0000000000000007E-2</v>
      </c>
      <c r="CD120" s="3">
        <v>0.04</v>
      </c>
      <c r="CE120" s="3">
        <v>0.26</v>
      </c>
      <c r="CF120" s="3">
        <v>0.28000000000000003</v>
      </c>
      <c r="CG120" s="3">
        <v>0.19</v>
      </c>
      <c r="CH120" s="3">
        <v>0.04</v>
      </c>
      <c r="CI120" s="3">
        <v>7.0000000000000007E-2</v>
      </c>
      <c r="CJ120" s="3">
        <v>0.04</v>
      </c>
      <c r="CK120" s="3">
        <v>0.12</v>
      </c>
      <c r="CL120" s="3">
        <v>0.43</v>
      </c>
      <c r="CM120" s="3">
        <v>0.19</v>
      </c>
      <c r="CN120" s="3" t="s">
        <v>289</v>
      </c>
      <c r="CO120" s="3" t="s">
        <v>289</v>
      </c>
      <c r="CP120" s="3" t="s">
        <v>289</v>
      </c>
      <c r="CQ120" s="3" t="s">
        <v>289</v>
      </c>
      <c r="CR120" s="3" t="s">
        <v>289</v>
      </c>
      <c r="CS120" s="3" t="s">
        <v>289</v>
      </c>
      <c r="CT120" s="3">
        <v>0.05</v>
      </c>
      <c r="CU120" s="3">
        <v>0.08</v>
      </c>
      <c r="CV120" s="3">
        <v>0.05</v>
      </c>
      <c r="CW120" s="3">
        <v>0.22</v>
      </c>
      <c r="CX120" s="3">
        <v>0.33</v>
      </c>
      <c r="CY120" s="3">
        <v>7.0000000000000007E-2</v>
      </c>
      <c r="CZ120" s="3">
        <v>0.06</v>
      </c>
      <c r="DA120" s="3">
        <v>0.15</v>
      </c>
      <c r="DB120" s="3">
        <v>0.06</v>
      </c>
      <c r="DC120" s="3">
        <v>0.27</v>
      </c>
      <c r="DD120" s="3">
        <v>0.14000000000000001</v>
      </c>
      <c r="DE120" s="3">
        <v>0.14000000000000001</v>
      </c>
      <c r="DF120" s="3">
        <v>0.05</v>
      </c>
      <c r="DG120" s="3">
        <v>0.03</v>
      </c>
      <c r="DH120" s="3">
        <v>0.03</v>
      </c>
      <c r="DI120" s="3">
        <v>0.18</v>
      </c>
      <c r="DJ120" s="3">
        <v>0.31</v>
      </c>
      <c r="DK120" s="3">
        <v>7.0000000000000007E-2</v>
      </c>
      <c r="DL120" s="3" t="s">
        <v>325</v>
      </c>
    </row>
    <row r="121" spans="1:116" s="30" customFormat="1" ht="12.75">
      <c r="A121" s="36">
        <v>72086</v>
      </c>
      <c r="B121" s="36" t="s">
        <v>17</v>
      </c>
      <c r="C121" s="37">
        <v>1</v>
      </c>
      <c r="D121" s="36">
        <v>20091224</v>
      </c>
      <c r="E121" s="36" t="s">
        <v>155</v>
      </c>
      <c r="F121" s="36">
        <v>20091227</v>
      </c>
      <c r="G121" s="36" t="s">
        <v>366</v>
      </c>
      <c r="H121" s="36" t="s">
        <v>342</v>
      </c>
      <c r="I121" s="36">
        <v>72</v>
      </c>
      <c r="J121" s="36">
        <v>462</v>
      </c>
      <c r="K121" s="36" t="s">
        <v>308</v>
      </c>
      <c r="L121" s="36" t="s">
        <v>283</v>
      </c>
      <c r="M121" s="36" t="s">
        <v>283</v>
      </c>
      <c r="N121" s="36" t="s">
        <v>283</v>
      </c>
      <c r="O121" s="36">
        <v>542</v>
      </c>
      <c r="P121" s="36">
        <v>1.59</v>
      </c>
      <c r="Q121" s="36">
        <v>0.81</v>
      </c>
      <c r="R121" s="36">
        <v>2.4</v>
      </c>
      <c r="S121" s="36" t="s">
        <v>284</v>
      </c>
      <c r="T121" s="36">
        <v>1.967414</v>
      </c>
      <c r="U121" s="36">
        <v>1.9610190000000001</v>
      </c>
      <c r="V121" s="36" t="s">
        <v>285</v>
      </c>
      <c r="W121" s="36">
        <v>1.9217930000000001</v>
      </c>
      <c r="X121" s="36">
        <v>1.9339329999999999</v>
      </c>
      <c r="Y121" s="36">
        <v>1.956</v>
      </c>
      <c r="Z121" s="36">
        <v>1</v>
      </c>
      <c r="AA121" s="36">
        <v>10.487270000000001</v>
      </c>
      <c r="AB121" s="36">
        <v>10.457311000000001</v>
      </c>
      <c r="AC121" s="36" t="s">
        <v>285</v>
      </c>
      <c r="AD121" s="36">
        <v>10.215961</v>
      </c>
      <c r="AE121" s="36" t="s">
        <v>286</v>
      </c>
      <c r="AF121" s="36">
        <v>10.277164000000001</v>
      </c>
      <c r="AG121" s="36">
        <v>10.444613</v>
      </c>
      <c r="AH121" s="36">
        <v>0.28999999999999998</v>
      </c>
      <c r="AI121" s="36" t="s">
        <v>287</v>
      </c>
      <c r="AJ121" s="36">
        <v>0.12</v>
      </c>
      <c r="AK121" s="36">
        <v>0.83330000000000004</v>
      </c>
      <c r="AL121" s="36">
        <v>7.1400000000000005E-2</v>
      </c>
      <c r="AM121" s="36">
        <v>600</v>
      </c>
      <c r="AN121" s="36">
        <v>8.85</v>
      </c>
      <c r="AO121" s="36">
        <v>8.7799999999999994</v>
      </c>
      <c r="AP121" s="36">
        <v>48.33</v>
      </c>
      <c r="AQ121" s="36">
        <v>47.5</v>
      </c>
      <c r="AR121" s="36">
        <v>0.28138000000000002</v>
      </c>
      <c r="AS121" s="36">
        <v>0.29336000000000001</v>
      </c>
      <c r="AT121" s="36">
        <v>0.28283000000000003</v>
      </c>
      <c r="AU121" s="36">
        <v>0.73229</v>
      </c>
      <c r="AV121" s="36">
        <v>0.88236999999999999</v>
      </c>
      <c r="AW121" s="36">
        <v>0.45179999999999998</v>
      </c>
      <c r="AX121" s="36">
        <v>0.28059000000000001</v>
      </c>
      <c r="AY121" s="36">
        <v>0.29274</v>
      </c>
      <c r="AZ121" s="36">
        <v>0.28176000000000001</v>
      </c>
      <c r="BA121" s="36">
        <v>0.73246999999999995</v>
      </c>
      <c r="BB121" s="36">
        <v>0.88124999999999998</v>
      </c>
      <c r="BC121" s="36">
        <v>0.44840000000000002</v>
      </c>
      <c r="BD121" s="36" t="s">
        <v>288</v>
      </c>
      <c r="BE121" s="36" t="s">
        <v>288</v>
      </c>
      <c r="BF121" s="36" t="s">
        <v>288</v>
      </c>
      <c r="BG121" s="36" t="s">
        <v>288</v>
      </c>
      <c r="BH121" s="36" t="s">
        <v>288</v>
      </c>
      <c r="BI121" s="36" t="s">
        <v>288</v>
      </c>
      <c r="BJ121" s="36">
        <v>0.27478999999999998</v>
      </c>
      <c r="BK121" s="36">
        <v>0.28564000000000001</v>
      </c>
      <c r="BL121" s="36">
        <v>0.27728000000000003</v>
      </c>
      <c r="BM121" s="36">
        <v>0.70835999999999999</v>
      </c>
      <c r="BN121" s="36">
        <v>0.84167999999999998</v>
      </c>
      <c r="BO121" s="36">
        <v>0.43734000000000001</v>
      </c>
      <c r="BP121" s="36">
        <v>0.27589000000000002</v>
      </c>
      <c r="BQ121" s="36">
        <v>0.28670000000000001</v>
      </c>
      <c r="BR121" s="36">
        <v>0.27837000000000001</v>
      </c>
      <c r="BS121" s="36">
        <v>0.72391000000000005</v>
      </c>
      <c r="BT121" s="36">
        <v>0.83797999999999995</v>
      </c>
      <c r="BU121" s="36">
        <v>0.45096000000000003</v>
      </c>
      <c r="BV121" s="36">
        <v>0.27983999999999998</v>
      </c>
      <c r="BW121" s="36">
        <v>0.29283999999999999</v>
      </c>
      <c r="BX121" s="36">
        <v>0.28072000000000003</v>
      </c>
      <c r="BY121" s="36">
        <v>0.73024999999999995</v>
      </c>
      <c r="BZ121" s="36">
        <v>0.88497999999999999</v>
      </c>
      <c r="CA121" s="36">
        <v>0.44972000000000001</v>
      </c>
      <c r="CB121" s="36">
        <v>7.0000000000000007E-2</v>
      </c>
      <c r="CC121" s="36">
        <v>7.0000000000000007E-2</v>
      </c>
      <c r="CD121" s="36">
        <v>7.0000000000000007E-2</v>
      </c>
      <c r="CE121" s="36">
        <v>0.16</v>
      </c>
      <c r="CF121" s="36">
        <v>0.23</v>
      </c>
      <c r="CG121" s="36">
        <v>0.38</v>
      </c>
      <c r="CH121" s="36">
        <v>7.0000000000000007E-2</v>
      </c>
      <c r="CI121" s="36">
        <v>7.0000000000000007E-2</v>
      </c>
      <c r="CJ121" s="36">
        <v>7.0000000000000007E-2</v>
      </c>
      <c r="CK121" s="36">
        <v>0.37</v>
      </c>
      <c r="CL121" s="36">
        <v>0.49</v>
      </c>
      <c r="CM121" s="36">
        <v>0.16</v>
      </c>
      <c r="CN121" s="36" t="s">
        <v>289</v>
      </c>
      <c r="CO121" s="36" t="s">
        <v>289</v>
      </c>
      <c r="CP121" s="36" t="s">
        <v>289</v>
      </c>
      <c r="CQ121" s="36" t="s">
        <v>289</v>
      </c>
      <c r="CR121" s="36" t="s">
        <v>289</v>
      </c>
      <c r="CS121" s="36" t="s">
        <v>289</v>
      </c>
      <c r="CT121" s="36">
        <v>0.04</v>
      </c>
      <c r="CU121" s="36">
        <v>0.11</v>
      </c>
      <c r="CV121" s="36">
        <v>0.11</v>
      </c>
      <c r="CW121" s="36">
        <v>0.2</v>
      </c>
      <c r="CX121" s="36">
        <v>0.34</v>
      </c>
      <c r="CY121" s="36">
        <v>0.23</v>
      </c>
      <c r="CZ121" s="36">
        <v>0.04</v>
      </c>
      <c r="DA121" s="36">
        <v>7.0000000000000007E-2</v>
      </c>
      <c r="DB121" s="36">
        <v>7.0000000000000007E-2</v>
      </c>
      <c r="DC121" s="36">
        <v>0.33</v>
      </c>
      <c r="DD121" s="36">
        <v>0.51</v>
      </c>
      <c r="DE121" s="36">
        <v>0.28999999999999998</v>
      </c>
      <c r="DF121" s="36">
        <v>0.11</v>
      </c>
      <c r="DG121" s="36">
        <v>7.0000000000000007E-2</v>
      </c>
      <c r="DH121" s="36">
        <v>0.04</v>
      </c>
      <c r="DI121" s="36">
        <v>0.27</v>
      </c>
      <c r="DJ121" s="36">
        <v>0.23</v>
      </c>
      <c r="DK121" s="36">
        <v>0.09</v>
      </c>
      <c r="DL121" s="36" t="s">
        <v>325</v>
      </c>
    </row>
    <row r="122" spans="1:116" s="30" customFormat="1" ht="12.75">
      <c r="A122" s="36">
        <v>71202</v>
      </c>
      <c r="B122" s="36" t="s">
        <v>17</v>
      </c>
      <c r="C122" s="37">
        <v>1</v>
      </c>
      <c r="D122" s="36">
        <v>20091231</v>
      </c>
      <c r="E122" s="36" t="s">
        <v>20</v>
      </c>
      <c r="F122" s="36">
        <v>20100104</v>
      </c>
      <c r="G122" s="36" t="s">
        <v>366</v>
      </c>
      <c r="H122" s="36">
        <v>2</v>
      </c>
      <c r="I122" s="36">
        <v>73</v>
      </c>
      <c r="J122" s="36">
        <v>621</v>
      </c>
      <c r="K122" s="36" t="s">
        <v>313</v>
      </c>
      <c r="L122" s="36" t="s">
        <v>367</v>
      </c>
      <c r="M122" s="36" t="s">
        <v>283</v>
      </c>
      <c r="N122" s="36" t="s">
        <v>283</v>
      </c>
      <c r="O122" s="36">
        <v>541</v>
      </c>
      <c r="P122" s="36">
        <v>1.03</v>
      </c>
      <c r="Q122" s="36">
        <v>0.5</v>
      </c>
      <c r="R122" s="36">
        <v>1.53</v>
      </c>
      <c r="S122" s="36" t="s">
        <v>284</v>
      </c>
      <c r="T122" s="36">
        <v>1.954105</v>
      </c>
      <c r="U122" s="36">
        <v>1.953214</v>
      </c>
      <c r="V122" s="36" t="s">
        <v>285</v>
      </c>
      <c r="W122" s="36">
        <v>1.9274100000000001</v>
      </c>
      <c r="X122" s="36">
        <v>1.936644</v>
      </c>
      <c r="Y122" s="36">
        <v>1.951295</v>
      </c>
      <c r="Z122" s="36">
        <v>0</v>
      </c>
      <c r="AA122" s="36">
        <v>10.432793</v>
      </c>
      <c r="AB122" s="36">
        <v>10.425072999999999</v>
      </c>
      <c r="AC122" s="36" t="s">
        <v>285</v>
      </c>
      <c r="AD122" s="36">
        <v>10.264706</v>
      </c>
      <c r="AE122" s="36" t="s">
        <v>292</v>
      </c>
      <c r="AF122" s="36">
        <v>10.316696</v>
      </c>
      <c r="AG122" s="36">
        <v>10.417479</v>
      </c>
      <c r="AH122" s="36">
        <v>7.0000000000000007E-2</v>
      </c>
      <c r="AI122" s="36" t="s">
        <v>287</v>
      </c>
      <c r="AJ122" s="36">
        <v>7.0000000000000007E-2</v>
      </c>
      <c r="AK122" s="36">
        <v>1.3332999999999999</v>
      </c>
      <c r="AL122" s="36">
        <v>-1.5</v>
      </c>
      <c r="AM122" s="36">
        <v>600</v>
      </c>
      <c r="AN122" s="36">
        <v>19.3</v>
      </c>
      <c r="AO122" s="36">
        <v>10.119999999999999</v>
      </c>
      <c r="AP122" s="36">
        <v>70.12</v>
      </c>
      <c r="AQ122" s="36">
        <v>65.73</v>
      </c>
      <c r="AR122" s="36">
        <v>0.27978999999999998</v>
      </c>
      <c r="AS122" s="36">
        <v>0.29250999999999999</v>
      </c>
      <c r="AT122" s="36">
        <v>0.28050999999999998</v>
      </c>
      <c r="AU122" s="36">
        <v>0.72274000000000005</v>
      </c>
      <c r="AV122" s="36">
        <v>0.88541000000000003</v>
      </c>
      <c r="AW122" s="36">
        <v>0.44921</v>
      </c>
      <c r="AX122" s="36">
        <v>0.27947</v>
      </c>
      <c r="AY122" s="36">
        <v>0.29213</v>
      </c>
      <c r="AZ122" s="36">
        <v>0.28062999999999999</v>
      </c>
      <c r="BA122" s="36">
        <v>0.72958000000000001</v>
      </c>
      <c r="BB122" s="36">
        <v>0.88407999999999998</v>
      </c>
      <c r="BC122" s="36">
        <v>0.44574999999999998</v>
      </c>
      <c r="BD122" s="36" t="s">
        <v>288</v>
      </c>
      <c r="BE122" s="36" t="s">
        <v>288</v>
      </c>
      <c r="BF122" s="36" t="s">
        <v>288</v>
      </c>
      <c r="BG122" s="36" t="s">
        <v>288</v>
      </c>
      <c r="BH122" s="36" t="s">
        <v>288</v>
      </c>
      <c r="BI122" s="36" t="s">
        <v>288</v>
      </c>
      <c r="BJ122" s="36">
        <v>0.2757</v>
      </c>
      <c r="BK122" s="36">
        <v>0.28721000000000002</v>
      </c>
      <c r="BL122" s="36">
        <v>0.27739000000000003</v>
      </c>
      <c r="BM122" s="36">
        <v>0.71826999999999996</v>
      </c>
      <c r="BN122" s="36">
        <v>0.85673999999999995</v>
      </c>
      <c r="BO122" s="36">
        <v>0.43895000000000001</v>
      </c>
      <c r="BP122" s="36">
        <v>0.27688000000000001</v>
      </c>
      <c r="BQ122" s="36">
        <v>0.28892000000000001</v>
      </c>
      <c r="BR122" s="36">
        <v>0.27883000000000002</v>
      </c>
      <c r="BS122" s="36">
        <v>0.72026999999999997</v>
      </c>
      <c r="BT122" s="36">
        <v>0.85997000000000001</v>
      </c>
      <c r="BU122" s="36">
        <v>0.44206000000000001</v>
      </c>
      <c r="BV122" s="36">
        <v>0.27937000000000001</v>
      </c>
      <c r="BW122" s="36">
        <v>0.29272999999999999</v>
      </c>
      <c r="BX122" s="36">
        <v>0.28051999999999999</v>
      </c>
      <c r="BY122" s="36">
        <v>0.72026999999999997</v>
      </c>
      <c r="BZ122" s="36">
        <v>0.87907000000000002</v>
      </c>
      <c r="CA122" s="36">
        <v>0.44456000000000001</v>
      </c>
      <c r="CB122" s="36">
        <v>0.11</v>
      </c>
      <c r="CC122" s="36">
        <v>0.1</v>
      </c>
      <c r="CD122" s="36">
        <v>0.14000000000000001</v>
      </c>
      <c r="CE122" s="36">
        <v>0.57999999999999996</v>
      </c>
      <c r="CF122" s="36">
        <v>0.5</v>
      </c>
      <c r="CG122" s="36">
        <v>0.2</v>
      </c>
      <c r="CH122" s="36">
        <v>7.0000000000000007E-2</v>
      </c>
      <c r="CI122" s="36">
        <v>7.0000000000000007E-2</v>
      </c>
      <c r="CJ122" s="36">
        <v>0.11</v>
      </c>
      <c r="CK122" s="36">
        <v>0.12</v>
      </c>
      <c r="CL122" s="36">
        <v>0.34</v>
      </c>
      <c r="CM122" s="36">
        <v>0.18</v>
      </c>
      <c r="CN122" s="36" t="s">
        <v>289</v>
      </c>
      <c r="CO122" s="36" t="s">
        <v>289</v>
      </c>
      <c r="CP122" s="36" t="s">
        <v>289</v>
      </c>
      <c r="CQ122" s="36" t="s">
        <v>289</v>
      </c>
      <c r="CR122" s="36" t="s">
        <v>289</v>
      </c>
      <c r="CS122" s="36" t="s">
        <v>289</v>
      </c>
      <c r="CT122" s="36">
        <v>7.0000000000000007E-2</v>
      </c>
      <c r="CU122" s="36">
        <v>0.03</v>
      </c>
      <c r="CV122" s="36">
        <v>7.0000000000000007E-2</v>
      </c>
      <c r="CW122" s="36">
        <v>0.28999999999999998</v>
      </c>
      <c r="CX122" s="36">
        <v>0.19</v>
      </c>
      <c r="CY122" s="36">
        <v>0.23</v>
      </c>
      <c r="CZ122" s="36">
        <v>0.11</v>
      </c>
      <c r="DA122" s="36">
        <v>0.17</v>
      </c>
      <c r="DB122" s="36">
        <v>7.0000000000000007E-2</v>
      </c>
      <c r="DC122" s="36">
        <v>0.69</v>
      </c>
      <c r="DD122" s="36">
        <v>0.91</v>
      </c>
      <c r="DE122" s="36">
        <v>0.54</v>
      </c>
      <c r="DF122" s="36">
        <v>0.04</v>
      </c>
      <c r="DG122" s="36">
        <v>7.0000000000000007E-2</v>
      </c>
      <c r="DH122" s="36">
        <v>7.0000000000000007E-2</v>
      </c>
      <c r="DI122" s="36">
        <v>0.35</v>
      </c>
      <c r="DJ122" s="36">
        <v>0.6</v>
      </c>
      <c r="DK122" s="36">
        <v>0.36</v>
      </c>
      <c r="DL122" s="36" t="s">
        <v>325</v>
      </c>
    </row>
    <row r="123" spans="1:116" s="3" customFormat="1" ht="12.75">
      <c r="A123" s="3">
        <v>73649</v>
      </c>
      <c r="B123" s="3" t="s">
        <v>19</v>
      </c>
      <c r="C123" s="2">
        <v>2</v>
      </c>
      <c r="D123" s="3">
        <v>20100105</v>
      </c>
      <c r="E123" s="3" t="s">
        <v>156</v>
      </c>
      <c r="F123" s="3">
        <v>20100120</v>
      </c>
      <c r="G123" s="3" t="s">
        <v>361</v>
      </c>
      <c r="H123" s="3">
        <v>3</v>
      </c>
      <c r="I123" s="3">
        <v>27</v>
      </c>
      <c r="J123" s="3">
        <v>864</v>
      </c>
      <c r="K123" s="3" t="s">
        <v>305</v>
      </c>
      <c r="L123" s="3" t="s">
        <v>283</v>
      </c>
      <c r="M123" s="3" t="s">
        <v>283</v>
      </c>
      <c r="N123" s="3" t="s">
        <v>283</v>
      </c>
      <c r="O123" s="3">
        <v>540</v>
      </c>
      <c r="P123" s="3">
        <v>0.97</v>
      </c>
      <c r="Q123" s="3">
        <v>0.85</v>
      </c>
      <c r="R123" s="3">
        <v>1.82</v>
      </c>
      <c r="S123" s="3" t="s">
        <v>284</v>
      </c>
      <c r="T123" s="3">
        <v>1.9700869999999999</v>
      </c>
      <c r="U123" s="3">
        <v>1.9636150000000001</v>
      </c>
      <c r="V123" s="3" t="s">
        <v>285</v>
      </c>
      <c r="W123" s="3">
        <v>1.941047</v>
      </c>
      <c r="X123" s="3">
        <v>1.9439489999999999</v>
      </c>
      <c r="Y123" s="3">
        <v>1.9639359999999999</v>
      </c>
      <c r="Z123" s="3">
        <v>0</v>
      </c>
      <c r="AA123" s="3">
        <v>10.525221</v>
      </c>
      <c r="AB123" s="3">
        <v>10.49249</v>
      </c>
      <c r="AC123" s="3" t="s">
        <v>285</v>
      </c>
      <c r="AD123" s="3">
        <v>10.321465</v>
      </c>
      <c r="AE123" s="3" t="s">
        <v>296</v>
      </c>
      <c r="AF123" s="3">
        <v>10.356956</v>
      </c>
      <c r="AG123" s="3">
        <v>10.505978000000001</v>
      </c>
      <c r="AH123" s="3">
        <v>0.31</v>
      </c>
      <c r="AI123" s="3" t="s">
        <v>287</v>
      </c>
      <c r="AJ123" s="3">
        <v>-0.13</v>
      </c>
      <c r="AK123" s="3">
        <v>-2.9167000000000001</v>
      </c>
      <c r="AL123" s="3">
        <v>-1.3571</v>
      </c>
      <c r="AM123" s="3">
        <v>600</v>
      </c>
      <c r="AN123" s="3">
        <v>8.68</v>
      </c>
      <c r="AO123" s="3">
        <v>8.91</v>
      </c>
      <c r="AP123" s="3">
        <v>49.67</v>
      </c>
      <c r="AQ123" s="3">
        <v>52.5</v>
      </c>
      <c r="AR123" s="3">
        <v>0.28201999999999999</v>
      </c>
      <c r="AS123" s="3">
        <v>0.29520000000000002</v>
      </c>
      <c r="AT123" s="3">
        <v>0.28277000000000002</v>
      </c>
      <c r="AU123" s="3">
        <v>0.72965000000000002</v>
      </c>
      <c r="AV123" s="3">
        <v>0.89812999999999998</v>
      </c>
      <c r="AW123" s="3">
        <v>0.45290000000000002</v>
      </c>
      <c r="AX123" s="3">
        <v>0.28098000000000001</v>
      </c>
      <c r="AY123" s="3">
        <v>0.29415000000000002</v>
      </c>
      <c r="AZ123" s="3">
        <v>0.28217999999999999</v>
      </c>
      <c r="BA123" s="3">
        <v>0.7248</v>
      </c>
      <c r="BB123" s="3">
        <v>0.90083000000000002</v>
      </c>
      <c r="BC123" s="3">
        <v>0.45062000000000002</v>
      </c>
      <c r="BD123" s="3" t="s">
        <v>288</v>
      </c>
      <c r="BE123" s="3" t="s">
        <v>288</v>
      </c>
      <c r="BF123" s="3" t="s">
        <v>288</v>
      </c>
      <c r="BG123" s="3" t="s">
        <v>288</v>
      </c>
      <c r="BH123" s="3" t="s">
        <v>288</v>
      </c>
      <c r="BI123" s="3" t="s">
        <v>288</v>
      </c>
      <c r="BJ123" s="3">
        <v>0.27734999999999999</v>
      </c>
      <c r="BK123" s="3">
        <v>0.28799999999999998</v>
      </c>
      <c r="BL123" s="3">
        <v>0.28003</v>
      </c>
      <c r="BM123" s="3">
        <v>0.71719999999999995</v>
      </c>
      <c r="BN123" s="3">
        <v>0.85872999999999999</v>
      </c>
      <c r="BO123" s="3">
        <v>0.44409999999999999</v>
      </c>
      <c r="BP123" s="3">
        <v>0.27739999999999998</v>
      </c>
      <c r="BQ123" s="3">
        <v>0.28910000000000002</v>
      </c>
      <c r="BR123" s="3">
        <v>0.2797</v>
      </c>
      <c r="BS123" s="3">
        <v>0.72577000000000003</v>
      </c>
      <c r="BT123" s="3">
        <v>0.86907999999999996</v>
      </c>
      <c r="BU123" s="3">
        <v>0.45218000000000003</v>
      </c>
      <c r="BV123" s="3">
        <v>0.28151999999999999</v>
      </c>
      <c r="BW123" s="3">
        <v>0.29568</v>
      </c>
      <c r="BX123" s="3">
        <v>0.28172000000000003</v>
      </c>
      <c r="BY123" s="3">
        <v>0.72231999999999996</v>
      </c>
      <c r="BZ123" s="3">
        <v>0.89976999999999996</v>
      </c>
      <c r="CA123" s="3">
        <v>0.44862999999999997</v>
      </c>
      <c r="CB123" s="3">
        <v>0.04</v>
      </c>
      <c r="CC123" s="3">
        <v>0.08</v>
      </c>
      <c r="CD123" s="3">
        <v>0.05</v>
      </c>
      <c r="CE123" s="3">
        <v>0.25</v>
      </c>
      <c r="CF123" s="3">
        <v>0.25</v>
      </c>
      <c r="CG123" s="3">
        <v>0.09</v>
      </c>
      <c r="CH123" s="3">
        <v>0.01</v>
      </c>
      <c r="CI123" s="3">
        <v>0.06</v>
      </c>
      <c r="CJ123" s="3">
        <v>0.08</v>
      </c>
      <c r="CK123" s="3">
        <v>0.13</v>
      </c>
      <c r="CL123" s="3">
        <v>0.41</v>
      </c>
      <c r="CM123" s="3">
        <v>0.22</v>
      </c>
      <c r="CN123" s="3" t="s">
        <v>289</v>
      </c>
      <c r="CO123" s="3" t="s">
        <v>289</v>
      </c>
      <c r="CP123" s="3" t="s">
        <v>289</v>
      </c>
      <c r="CQ123" s="3" t="s">
        <v>289</v>
      </c>
      <c r="CR123" s="3" t="s">
        <v>289</v>
      </c>
      <c r="CS123" s="3" t="s">
        <v>289</v>
      </c>
      <c r="CT123" s="3">
        <v>0.04</v>
      </c>
      <c r="CU123" s="3">
        <v>7.0000000000000007E-2</v>
      </c>
      <c r="CV123" s="3">
        <v>0.05</v>
      </c>
      <c r="CW123" s="3">
        <v>0.14000000000000001</v>
      </c>
      <c r="CX123" s="3">
        <v>0.43</v>
      </c>
      <c r="CY123" s="3">
        <v>0.2</v>
      </c>
      <c r="CZ123" s="3">
        <v>0.02</v>
      </c>
      <c r="DA123" s="3">
        <v>0.05</v>
      </c>
      <c r="DB123" s="3">
        <v>0.03</v>
      </c>
      <c r="DC123" s="3">
        <v>0.21</v>
      </c>
      <c r="DD123" s="3">
        <v>0.38</v>
      </c>
      <c r="DE123" s="3">
        <v>0.09</v>
      </c>
      <c r="DF123" s="3">
        <v>0.03</v>
      </c>
      <c r="DG123" s="3">
        <v>7.0000000000000007E-2</v>
      </c>
      <c r="DH123" s="3">
        <v>0.05</v>
      </c>
      <c r="DI123" s="3">
        <v>0.15</v>
      </c>
      <c r="DJ123" s="3">
        <v>0.28000000000000003</v>
      </c>
      <c r="DK123" s="3">
        <v>0.13</v>
      </c>
      <c r="DL123" s="3" t="s">
        <v>320</v>
      </c>
    </row>
    <row r="124" spans="1:116" s="3" customFormat="1" ht="12.75">
      <c r="A124" s="36">
        <v>73113</v>
      </c>
      <c r="B124" s="36" t="s">
        <v>17</v>
      </c>
      <c r="C124" s="37">
        <v>1</v>
      </c>
      <c r="D124" s="36">
        <v>20100106</v>
      </c>
      <c r="E124" s="36" t="s">
        <v>1</v>
      </c>
      <c r="F124" s="36">
        <v>20100107</v>
      </c>
      <c r="G124" s="36" t="s">
        <v>366</v>
      </c>
      <c r="H124" s="36">
        <v>3</v>
      </c>
      <c r="I124" s="36">
        <v>74</v>
      </c>
      <c r="J124" s="36">
        <v>780</v>
      </c>
      <c r="K124" s="36" t="s">
        <v>368</v>
      </c>
      <c r="L124" s="36" t="s">
        <v>283</v>
      </c>
      <c r="M124" s="36" t="s">
        <v>283</v>
      </c>
      <c r="N124" s="36" t="s">
        <v>283</v>
      </c>
      <c r="O124" s="36">
        <v>540</v>
      </c>
      <c r="P124" s="36">
        <v>1.17</v>
      </c>
      <c r="Q124" s="36">
        <v>0.87</v>
      </c>
      <c r="R124" s="36">
        <v>2.04</v>
      </c>
      <c r="S124" s="36" t="s">
        <v>284</v>
      </c>
      <c r="T124" s="36">
        <v>1.9480409999999999</v>
      </c>
      <c r="U124" s="36">
        <v>1.9421120000000001</v>
      </c>
      <c r="V124" s="36" t="s">
        <v>285</v>
      </c>
      <c r="W124" s="36">
        <v>1.91652</v>
      </c>
      <c r="X124" s="36">
        <v>1.9265080000000001</v>
      </c>
      <c r="Y124" s="36">
        <v>1.9480010000000001</v>
      </c>
      <c r="Z124" s="36">
        <v>1</v>
      </c>
      <c r="AA124" s="36">
        <v>10.398357000000001</v>
      </c>
      <c r="AB124" s="36">
        <v>10.361646</v>
      </c>
      <c r="AC124" s="36" t="s">
        <v>285</v>
      </c>
      <c r="AD124" s="36">
        <v>10.189622</v>
      </c>
      <c r="AE124" s="36" t="s">
        <v>296</v>
      </c>
      <c r="AF124" s="36">
        <v>10.256686</v>
      </c>
      <c r="AG124" s="36">
        <v>10.414258</v>
      </c>
      <c r="AH124" s="36">
        <v>0.35</v>
      </c>
      <c r="AI124" s="36" t="s">
        <v>287</v>
      </c>
      <c r="AJ124" s="36">
        <v>-0.51</v>
      </c>
      <c r="AK124" s="36">
        <v>-1.25</v>
      </c>
      <c r="AL124" s="36">
        <v>-1.2142999999999999</v>
      </c>
      <c r="AM124" s="36">
        <v>800</v>
      </c>
      <c r="AN124" s="36">
        <v>8.65</v>
      </c>
      <c r="AO124" s="36">
        <v>8.8800000000000008</v>
      </c>
      <c r="AP124" s="36">
        <v>49.94</v>
      </c>
      <c r="AQ124" s="36">
        <v>51.59</v>
      </c>
      <c r="AR124" s="36">
        <v>0.27894999999999998</v>
      </c>
      <c r="AS124" s="36">
        <v>0.29182999999999998</v>
      </c>
      <c r="AT124" s="36">
        <v>0.27976000000000001</v>
      </c>
      <c r="AU124" s="36">
        <v>0.72648000000000001</v>
      </c>
      <c r="AV124" s="36">
        <v>0.87824000000000002</v>
      </c>
      <c r="AW124" s="36">
        <v>0.443</v>
      </c>
      <c r="AX124" s="36">
        <v>0.27828999999999998</v>
      </c>
      <c r="AY124" s="36">
        <v>0.29108000000000001</v>
      </c>
      <c r="AZ124" s="36">
        <v>0.27929999999999999</v>
      </c>
      <c r="BA124" s="36">
        <v>0.71763999999999994</v>
      </c>
      <c r="BB124" s="36">
        <v>0.87233000000000005</v>
      </c>
      <c r="BC124" s="36">
        <v>0.43842999999999999</v>
      </c>
      <c r="BD124" s="36" t="s">
        <v>288</v>
      </c>
      <c r="BE124" s="36" t="s">
        <v>288</v>
      </c>
      <c r="BF124" s="36" t="s">
        <v>288</v>
      </c>
      <c r="BG124" s="36" t="s">
        <v>288</v>
      </c>
      <c r="BH124" s="36" t="s">
        <v>288</v>
      </c>
      <c r="BI124" s="36" t="s">
        <v>288</v>
      </c>
      <c r="BJ124" s="36">
        <v>0.27415</v>
      </c>
      <c r="BK124" s="36">
        <v>0.28514</v>
      </c>
      <c r="BL124" s="36">
        <v>0.27662999999999999</v>
      </c>
      <c r="BM124" s="36">
        <v>0.70431999999999995</v>
      </c>
      <c r="BN124" s="36">
        <v>0.84053</v>
      </c>
      <c r="BO124" s="36">
        <v>0.43414000000000003</v>
      </c>
      <c r="BP124" s="36">
        <v>0.27556999999999998</v>
      </c>
      <c r="BQ124" s="36">
        <v>0.28717999999999999</v>
      </c>
      <c r="BR124" s="36">
        <v>0.27714</v>
      </c>
      <c r="BS124" s="36">
        <v>0.71682000000000001</v>
      </c>
      <c r="BT124" s="36">
        <v>0.84906999999999999</v>
      </c>
      <c r="BU124" s="36">
        <v>0.44063999999999998</v>
      </c>
      <c r="BV124" s="36">
        <v>0.27900999999999998</v>
      </c>
      <c r="BW124" s="36">
        <v>0.29278999999999999</v>
      </c>
      <c r="BX124" s="36">
        <v>0.27958</v>
      </c>
      <c r="BY124" s="36">
        <v>0.72521999999999998</v>
      </c>
      <c r="BZ124" s="36">
        <v>0.88822999999999996</v>
      </c>
      <c r="CA124" s="36">
        <v>0.44285999999999998</v>
      </c>
      <c r="CB124" s="36">
        <v>0.04</v>
      </c>
      <c r="CC124" s="36">
        <v>7.0000000000000007E-2</v>
      </c>
      <c r="CD124" s="36">
        <v>7.0000000000000007E-2</v>
      </c>
      <c r="CE124" s="36">
        <v>0.43</v>
      </c>
      <c r="CF124" s="36">
        <v>0.47</v>
      </c>
      <c r="CG124" s="36">
        <v>0.27</v>
      </c>
      <c r="CH124" s="36">
        <v>7.0000000000000007E-2</v>
      </c>
      <c r="CI124" s="36">
        <v>7.0000000000000007E-2</v>
      </c>
      <c r="CJ124" s="36">
        <v>7.0000000000000007E-2</v>
      </c>
      <c r="CK124" s="36">
        <v>0.64</v>
      </c>
      <c r="CL124" s="36">
        <v>0.49</v>
      </c>
      <c r="CM124" s="36">
        <v>0.46</v>
      </c>
      <c r="CN124" s="36" t="s">
        <v>289</v>
      </c>
      <c r="CO124" s="36" t="s">
        <v>289</v>
      </c>
      <c r="CP124" s="36" t="s">
        <v>289</v>
      </c>
      <c r="CQ124" s="36" t="s">
        <v>289</v>
      </c>
      <c r="CR124" s="36" t="s">
        <v>289</v>
      </c>
      <c r="CS124" s="36" t="s">
        <v>289</v>
      </c>
      <c r="CT124" s="36">
        <v>0.15</v>
      </c>
      <c r="CU124" s="36">
        <v>0.18</v>
      </c>
      <c r="CV124" s="36">
        <v>0.25</v>
      </c>
      <c r="CW124" s="36">
        <v>1.36</v>
      </c>
      <c r="CX124" s="36">
        <v>0.64</v>
      </c>
      <c r="CY124" s="36">
        <v>0.85</v>
      </c>
      <c r="CZ124" s="36">
        <v>7.0000000000000007E-2</v>
      </c>
      <c r="DA124" s="36">
        <v>7.0000000000000007E-2</v>
      </c>
      <c r="DB124" s="36">
        <v>0.04</v>
      </c>
      <c r="DC124" s="36">
        <v>0.32</v>
      </c>
      <c r="DD124" s="36">
        <v>0.49</v>
      </c>
      <c r="DE124" s="36">
        <v>0.2</v>
      </c>
      <c r="DF124" s="36">
        <v>0.04</v>
      </c>
      <c r="DG124" s="36">
        <v>7.0000000000000007E-2</v>
      </c>
      <c r="DH124" s="36">
        <v>7.0000000000000007E-2</v>
      </c>
      <c r="DI124" s="36">
        <v>0.54</v>
      </c>
      <c r="DJ124" s="36">
        <v>0.79</v>
      </c>
      <c r="DK124" s="36">
        <v>0.23</v>
      </c>
      <c r="DL124" s="36" t="s">
        <v>325</v>
      </c>
    </row>
    <row r="125" spans="1:116" s="3" customFormat="1" ht="12.75">
      <c r="A125" s="51">
        <v>73377</v>
      </c>
      <c r="B125" s="51" t="s">
        <v>16</v>
      </c>
      <c r="C125" s="52">
        <v>5</v>
      </c>
      <c r="D125" s="51">
        <v>20100115</v>
      </c>
      <c r="E125" s="51" t="s">
        <v>157</v>
      </c>
      <c r="F125" s="51">
        <v>20100115</v>
      </c>
      <c r="G125" s="51" t="s">
        <v>369</v>
      </c>
      <c r="H125" s="51">
        <v>1</v>
      </c>
      <c r="I125" s="51">
        <v>23</v>
      </c>
      <c r="J125" s="51">
        <v>341</v>
      </c>
      <c r="K125" s="51" t="s">
        <v>308</v>
      </c>
      <c r="L125" s="51" t="s">
        <v>283</v>
      </c>
      <c r="M125" s="51" t="s">
        <v>283</v>
      </c>
      <c r="N125" s="51" t="s">
        <v>283</v>
      </c>
      <c r="O125" s="51">
        <v>540</v>
      </c>
      <c r="P125" s="51">
        <v>1.1599999999999999</v>
      </c>
      <c r="Q125" s="51">
        <v>1.29</v>
      </c>
      <c r="R125" s="51">
        <v>2.4500000000000002</v>
      </c>
      <c r="S125" s="51" t="s">
        <v>284</v>
      </c>
      <c r="T125" s="51">
        <v>1.9954959999999999</v>
      </c>
      <c r="U125" s="51">
        <v>1.9922599999999999</v>
      </c>
      <c r="V125" s="51" t="s">
        <v>285</v>
      </c>
      <c r="W125" s="51">
        <v>1.961576</v>
      </c>
      <c r="X125" s="51">
        <v>1.9630650000000001</v>
      </c>
      <c r="Y125" s="51">
        <v>1.9978590000000001</v>
      </c>
      <c r="Z125" s="51">
        <v>1</v>
      </c>
      <c r="AA125" s="51">
        <v>10.620402</v>
      </c>
      <c r="AB125" s="51">
        <v>10.612133</v>
      </c>
      <c r="AC125" s="51" t="s">
        <v>285</v>
      </c>
      <c r="AD125" s="51">
        <v>10.413309</v>
      </c>
      <c r="AE125" s="51" t="s">
        <v>330</v>
      </c>
      <c r="AF125" s="51">
        <v>10.435078000000001</v>
      </c>
      <c r="AG125" s="51">
        <v>10.635213</v>
      </c>
      <c r="AH125" s="51">
        <v>0.08</v>
      </c>
      <c r="AI125" s="51" t="s">
        <v>287</v>
      </c>
      <c r="AJ125" s="51">
        <v>-0.22</v>
      </c>
      <c r="AK125" s="51">
        <v>-1.3332999999999999</v>
      </c>
      <c r="AL125" s="51">
        <v>1.7857000000000001</v>
      </c>
      <c r="AM125" s="51">
        <v>800</v>
      </c>
      <c r="AN125" s="51">
        <v>8.68</v>
      </c>
      <c r="AO125" s="51">
        <v>8.92</v>
      </c>
      <c r="AP125" s="51">
        <v>49.26</v>
      </c>
      <c r="AQ125" s="51">
        <v>53.32</v>
      </c>
      <c r="AR125" s="51">
        <v>0.28556999999999999</v>
      </c>
      <c r="AS125" s="51">
        <v>0.29752000000000001</v>
      </c>
      <c r="AT125" s="51">
        <v>0.28720000000000001</v>
      </c>
      <c r="AU125" s="51">
        <v>0.72552000000000005</v>
      </c>
      <c r="AV125" s="51">
        <v>0.87619999999999998</v>
      </c>
      <c r="AW125" s="51">
        <v>0.46193000000000001</v>
      </c>
      <c r="AX125" s="51">
        <v>0.28512999999999999</v>
      </c>
      <c r="AY125" s="51">
        <v>0.29685</v>
      </c>
      <c r="AZ125" s="51">
        <v>0.28639999999999999</v>
      </c>
      <c r="BA125" s="51">
        <v>0.73619999999999997</v>
      </c>
      <c r="BB125" s="51">
        <v>0.88751999999999998</v>
      </c>
      <c r="BC125" s="51">
        <v>0.45812999999999998</v>
      </c>
      <c r="BD125" s="51" t="s">
        <v>288</v>
      </c>
      <c r="BE125" s="51" t="s">
        <v>288</v>
      </c>
      <c r="BF125" s="51" t="s">
        <v>288</v>
      </c>
      <c r="BG125" s="51" t="s">
        <v>288</v>
      </c>
      <c r="BH125" s="51" t="s">
        <v>288</v>
      </c>
      <c r="BI125" s="51" t="s">
        <v>288</v>
      </c>
      <c r="BJ125" s="51">
        <v>0.28105000000000002</v>
      </c>
      <c r="BK125" s="51">
        <v>0.29047000000000001</v>
      </c>
      <c r="BL125" s="51">
        <v>0.28261999999999998</v>
      </c>
      <c r="BM125" s="51">
        <v>0.71792</v>
      </c>
      <c r="BN125" s="51">
        <v>0.85550000000000004</v>
      </c>
      <c r="BO125" s="51">
        <v>0.44718000000000002</v>
      </c>
      <c r="BP125" s="51">
        <v>0.28029999999999999</v>
      </c>
      <c r="BQ125" s="51">
        <v>0.29117999999999999</v>
      </c>
      <c r="BR125" s="51">
        <v>0.28251999999999999</v>
      </c>
      <c r="BS125" s="51">
        <v>0.72770000000000001</v>
      </c>
      <c r="BT125" s="51">
        <v>0.85557000000000005</v>
      </c>
      <c r="BU125" s="51">
        <v>0.45806999999999998</v>
      </c>
      <c r="BV125" s="51">
        <v>0.28621999999999997</v>
      </c>
      <c r="BW125" s="51">
        <v>0.29747000000000001</v>
      </c>
      <c r="BX125" s="51">
        <v>0.28611999999999999</v>
      </c>
      <c r="BY125" s="51">
        <v>0.73157000000000005</v>
      </c>
      <c r="BZ125" s="51">
        <v>0.87582000000000004</v>
      </c>
      <c r="CA125" s="51">
        <v>0.47084999999999999</v>
      </c>
      <c r="CB125" s="51">
        <v>0.05</v>
      </c>
      <c r="CC125" s="51">
        <v>7.0000000000000007E-2</v>
      </c>
      <c r="CD125" s="51">
        <v>0.04</v>
      </c>
      <c r="CE125" s="51">
        <v>0.15</v>
      </c>
      <c r="CF125" s="51">
        <v>0.13</v>
      </c>
      <c r="CG125" s="51">
        <v>0.21</v>
      </c>
      <c r="CH125" s="51">
        <v>0.08</v>
      </c>
      <c r="CI125" s="51">
        <v>0.02</v>
      </c>
      <c r="CJ125" s="51">
        <v>0.03</v>
      </c>
      <c r="CK125" s="51">
        <v>0.38</v>
      </c>
      <c r="CL125" s="51">
        <v>0.18</v>
      </c>
      <c r="CM125" s="51">
        <v>0.21</v>
      </c>
      <c r="CN125" s="51" t="s">
        <v>289</v>
      </c>
      <c r="CO125" s="51" t="s">
        <v>289</v>
      </c>
      <c r="CP125" s="51" t="s">
        <v>289</v>
      </c>
      <c r="CQ125" s="51" t="s">
        <v>289</v>
      </c>
      <c r="CR125" s="51" t="s">
        <v>289</v>
      </c>
      <c r="CS125" s="51" t="s">
        <v>289</v>
      </c>
      <c r="CT125" s="51">
        <v>0.04</v>
      </c>
      <c r="CU125" s="51">
        <v>0.05</v>
      </c>
      <c r="CV125" s="51">
        <v>0.18</v>
      </c>
      <c r="CW125" s="51">
        <v>0.22</v>
      </c>
      <c r="CX125" s="51">
        <v>0.28000000000000003</v>
      </c>
      <c r="CY125" s="51">
        <v>0.13</v>
      </c>
      <c r="CZ125" s="51">
        <v>0.06</v>
      </c>
      <c r="DA125" s="51">
        <v>0.04</v>
      </c>
      <c r="DB125" s="51">
        <v>0.05</v>
      </c>
      <c r="DC125" s="51">
        <v>0.19</v>
      </c>
      <c r="DD125" s="51">
        <v>0.23</v>
      </c>
      <c r="DE125" s="51">
        <v>0.35</v>
      </c>
      <c r="DF125" s="51">
        <v>0.2</v>
      </c>
      <c r="DG125" s="51">
        <v>0.09</v>
      </c>
      <c r="DH125" s="51">
        <v>0.04</v>
      </c>
      <c r="DI125" s="51">
        <v>1.69</v>
      </c>
      <c r="DJ125" s="51">
        <v>0.27</v>
      </c>
      <c r="DK125" s="51">
        <v>2.87</v>
      </c>
      <c r="DL125" s="51" t="s">
        <v>325</v>
      </c>
    </row>
    <row r="126" spans="1:116" s="3" customFormat="1" ht="12.75">
      <c r="A126" s="3">
        <v>73114</v>
      </c>
      <c r="B126" s="3" t="s">
        <v>17</v>
      </c>
      <c r="C126" s="2">
        <v>2</v>
      </c>
      <c r="D126" s="3">
        <v>20100115</v>
      </c>
      <c r="E126" s="3" t="s">
        <v>158</v>
      </c>
      <c r="F126" s="3">
        <v>20100115</v>
      </c>
      <c r="G126" s="3" t="s">
        <v>343</v>
      </c>
      <c r="H126" s="3">
        <v>23</v>
      </c>
      <c r="I126" s="3">
        <v>51</v>
      </c>
      <c r="J126" s="3">
        <v>3468</v>
      </c>
      <c r="K126" s="3" t="s">
        <v>283</v>
      </c>
      <c r="L126" s="3" t="s">
        <v>283</v>
      </c>
      <c r="M126" s="3" t="s">
        <v>283</v>
      </c>
      <c r="N126" s="3" t="s">
        <v>283</v>
      </c>
      <c r="O126" s="3">
        <v>542</v>
      </c>
      <c r="P126" s="3">
        <v>1.47</v>
      </c>
      <c r="Q126" s="3">
        <v>0.88</v>
      </c>
      <c r="R126" s="3">
        <v>2.35</v>
      </c>
      <c r="S126" s="3" t="s">
        <v>284</v>
      </c>
      <c r="T126" s="3">
        <v>1.9461850000000001</v>
      </c>
      <c r="U126" s="3">
        <v>1.945206</v>
      </c>
      <c r="V126" s="3" t="s">
        <v>285</v>
      </c>
      <c r="W126" s="3">
        <v>1.9218599999999999</v>
      </c>
      <c r="X126" s="3">
        <v>1.9365570000000001</v>
      </c>
      <c r="Y126" s="3">
        <v>1.95018</v>
      </c>
      <c r="Z126" s="3">
        <v>1</v>
      </c>
      <c r="AA126" s="3">
        <v>10.414602</v>
      </c>
      <c r="AB126" s="3">
        <v>10.402939</v>
      </c>
      <c r="AC126" s="3" t="s">
        <v>285</v>
      </c>
      <c r="AD126" s="3">
        <v>10.225602</v>
      </c>
      <c r="AE126" s="3" t="s">
        <v>286</v>
      </c>
      <c r="AF126" s="3">
        <v>10.303304000000001</v>
      </c>
      <c r="AG126" s="3">
        <v>10.432368</v>
      </c>
      <c r="AH126" s="3">
        <v>0.11</v>
      </c>
      <c r="AI126" s="3" t="s">
        <v>287</v>
      </c>
      <c r="AJ126" s="3">
        <v>-0.28000000000000003</v>
      </c>
      <c r="AK126" s="3">
        <v>-0.16669999999999999</v>
      </c>
      <c r="AL126" s="3">
        <v>0.57140000000000002</v>
      </c>
      <c r="AM126" s="3">
        <v>1000</v>
      </c>
      <c r="AN126" s="3">
        <v>8.83</v>
      </c>
      <c r="AO126" s="3">
        <v>8.7100000000000009</v>
      </c>
      <c r="AP126" s="3">
        <v>48.26</v>
      </c>
      <c r="AQ126" s="3">
        <v>47.58</v>
      </c>
      <c r="AR126" s="3">
        <v>0.27901999999999999</v>
      </c>
      <c r="AS126" s="3">
        <v>0.29297000000000001</v>
      </c>
      <c r="AT126" s="3">
        <v>0.27937000000000001</v>
      </c>
      <c r="AU126" s="3">
        <v>0.72008000000000005</v>
      </c>
      <c r="AV126" s="3">
        <v>0.89986999999999995</v>
      </c>
      <c r="AW126" s="3">
        <v>0.43958999999999998</v>
      </c>
      <c r="AX126" s="3">
        <v>0.27894000000000002</v>
      </c>
      <c r="AY126" s="3">
        <v>0.29211999999999999</v>
      </c>
      <c r="AZ126" s="3">
        <v>0.27915000000000001</v>
      </c>
      <c r="BA126" s="3">
        <v>0.71980999999999995</v>
      </c>
      <c r="BB126" s="3">
        <v>0.89915999999999996</v>
      </c>
      <c r="BC126" s="3">
        <v>0.44034000000000001</v>
      </c>
      <c r="BD126" s="3" t="s">
        <v>288</v>
      </c>
      <c r="BE126" s="3" t="s">
        <v>288</v>
      </c>
      <c r="BF126" s="3" t="s">
        <v>288</v>
      </c>
      <c r="BG126" s="3" t="s">
        <v>288</v>
      </c>
      <c r="BH126" s="3" t="s">
        <v>288</v>
      </c>
      <c r="BI126" s="3" t="s">
        <v>288</v>
      </c>
      <c r="BJ126" s="3">
        <v>0.27561999999999998</v>
      </c>
      <c r="BK126" s="3">
        <v>0.28610000000000002</v>
      </c>
      <c r="BL126" s="3">
        <v>0.27660000000000001</v>
      </c>
      <c r="BM126" s="3">
        <v>0.70728000000000002</v>
      </c>
      <c r="BN126" s="3">
        <v>0.85253000000000001</v>
      </c>
      <c r="BO126" s="3">
        <v>0.43317</v>
      </c>
      <c r="BP126" s="3">
        <v>0.27750999999999998</v>
      </c>
      <c r="BQ126" s="3">
        <v>0.28805999999999998</v>
      </c>
      <c r="BR126" s="3">
        <v>0.27861999999999998</v>
      </c>
      <c r="BS126" s="3">
        <v>0.71574000000000004</v>
      </c>
      <c r="BT126" s="3">
        <v>0.85780999999999996</v>
      </c>
      <c r="BU126" s="3">
        <v>0.43913999999999997</v>
      </c>
      <c r="BV126" s="3">
        <v>0.27950999999999998</v>
      </c>
      <c r="BW126" s="3">
        <v>0.29381000000000002</v>
      </c>
      <c r="BX126" s="3">
        <v>0.28031</v>
      </c>
      <c r="BY126" s="3">
        <v>0.72016999999999998</v>
      </c>
      <c r="BZ126" s="3">
        <v>0.89583999999999997</v>
      </c>
      <c r="CA126" s="3">
        <v>0.43840000000000001</v>
      </c>
      <c r="CB126" s="3">
        <v>7.0000000000000007E-2</v>
      </c>
      <c r="CC126" s="3">
        <v>0.03</v>
      </c>
      <c r="CD126" s="3">
        <v>0</v>
      </c>
      <c r="CE126" s="3">
        <v>0.14000000000000001</v>
      </c>
      <c r="CF126" s="3">
        <v>0.36</v>
      </c>
      <c r="CG126" s="3">
        <v>0.23</v>
      </c>
      <c r="CH126" s="3">
        <v>0.04</v>
      </c>
      <c r="CI126" s="3">
        <v>0.1</v>
      </c>
      <c r="CJ126" s="3">
        <v>7.0000000000000007E-2</v>
      </c>
      <c r="CK126" s="3">
        <v>0.63</v>
      </c>
      <c r="CL126" s="3">
        <v>0.27</v>
      </c>
      <c r="CM126" s="3">
        <v>0.14000000000000001</v>
      </c>
      <c r="CN126" s="3" t="s">
        <v>289</v>
      </c>
      <c r="CO126" s="3" t="s">
        <v>289</v>
      </c>
      <c r="CP126" s="3" t="s">
        <v>289</v>
      </c>
      <c r="CQ126" s="3" t="s">
        <v>289</v>
      </c>
      <c r="CR126" s="3" t="s">
        <v>289</v>
      </c>
      <c r="CS126" s="3" t="s">
        <v>289</v>
      </c>
      <c r="CT126" s="3">
        <v>7.0000000000000007E-2</v>
      </c>
      <c r="CU126" s="3">
        <v>0.03</v>
      </c>
      <c r="CV126" s="3">
        <v>7.0000000000000007E-2</v>
      </c>
      <c r="CW126" s="3">
        <v>0.11</v>
      </c>
      <c r="CX126" s="3">
        <v>0.34</v>
      </c>
      <c r="CY126" s="3">
        <v>0.12</v>
      </c>
      <c r="CZ126" s="3">
        <v>0.11</v>
      </c>
      <c r="DA126" s="3">
        <v>0.1</v>
      </c>
      <c r="DB126" s="3">
        <v>7.0000000000000007E-2</v>
      </c>
      <c r="DC126" s="3">
        <v>0.22</v>
      </c>
      <c r="DD126" s="3">
        <v>0.49</v>
      </c>
      <c r="DE126" s="3">
        <v>0.18</v>
      </c>
      <c r="DF126" s="3">
        <v>7.0000000000000007E-2</v>
      </c>
      <c r="DG126" s="3">
        <v>7.0000000000000007E-2</v>
      </c>
      <c r="DH126" s="3">
        <v>7.0000000000000007E-2</v>
      </c>
      <c r="DI126" s="3">
        <v>0.18</v>
      </c>
      <c r="DJ126" s="3">
        <v>0.17</v>
      </c>
      <c r="DK126" s="3">
        <v>0.43</v>
      </c>
      <c r="DL126" s="3" t="s">
        <v>325</v>
      </c>
    </row>
    <row r="127" spans="1:116" s="3" customFormat="1" ht="12.75">
      <c r="A127" s="30">
        <v>72213</v>
      </c>
      <c r="B127" s="30" t="s">
        <v>58</v>
      </c>
      <c r="C127" s="31">
        <v>1</v>
      </c>
      <c r="D127" s="30">
        <v>20100121</v>
      </c>
      <c r="E127" s="30" t="s">
        <v>153</v>
      </c>
      <c r="F127" s="30">
        <v>20100122</v>
      </c>
      <c r="G127" s="30" t="s">
        <v>370</v>
      </c>
      <c r="H127" s="30" t="s">
        <v>371</v>
      </c>
      <c r="I127" s="30">
        <v>34</v>
      </c>
      <c r="J127" s="30">
        <v>598</v>
      </c>
      <c r="K127" s="30" t="s">
        <v>308</v>
      </c>
      <c r="L127" s="30" t="s">
        <v>283</v>
      </c>
      <c r="M127" s="30" t="s">
        <v>283</v>
      </c>
      <c r="N127" s="30" t="s">
        <v>283</v>
      </c>
      <c r="O127" s="30">
        <v>541</v>
      </c>
      <c r="P127" s="30">
        <v>0.87</v>
      </c>
      <c r="Q127" s="30">
        <v>0.71</v>
      </c>
      <c r="R127" s="30">
        <v>1.58</v>
      </c>
      <c r="S127" s="30" t="s">
        <v>284</v>
      </c>
      <c r="T127" s="30">
        <v>1.957444</v>
      </c>
      <c r="U127" s="30">
        <v>1.955662</v>
      </c>
      <c r="V127" s="30" t="s">
        <v>285</v>
      </c>
      <c r="W127" s="30">
        <v>1.9339219999999999</v>
      </c>
      <c r="X127" s="30">
        <v>1.940266</v>
      </c>
      <c r="Y127" s="30">
        <v>1.959881</v>
      </c>
      <c r="Z127" s="30">
        <v>0</v>
      </c>
      <c r="AA127" s="30">
        <v>10.425132</v>
      </c>
      <c r="AB127" s="30">
        <v>10.424149</v>
      </c>
      <c r="AC127" s="30" t="s">
        <v>285</v>
      </c>
      <c r="AD127" s="30">
        <v>10.279726</v>
      </c>
      <c r="AE127" s="30" t="s">
        <v>330</v>
      </c>
      <c r="AF127" s="30">
        <v>10.32841</v>
      </c>
      <c r="AG127" s="30">
        <v>10.450612</v>
      </c>
      <c r="AH127" s="30">
        <v>0.01</v>
      </c>
      <c r="AI127" s="30" t="s">
        <v>287</v>
      </c>
      <c r="AJ127" s="30">
        <v>-0.25</v>
      </c>
      <c r="AK127" s="30">
        <v>0</v>
      </c>
      <c r="AL127" s="30">
        <v>0</v>
      </c>
      <c r="AM127" s="30">
        <v>800</v>
      </c>
      <c r="AN127" s="30">
        <v>10.71</v>
      </c>
      <c r="AO127" s="30">
        <v>10.63</v>
      </c>
      <c r="AP127" s="30">
        <v>70.03</v>
      </c>
      <c r="AQ127" s="30">
        <v>71.12</v>
      </c>
      <c r="AR127" s="30">
        <v>0.27950000000000003</v>
      </c>
      <c r="AS127" s="30">
        <v>0.29071999999999998</v>
      </c>
      <c r="AT127" s="30">
        <v>0.28161999999999998</v>
      </c>
      <c r="AU127" s="30">
        <v>0.73282000000000003</v>
      </c>
      <c r="AV127" s="30">
        <v>0.87663000000000002</v>
      </c>
      <c r="AW127" s="30">
        <v>0.45272000000000001</v>
      </c>
      <c r="AX127" s="30">
        <v>0.27917999999999998</v>
      </c>
      <c r="AY127" s="30">
        <v>0.29139999999999999</v>
      </c>
      <c r="AZ127" s="30">
        <v>0.28192</v>
      </c>
      <c r="BA127" s="30">
        <v>0.72272000000000003</v>
      </c>
      <c r="BB127" s="30">
        <v>0.88039999999999996</v>
      </c>
      <c r="BC127" s="30">
        <v>0.45079999999999998</v>
      </c>
      <c r="BD127" s="30" t="s">
        <v>288</v>
      </c>
      <c r="BE127" s="30" t="s">
        <v>288</v>
      </c>
      <c r="BF127" s="30" t="s">
        <v>288</v>
      </c>
      <c r="BG127" s="30" t="s">
        <v>288</v>
      </c>
      <c r="BH127" s="30" t="s">
        <v>288</v>
      </c>
      <c r="BI127" s="30" t="s">
        <v>288</v>
      </c>
      <c r="BJ127" s="30">
        <v>0.27651999999999999</v>
      </c>
      <c r="BK127" s="30">
        <v>0.28763</v>
      </c>
      <c r="BL127" s="30">
        <v>0.2792</v>
      </c>
      <c r="BM127" s="30">
        <v>0.70760000000000001</v>
      </c>
      <c r="BN127" s="30">
        <v>0.84501999999999999</v>
      </c>
      <c r="BO127" s="30">
        <v>0.44087999999999999</v>
      </c>
      <c r="BP127" s="30">
        <v>0.27748</v>
      </c>
      <c r="BQ127" s="30">
        <v>0.28899999999999998</v>
      </c>
      <c r="BR127" s="30">
        <v>0.27944999999999998</v>
      </c>
      <c r="BS127" s="30">
        <v>0.70948</v>
      </c>
      <c r="BT127" s="30">
        <v>0.85828000000000004</v>
      </c>
      <c r="BU127" s="30">
        <v>0.44772000000000001</v>
      </c>
      <c r="BV127" s="30">
        <v>0.28011999999999998</v>
      </c>
      <c r="BW127" s="30">
        <v>0.29213</v>
      </c>
      <c r="BX127" s="30">
        <v>0.28187000000000001</v>
      </c>
      <c r="BY127" s="30">
        <v>0.72792999999999997</v>
      </c>
      <c r="BZ127" s="30">
        <v>0.88449999999999995</v>
      </c>
      <c r="CA127" s="30">
        <v>0.45197999999999999</v>
      </c>
      <c r="CB127" s="30">
        <v>0.1</v>
      </c>
      <c r="CC127" s="30">
        <v>0.04</v>
      </c>
      <c r="CD127" s="30">
        <v>0.11</v>
      </c>
      <c r="CE127" s="30">
        <v>0.39</v>
      </c>
      <c r="CF127" s="30">
        <v>0.22</v>
      </c>
      <c r="CG127" s="30">
        <v>0.28000000000000003</v>
      </c>
      <c r="CH127" s="30">
        <v>0.06</v>
      </c>
      <c r="CI127" s="30">
        <v>0.04</v>
      </c>
      <c r="CJ127" s="30">
        <v>0.05</v>
      </c>
      <c r="CK127" s="30">
        <v>0.3</v>
      </c>
      <c r="CL127" s="30">
        <v>0.22</v>
      </c>
      <c r="CM127" s="30">
        <v>0.3</v>
      </c>
      <c r="CN127" s="30" t="s">
        <v>289</v>
      </c>
      <c r="CO127" s="30" t="s">
        <v>289</v>
      </c>
      <c r="CP127" s="30" t="s">
        <v>289</v>
      </c>
      <c r="CQ127" s="30" t="s">
        <v>289</v>
      </c>
      <c r="CR127" s="30" t="s">
        <v>289</v>
      </c>
      <c r="CS127" s="30" t="s">
        <v>289</v>
      </c>
      <c r="CT127" s="30">
        <v>0.05</v>
      </c>
      <c r="CU127" s="30">
        <v>0.04</v>
      </c>
      <c r="CV127" s="30">
        <v>0.05</v>
      </c>
      <c r="CW127" s="30">
        <v>0.2</v>
      </c>
      <c r="CX127" s="30">
        <v>0.15</v>
      </c>
      <c r="CY127" s="30">
        <v>0.23</v>
      </c>
      <c r="CZ127" s="30">
        <v>0.11</v>
      </c>
      <c r="DA127" s="30">
        <v>7.0000000000000007E-2</v>
      </c>
      <c r="DB127" s="30">
        <v>0.09</v>
      </c>
      <c r="DC127" s="30">
        <v>0.26</v>
      </c>
      <c r="DD127" s="30">
        <v>0.3</v>
      </c>
      <c r="DE127" s="30">
        <v>0.23</v>
      </c>
      <c r="DF127" s="30">
        <v>0.1</v>
      </c>
      <c r="DG127" s="30">
        <v>0.11</v>
      </c>
      <c r="DH127" s="30">
        <v>0.11</v>
      </c>
      <c r="DI127" s="30">
        <v>0.31</v>
      </c>
      <c r="DJ127" s="30">
        <v>0.2</v>
      </c>
      <c r="DK127" s="30">
        <v>0.25</v>
      </c>
      <c r="DL127" s="30" t="s">
        <v>325</v>
      </c>
    </row>
    <row r="128" spans="1:116" s="3" customFormat="1" ht="12.75">
      <c r="A128" s="3">
        <v>70625</v>
      </c>
      <c r="B128" s="3" t="s">
        <v>18</v>
      </c>
      <c r="C128" s="2">
        <v>3</v>
      </c>
      <c r="D128" s="3">
        <v>20100122</v>
      </c>
      <c r="E128" s="3" t="s">
        <v>159</v>
      </c>
      <c r="F128" s="3">
        <v>20100122</v>
      </c>
      <c r="G128" s="3" t="s">
        <v>372</v>
      </c>
      <c r="H128" s="3">
        <v>1</v>
      </c>
      <c r="I128" s="3">
        <v>111</v>
      </c>
      <c r="J128" s="3">
        <v>310</v>
      </c>
      <c r="K128" s="3" t="s">
        <v>308</v>
      </c>
      <c r="L128" s="3" t="s">
        <v>283</v>
      </c>
      <c r="M128" s="3" t="s">
        <v>308</v>
      </c>
      <c r="N128" s="3" t="s">
        <v>283</v>
      </c>
      <c r="O128" s="3" t="s">
        <v>162</v>
      </c>
      <c r="P128" s="3">
        <v>1.39</v>
      </c>
      <c r="Q128" s="3">
        <v>0.57999999999999996</v>
      </c>
      <c r="R128" s="3">
        <v>1.97</v>
      </c>
      <c r="S128" s="3" t="s">
        <v>284</v>
      </c>
      <c r="T128" s="3">
        <v>2.0237940000000001</v>
      </c>
      <c r="U128" s="3">
        <v>2.0154190000000001</v>
      </c>
      <c r="V128" s="3" t="s">
        <v>285</v>
      </c>
      <c r="W128" s="3">
        <v>1.975698</v>
      </c>
      <c r="X128" s="3">
        <v>1.984097</v>
      </c>
      <c r="Y128" s="3">
        <v>2.0036269999999998</v>
      </c>
      <c r="Z128" s="3">
        <v>0</v>
      </c>
      <c r="AA128" s="3">
        <v>10.761134999999999</v>
      </c>
      <c r="AB128" s="3">
        <v>10.724147</v>
      </c>
      <c r="AC128" s="3" t="s">
        <v>285</v>
      </c>
      <c r="AD128" s="3">
        <v>10.484135999999999</v>
      </c>
      <c r="AE128" s="3" t="s">
        <v>286</v>
      </c>
      <c r="AF128" s="3">
        <v>10.537077999999999</v>
      </c>
      <c r="AG128" s="3">
        <v>10.697212</v>
      </c>
      <c r="AH128" s="3">
        <v>0.34</v>
      </c>
      <c r="AI128" s="3" t="s">
        <v>287</v>
      </c>
      <c r="AJ128" s="3">
        <v>0.25</v>
      </c>
      <c r="AK128" s="3">
        <v>-0.83330000000000004</v>
      </c>
      <c r="AL128" s="3">
        <v>-1.5713999999999999</v>
      </c>
      <c r="AM128" s="3">
        <v>400</v>
      </c>
      <c r="AN128" s="3">
        <v>8.85</v>
      </c>
      <c r="AO128" s="3">
        <v>8.7899999999999991</v>
      </c>
      <c r="AP128" s="3">
        <v>47.25</v>
      </c>
      <c r="AQ128" s="3">
        <v>48.55</v>
      </c>
      <c r="AR128" s="3">
        <v>0.28877999999999998</v>
      </c>
      <c r="AS128" s="3">
        <v>0.29871999999999999</v>
      </c>
      <c r="AT128" s="3">
        <v>0.29087000000000002</v>
      </c>
      <c r="AU128" s="3">
        <v>0.76139999999999997</v>
      </c>
      <c r="AV128" s="3">
        <v>0.90007999999999999</v>
      </c>
      <c r="AW128" s="3">
        <v>0.47455000000000003</v>
      </c>
      <c r="AX128" s="3">
        <v>0.28792000000000001</v>
      </c>
      <c r="AY128" s="3">
        <v>0.29807</v>
      </c>
      <c r="AZ128" s="3">
        <v>0.28949999999999998</v>
      </c>
      <c r="BA128" s="3">
        <v>0.75168000000000001</v>
      </c>
      <c r="BB128" s="3">
        <v>0.90203</v>
      </c>
      <c r="BC128" s="3">
        <v>0.47220000000000001</v>
      </c>
      <c r="BD128" s="3" t="s">
        <v>288</v>
      </c>
      <c r="BE128" s="3" t="s">
        <v>288</v>
      </c>
      <c r="BF128" s="3" t="s">
        <v>288</v>
      </c>
      <c r="BG128" s="3" t="s">
        <v>288</v>
      </c>
      <c r="BH128" s="3" t="s">
        <v>288</v>
      </c>
      <c r="BI128" s="3" t="s">
        <v>288</v>
      </c>
      <c r="BJ128" s="3">
        <v>0.28215000000000001</v>
      </c>
      <c r="BK128" s="3">
        <v>0.29147000000000001</v>
      </c>
      <c r="BL128" s="3">
        <v>0.28461999999999998</v>
      </c>
      <c r="BM128" s="3">
        <v>0.73338000000000003</v>
      </c>
      <c r="BN128" s="3">
        <v>0.85863</v>
      </c>
      <c r="BO128" s="3">
        <v>0.45933000000000002</v>
      </c>
      <c r="BP128" s="3">
        <v>0.28292</v>
      </c>
      <c r="BQ128" s="3">
        <v>0.29263</v>
      </c>
      <c r="BR128" s="3">
        <v>0.2848</v>
      </c>
      <c r="BS128" s="3">
        <v>0.75585000000000002</v>
      </c>
      <c r="BT128" s="3">
        <v>0.86070000000000002</v>
      </c>
      <c r="BU128" s="3">
        <v>0.46779999999999999</v>
      </c>
      <c r="BV128" s="3">
        <v>0.28638000000000002</v>
      </c>
      <c r="BW128" s="3">
        <v>0.29912</v>
      </c>
      <c r="BX128" s="3">
        <v>0.28727000000000003</v>
      </c>
      <c r="BY128" s="3">
        <v>0.74938000000000005</v>
      </c>
      <c r="BZ128" s="3">
        <v>0.90912999999999999</v>
      </c>
      <c r="CA128" s="3">
        <v>0.46761999999999998</v>
      </c>
      <c r="CB128" s="3">
        <v>0.04</v>
      </c>
      <c r="CC128" s="3">
        <v>0.06</v>
      </c>
      <c r="CD128" s="3">
        <v>0.08</v>
      </c>
      <c r="CE128" s="3">
        <v>0.46</v>
      </c>
      <c r="CF128" s="3">
        <v>0.13</v>
      </c>
      <c r="CG128" s="3">
        <v>0.21</v>
      </c>
      <c r="CH128" s="3">
        <v>0.05</v>
      </c>
      <c r="CI128" s="3">
        <v>0.05</v>
      </c>
      <c r="CJ128" s="3">
        <v>0.08</v>
      </c>
      <c r="CK128" s="3">
        <v>0.68</v>
      </c>
      <c r="CL128" s="3">
        <v>0.17</v>
      </c>
      <c r="CM128" s="3">
        <v>0.25</v>
      </c>
      <c r="CN128" s="3" t="s">
        <v>289</v>
      </c>
      <c r="CO128" s="3" t="s">
        <v>289</v>
      </c>
      <c r="CP128" s="3" t="s">
        <v>289</v>
      </c>
      <c r="CQ128" s="3" t="s">
        <v>289</v>
      </c>
      <c r="CR128" s="3" t="s">
        <v>289</v>
      </c>
      <c r="CS128" s="3" t="s">
        <v>289</v>
      </c>
      <c r="CT128" s="3">
        <v>0.05</v>
      </c>
      <c r="CU128" s="3">
        <v>0.04</v>
      </c>
      <c r="CV128" s="3">
        <v>0.08</v>
      </c>
      <c r="CW128" s="3">
        <v>0.21</v>
      </c>
      <c r="CX128" s="3">
        <v>0.34</v>
      </c>
      <c r="CY128" s="3">
        <v>0.2</v>
      </c>
      <c r="CZ128" s="3">
        <v>0.03</v>
      </c>
      <c r="DA128" s="3">
        <v>0.12</v>
      </c>
      <c r="DB128" s="3">
        <v>0.12</v>
      </c>
      <c r="DC128" s="3">
        <v>0.46</v>
      </c>
      <c r="DD128" s="3">
        <v>0.53</v>
      </c>
      <c r="DE128" s="3">
        <v>0.33</v>
      </c>
      <c r="DF128" s="3">
        <v>0.04</v>
      </c>
      <c r="DG128" s="3">
        <v>0.09</v>
      </c>
      <c r="DH128" s="3">
        <v>0.08</v>
      </c>
      <c r="DI128" s="3">
        <v>0.49</v>
      </c>
      <c r="DJ128" s="3">
        <v>0.6</v>
      </c>
      <c r="DK128" s="3">
        <v>0.37</v>
      </c>
      <c r="DL128" s="3" t="s">
        <v>325</v>
      </c>
    </row>
    <row r="129" spans="1:116" s="3" customFormat="1" ht="12.75">
      <c r="A129" s="51">
        <v>73212</v>
      </c>
      <c r="B129" s="51" t="s">
        <v>16</v>
      </c>
      <c r="C129" s="52">
        <v>5</v>
      </c>
      <c r="D129" s="51">
        <v>20100124</v>
      </c>
      <c r="E129" s="51" t="s">
        <v>160</v>
      </c>
      <c r="F129" s="51">
        <v>20100125</v>
      </c>
      <c r="G129" s="51" t="s">
        <v>369</v>
      </c>
      <c r="H129" s="51">
        <v>2</v>
      </c>
      <c r="I129" s="51">
        <v>24</v>
      </c>
      <c r="J129" s="51">
        <v>497</v>
      </c>
      <c r="K129" s="51" t="s">
        <v>348</v>
      </c>
      <c r="L129" s="51" t="s">
        <v>283</v>
      </c>
      <c r="M129" s="51" t="s">
        <v>283</v>
      </c>
      <c r="N129" s="51" t="s">
        <v>283</v>
      </c>
      <c r="O129" s="51">
        <v>541</v>
      </c>
      <c r="P129" s="51">
        <v>0.78</v>
      </c>
      <c r="Q129" s="51">
        <v>0.73</v>
      </c>
      <c r="R129" s="51">
        <v>1.51</v>
      </c>
      <c r="S129" s="51" t="s">
        <v>284</v>
      </c>
      <c r="T129" s="51">
        <v>1.991314</v>
      </c>
      <c r="U129" s="51">
        <v>1.9846779999999999</v>
      </c>
      <c r="V129" s="51" t="s">
        <v>285</v>
      </c>
      <c r="W129" s="51">
        <v>1.963206</v>
      </c>
      <c r="X129" s="51">
        <v>1.9667520000000001</v>
      </c>
      <c r="Y129" s="51">
        <v>1.9880580000000001</v>
      </c>
      <c r="Z129" s="51">
        <v>1</v>
      </c>
      <c r="AA129" s="51">
        <v>10.631265000000001</v>
      </c>
      <c r="AB129" s="51">
        <v>10.598247000000001</v>
      </c>
      <c r="AC129" s="51" t="s">
        <v>285</v>
      </c>
      <c r="AD129" s="51">
        <v>10.44655</v>
      </c>
      <c r="AE129" s="51" t="s">
        <v>292</v>
      </c>
      <c r="AF129" s="51">
        <v>10.467673</v>
      </c>
      <c r="AG129" s="51">
        <v>10.615424000000001</v>
      </c>
      <c r="AH129" s="51">
        <v>0.31</v>
      </c>
      <c r="AI129" s="51" t="s">
        <v>287</v>
      </c>
      <c r="AJ129" s="51">
        <v>-0.16</v>
      </c>
      <c r="AK129" s="51">
        <v>-0.75</v>
      </c>
      <c r="AL129" s="51">
        <v>0.1429</v>
      </c>
      <c r="AM129" s="51">
        <v>600</v>
      </c>
      <c r="AN129" s="51">
        <v>10.68</v>
      </c>
      <c r="AO129" s="51">
        <v>10.16</v>
      </c>
      <c r="AP129" s="51">
        <v>69.42</v>
      </c>
      <c r="AQ129" s="51">
        <v>66.72</v>
      </c>
      <c r="AR129" s="51">
        <v>0.28577000000000002</v>
      </c>
      <c r="AS129" s="51">
        <v>0.29837000000000002</v>
      </c>
      <c r="AT129" s="51">
        <v>0.28539999999999999</v>
      </c>
      <c r="AU129" s="51">
        <v>0.73016999999999999</v>
      </c>
      <c r="AV129" s="51">
        <v>0.90156999999999998</v>
      </c>
      <c r="AW129" s="51">
        <v>0.45660000000000001</v>
      </c>
      <c r="AX129" s="51">
        <v>0.28412999999999999</v>
      </c>
      <c r="AY129" s="51">
        <v>0.29704999999999998</v>
      </c>
      <c r="AZ129" s="51">
        <v>0.28516999999999998</v>
      </c>
      <c r="BA129" s="51">
        <v>0.72794999999999999</v>
      </c>
      <c r="BB129" s="51">
        <v>0.90510000000000002</v>
      </c>
      <c r="BC129" s="51">
        <v>0.45691999999999999</v>
      </c>
      <c r="BD129" s="51" t="s">
        <v>288</v>
      </c>
      <c r="BE129" s="51" t="s">
        <v>288</v>
      </c>
      <c r="BF129" s="51" t="s">
        <v>288</v>
      </c>
      <c r="BG129" s="51" t="s">
        <v>288</v>
      </c>
      <c r="BH129" s="51" t="s">
        <v>288</v>
      </c>
      <c r="BI129" s="51" t="s">
        <v>288</v>
      </c>
      <c r="BJ129" s="51">
        <v>0.28132000000000001</v>
      </c>
      <c r="BK129" s="51">
        <v>0.29248000000000002</v>
      </c>
      <c r="BL129" s="51">
        <v>0.28258</v>
      </c>
      <c r="BM129" s="51">
        <v>0.72035000000000005</v>
      </c>
      <c r="BN129" s="51">
        <v>0.86682999999999999</v>
      </c>
      <c r="BO129" s="51">
        <v>0.44612000000000002</v>
      </c>
      <c r="BP129" s="51">
        <v>0.28151999999999999</v>
      </c>
      <c r="BQ129" s="51">
        <v>0.29292000000000001</v>
      </c>
      <c r="BR129" s="51">
        <v>0.28275</v>
      </c>
      <c r="BS129" s="51">
        <v>0.72646999999999995</v>
      </c>
      <c r="BT129" s="51">
        <v>0.86592999999999998</v>
      </c>
      <c r="BU129" s="51">
        <v>0.45222000000000001</v>
      </c>
      <c r="BV129" s="51">
        <v>0.28537000000000001</v>
      </c>
      <c r="BW129" s="51">
        <v>0.29816999999999999</v>
      </c>
      <c r="BX129" s="51">
        <v>0.28497</v>
      </c>
      <c r="BY129" s="51">
        <v>0.73062000000000005</v>
      </c>
      <c r="BZ129" s="51">
        <v>0.89975000000000005</v>
      </c>
      <c r="CA129" s="51">
        <v>0.45337</v>
      </c>
      <c r="CB129" s="51">
        <v>0.05</v>
      </c>
      <c r="CC129" s="51">
        <v>0.03</v>
      </c>
      <c r="CD129" s="51">
        <v>0.03</v>
      </c>
      <c r="CE129" s="51">
        <v>0.15</v>
      </c>
      <c r="CF129" s="51">
        <v>0.21</v>
      </c>
      <c r="CG129" s="51">
        <v>0.13</v>
      </c>
      <c r="CH129" s="51">
        <v>0.05</v>
      </c>
      <c r="CI129" s="51">
        <v>0.03</v>
      </c>
      <c r="CJ129" s="51">
        <v>0.04</v>
      </c>
      <c r="CK129" s="51">
        <v>0.21</v>
      </c>
      <c r="CL129" s="51">
        <v>0.24</v>
      </c>
      <c r="CM129" s="51">
        <v>0.13</v>
      </c>
      <c r="CN129" s="51" t="s">
        <v>289</v>
      </c>
      <c r="CO129" s="51" t="s">
        <v>289</v>
      </c>
      <c r="CP129" s="51" t="s">
        <v>289</v>
      </c>
      <c r="CQ129" s="51" t="s">
        <v>289</v>
      </c>
      <c r="CR129" s="51" t="s">
        <v>289</v>
      </c>
      <c r="CS129" s="51" t="s">
        <v>289</v>
      </c>
      <c r="CT129" s="51">
        <v>0.05</v>
      </c>
      <c r="CU129" s="51">
        <v>7.0000000000000007E-2</v>
      </c>
      <c r="CV129" s="51">
        <v>0.03</v>
      </c>
      <c r="CW129" s="51">
        <v>0.5</v>
      </c>
      <c r="CX129" s="51">
        <v>0.38</v>
      </c>
      <c r="CY129" s="51">
        <v>0.26</v>
      </c>
      <c r="CZ129" s="51">
        <v>0.04</v>
      </c>
      <c r="DA129" s="51">
        <v>0.05</v>
      </c>
      <c r="DB129" s="51">
        <v>7.0000000000000007E-2</v>
      </c>
      <c r="DC129" s="51">
        <v>0.26</v>
      </c>
      <c r="DD129" s="51">
        <v>0.31</v>
      </c>
      <c r="DE129" s="51">
        <v>0.26</v>
      </c>
      <c r="DF129" s="51">
        <v>0.02</v>
      </c>
      <c r="DG129" s="51">
        <v>0.03</v>
      </c>
      <c r="DH129" s="51">
        <v>7.0000000000000007E-2</v>
      </c>
      <c r="DI129" s="51">
        <v>0.2</v>
      </c>
      <c r="DJ129" s="51">
        <v>0.33</v>
      </c>
      <c r="DK129" s="51">
        <v>0.4</v>
      </c>
      <c r="DL129" s="51" t="s">
        <v>325</v>
      </c>
    </row>
    <row r="130" spans="1:116" s="3" customFormat="1" ht="12.75">
      <c r="A130" s="3">
        <v>73381</v>
      </c>
      <c r="B130" s="3" t="s">
        <v>16</v>
      </c>
      <c r="C130" s="2">
        <v>4</v>
      </c>
      <c r="D130" s="3">
        <v>20100125</v>
      </c>
      <c r="E130" s="3" t="s">
        <v>145</v>
      </c>
      <c r="F130" s="3">
        <v>20100125</v>
      </c>
      <c r="G130" s="3" t="s">
        <v>328</v>
      </c>
      <c r="H130" s="3">
        <v>33</v>
      </c>
      <c r="I130" s="3">
        <v>33</v>
      </c>
      <c r="J130" s="3">
        <v>5017</v>
      </c>
      <c r="K130" s="3" t="s">
        <v>283</v>
      </c>
      <c r="L130" s="3" t="s">
        <v>283</v>
      </c>
      <c r="M130" s="3" t="s">
        <v>283</v>
      </c>
      <c r="N130" s="3" t="s">
        <v>283</v>
      </c>
      <c r="O130" s="3">
        <v>542</v>
      </c>
      <c r="P130" s="3">
        <v>1.34</v>
      </c>
      <c r="Q130" s="3">
        <v>0.8</v>
      </c>
      <c r="R130" s="3">
        <v>2.14</v>
      </c>
      <c r="S130" s="3" t="s">
        <v>284</v>
      </c>
      <c r="T130" s="3">
        <v>1.9785379999999999</v>
      </c>
      <c r="U130" s="3">
        <v>1.9751730000000001</v>
      </c>
      <c r="V130" s="3" t="s">
        <v>285</v>
      </c>
      <c r="W130" s="3">
        <v>1.959951</v>
      </c>
      <c r="X130" s="3">
        <v>1.9870570000000001</v>
      </c>
      <c r="Y130" s="3">
        <v>1.9991449999999999</v>
      </c>
      <c r="Z130" s="3">
        <v>0</v>
      </c>
      <c r="AA130" s="3">
        <v>10.569005000000001</v>
      </c>
      <c r="AB130" s="3">
        <v>10.552155000000001</v>
      </c>
      <c r="AC130" s="3" t="s">
        <v>285</v>
      </c>
      <c r="AD130" s="3">
        <v>10.390753999999999</v>
      </c>
      <c r="AE130" s="3" t="s">
        <v>286</v>
      </c>
      <c r="AF130" s="3">
        <v>10.536362</v>
      </c>
      <c r="AG130" s="3">
        <v>10.684775999999999</v>
      </c>
      <c r="AH130" s="3">
        <v>0.16</v>
      </c>
      <c r="AI130" s="3" t="s">
        <v>287</v>
      </c>
      <c r="AJ130" s="3">
        <v>-1.26</v>
      </c>
      <c r="AK130" s="3">
        <v>-1.25</v>
      </c>
      <c r="AL130" s="3">
        <v>0</v>
      </c>
      <c r="AM130" s="3">
        <v>1200</v>
      </c>
      <c r="AN130" s="3">
        <v>8.86</v>
      </c>
      <c r="AO130" s="3">
        <v>9.3800000000000008</v>
      </c>
      <c r="AP130" s="3">
        <v>48.62</v>
      </c>
      <c r="AQ130" s="3">
        <v>52.52</v>
      </c>
      <c r="AR130" s="3">
        <v>0.28406999999999999</v>
      </c>
      <c r="AS130" s="3">
        <v>0.29787000000000002</v>
      </c>
      <c r="AT130" s="3">
        <v>0.2838</v>
      </c>
      <c r="AU130" s="3">
        <v>0.73312999999999995</v>
      </c>
      <c r="AV130" s="3">
        <v>0.88990000000000002</v>
      </c>
      <c r="AW130" s="3">
        <v>0.44386999999999999</v>
      </c>
      <c r="AX130" s="3">
        <v>0.28349999999999997</v>
      </c>
      <c r="AY130" s="3">
        <v>0.29787999999999998</v>
      </c>
      <c r="AZ130" s="3">
        <v>0.28387000000000001</v>
      </c>
      <c r="BA130" s="3">
        <v>0.72430000000000005</v>
      </c>
      <c r="BB130" s="3">
        <v>0.88748000000000005</v>
      </c>
      <c r="BC130" s="3">
        <v>0.44177</v>
      </c>
      <c r="BD130" s="3" t="s">
        <v>288</v>
      </c>
      <c r="BE130" s="3" t="s">
        <v>288</v>
      </c>
      <c r="BF130" s="3" t="s">
        <v>288</v>
      </c>
      <c r="BG130" s="3" t="s">
        <v>288</v>
      </c>
      <c r="BH130" s="3" t="s">
        <v>288</v>
      </c>
      <c r="BI130" s="3" t="s">
        <v>288</v>
      </c>
      <c r="BJ130" s="3">
        <v>0.28125</v>
      </c>
      <c r="BK130" s="3">
        <v>0.29025000000000001</v>
      </c>
      <c r="BL130" s="3">
        <v>0.28238000000000002</v>
      </c>
      <c r="BM130" s="3">
        <v>0.71965000000000001</v>
      </c>
      <c r="BN130" s="3">
        <v>0.83930000000000005</v>
      </c>
      <c r="BO130" s="3">
        <v>0.44045000000000001</v>
      </c>
      <c r="BP130" s="3">
        <v>0.28432000000000002</v>
      </c>
      <c r="BQ130" s="3">
        <v>0.29365000000000002</v>
      </c>
      <c r="BR130" s="3">
        <v>0.28592000000000001</v>
      </c>
      <c r="BS130" s="3">
        <v>0.74102000000000001</v>
      </c>
      <c r="BT130" s="3">
        <v>0.84853000000000001</v>
      </c>
      <c r="BU130" s="3">
        <v>0.45622000000000001</v>
      </c>
      <c r="BV130" s="3">
        <v>0.28732999999999997</v>
      </c>
      <c r="BW130" s="3">
        <v>0.30198000000000003</v>
      </c>
      <c r="BX130" s="3">
        <v>0.28625</v>
      </c>
      <c r="BY130" s="3">
        <v>0.73785000000000001</v>
      </c>
      <c r="BZ130" s="3">
        <v>0.89298</v>
      </c>
      <c r="CA130" s="3">
        <v>0.44995000000000002</v>
      </c>
      <c r="CB130" s="3">
        <v>0.02</v>
      </c>
      <c r="CC130" s="3">
        <v>0.04</v>
      </c>
      <c r="CD130" s="3">
        <v>0.04</v>
      </c>
      <c r="CE130" s="3">
        <v>0.16</v>
      </c>
      <c r="CF130" s="3">
        <v>0.28999999999999998</v>
      </c>
      <c r="CG130" s="3">
        <v>0.26</v>
      </c>
      <c r="CH130" s="3">
        <v>0.06</v>
      </c>
      <c r="CI130" s="3">
        <v>0.03</v>
      </c>
      <c r="CJ130" s="3">
        <v>0.08</v>
      </c>
      <c r="CK130" s="3">
        <v>0.22</v>
      </c>
      <c r="CL130" s="3">
        <v>0.4</v>
      </c>
      <c r="CM130" s="3">
        <v>0.14000000000000001</v>
      </c>
      <c r="CN130" s="3" t="s">
        <v>289</v>
      </c>
      <c r="CO130" s="3" t="s">
        <v>289</v>
      </c>
      <c r="CP130" s="3" t="s">
        <v>289</v>
      </c>
      <c r="CQ130" s="3" t="s">
        <v>289</v>
      </c>
      <c r="CR130" s="3" t="s">
        <v>289</v>
      </c>
      <c r="CS130" s="3" t="s">
        <v>289</v>
      </c>
      <c r="CT130" s="3">
        <v>0.08</v>
      </c>
      <c r="CU130" s="3">
        <v>7.0000000000000007E-2</v>
      </c>
      <c r="CV130" s="3">
        <v>0.08</v>
      </c>
      <c r="CW130" s="3">
        <v>0.31</v>
      </c>
      <c r="CX130" s="3">
        <v>0.53</v>
      </c>
      <c r="CY130" s="3">
        <v>0.21</v>
      </c>
      <c r="CZ130" s="3">
        <v>0.05</v>
      </c>
      <c r="DA130" s="3">
        <v>0.04</v>
      </c>
      <c r="DB130" s="3">
        <v>7.0000000000000007E-2</v>
      </c>
      <c r="DC130" s="3">
        <v>0.34</v>
      </c>
      <c r="DD130" s="3">
        <v>0.23</v>
      </c>
      <c r="DE130" s="3">
        <v>0.12</v>
      </c>
      <c r="DF130" s="3">
        <v>0.09</v>
      </c>
      <c r="DG130" s="3">
        <v>0.09</v>
      </c>
      <c r="DH130" s="3">
        <v>0.04</v>
      </c>
      <c r="DI130" s="3">
        <v>0.23</v>
      </c>
      <c r="DJ130" s="3">
        <v>0.25</v>
      </c>
      <c r="DK130" s="3">
        <v>0.25</v>
      </c>
      <c r="DL130" s="3" t="s">
        <v>325</v>
      </c>
    </row>
    <row r="131" spans="1:116" s="3" customFormat="1" ht="12.75">
      <c r="A131" s="3">
        <v>73382</v>
      </c>
      <c r="B131" s="3" t="s">
        <v>16</v>
      </c>
      <c r="C131" s="2">
        <v>6</v>
      </c>
      <c r="D131" s="3">
        <v>20100125</v>
      </c>
      <c r="E131" s="3" t="s">
        <v>161</v>
      </c>
      <c r="F131" s="3">
        <v>20100125</v>
      </c>
      <c r="G131" s="3" t="s">
        <v>347</v>
      </c>
      <c r="H131" s="3">
        <v>21</v>
      </c>
      <c r="I131" s="3">
        <v>22</v>
      </c>
      <c r="J131" s="3">
        <v>3222</v>
      </c>
      <c r="K131" s="3" t="s">
        <v>283</v>
      </c>
      <c r="L131" s="3" t="s">
        <v>283</v>
      </c>
      <c r="M131" s="3" t="s">
        <v>283</v>
      </c>
      <c r="N131" s="3" t="s">
        <v>283</v>
      </c>
      <c r="O131" s="3">
        <v>542</v>
      </c>
      <c r="P131" s="3">
        <v>1.3</v>
      </c>
      <c r="Q131" s="3">
        <v>0.56999999999999995</v>
      </c>
      <c r="R131" s="3">
        <v>1.87</v>
      </c>
      <c r="S131" s="3" t="s">
        <v>284</v>
      </c>
      <c r="T131" s="3">
        <v>1.974027</v>
      </c>
      <c r="U131" s="3">
        <v>1.9661649999999999</v>
      </c>
      <c r="V131" s="3" t="s">
        <v>285</v>
      </c>
      <c r="W131" s="3">
        <v>1.9400040000000001</v>
      </c>
      <c r="X131" s="3">
        <v>1.938077</v>
      </c>
      <c r="Y131" s="3">
        <v>1.9430799999999999</v>
      </c>
      <c r="Z131" s="3">
        <v>0</v>
      </c>
      <c r="AA131" s="3">
        <v>10.572981</v>
      </c>
      <c r="AB131" s="3">
        <v>10.534769000000001</v>
      </c>
      <c r="AC131" s="3" t="s">
        <v>285</v>
      </c>
      <c r="AD131" s="3">
        <v>10.298643999999999</v>
      </c>
      <c r="AE131" s="3" t="s">
        <v>330</v>
      </c>
      <c r="AF131" s="3">
        <v>10.310892000000001</v>
      </c>
      <c r="AG131" s="3">
        <v>10.378802</v>
      </c>
      <c r="AH131" s="3">
        <v>0.36</v>
      </c>
      <c r="AI131" s="3" t="s">
        <v>287</v>
      </c>
      <c r="AJ131" s="3">
        <v>1.48</v>
      </c>
      <c r="AK131" s="3">
        <v>-1.5832999999999999</v>
      </c>
      <c r="AL131" s="3">
        <v>-1.6429</v>
      </c>
      <c r="AM131" s="3">
        <v>1000</v>
      </c>
      <c r="AN131" s="3">
        <v>8.7799999999999994</v>
      </c>
      <c r="AO131" s="3">
        <v>9.33</v>
      </c>
      <c r="AP131" s="3">
        <v>47.54</v>
      </c>
      <c r="AQ131" s="3">
        <v>52.07</v>
      </c>
      <c r="AR131" s="3">
        <v>0.28220000000000001</v>
      </c>
      <c r="AS131" s="3">
        <v>0.29594999999999999</v>
      </c>
      <c r="AT131" s="3">
        <v>0.28225</v>
      </c>
      <c r="AU131" s="3">
        <v>0.75727999999999995</v>
      </c>
      <c r="AV131" s="3">
        <v>0.92215000000000003</v>
      </c>
      <c r="AW131" s="3">
        <v>0.45573000000000002</v>
      </c>
      <c r="AX131" s="3">
        <v>0.28032000000000001</v>
      </c>
      <c r="AY131" s="3">
        <v>0.29608000000000001</v>
      </c>
      <c r="AZ131" s="3">
        <v>0.28265000000000001</v>
      </c>
      <c r="BA131" s="3">
        <v>0.73504999999999998</v>
      </c>
      <c r="BB131" s="3">
        <v>0.91249999999999998</v>
      </c>
      <c r="BC131" s="3">
        <v>0.45641999999999999</v>
      </c>
      <c r="BD131" s="3" t="s">
        <v>288</v>
      </c>
      <c r="BE131" s="3" t="s">
        <v>288</v>
      </c>
      <c r="BF131" s="3" t="s">
        <v>288</v>
      </c>
      <c r="BG131" s="3" t="s">
        <v>288</v>
      </c>
      <c r="BH131" s="3" t="s">
        <v>288</v>
      </c>
      <c r="BI131" s="3" t="s">
        <v>288</v>
      </c>
      <c r="BJ131" s="3">
        <v>0.27772000000000002</v>
      </c>
      <c r="BK131" s="3">
        <v>0.28802</v>
      </c>
      <c r="BL131" s="3">
        <v>0.27997</v>
      </c>
      <c r="BM131" s="3">
        <v>0.70828000000000002</v>
      </c>
      <c r="BN131" s="3">
        <v>0.83767000000000003</v>
      </c>
      <c r="BO131" s="3">
        <v>0.44085000000000002</v>
      </c>
      <c r="BP131" s="3">
        <v>0.27762999999999999</v>
      </c>
      <c r="BQ131" s="3">
        <v>0.29026999999999997</v>
      </c>
      <c r="BR131" s="3">
        <v>0.27834999999999999</v>
      </c>
      <c r="BS131" s="3">
        <v>0.70831999999999995</v>
      </c>
      <c r="BT131" s="3">
        <v>0.82577999999999996</v>
      </c>
      <c r="BU131" s="3">
        <v>0.44807000000000002</v>
      </c>
      <c r="BV131" s="3">
        <v>0.27865000000000001</v>
      </c>
      <c r="BW131" s="3">
        <v>0.29292000000000001</v>
      </c>
      <c r="BX131" s="3">
        <v>0.2792</v>
      </c>
      <c r="BY131" s="3">
        <v>0.70896999999999999</v>
      </c>
      <c r="BZ131" s="3">
        <v>0.86833000000000005</v>
      </c>
      <c r="CA131" s="3">
        <v>0.44052000000000002</v>
      </c>
      <c r="CB131" s="3">
        <v>0.03</v>
      </c>
      <c r="CC131" s="3">
        <v>0.06</v>
      </c>
      <c r="CD131" s="3">
        <v>0.04</v>
      </c>
      <c r="CE131" s="3">
        <v>0.25</v>
      </c>
      <c r="CF131" s="3">
        <v>0.26</v>
      </c>
      <c r="CG131" s="3">
        <v>0.27</v>
      </c>
      <c r="CH131" s="3">
        <v>0.05</v>
      </c>
      <c r="CI131" s="3">
        <v>0.55000000000000004</v>
      </c>
      <c r="CJ131" s="3">
        <v>0.14000000000000001</v>
      </c>
      <c r="CK131" s="3">
        <v>0.26</v>
      </c>
      <c r="CL131" s="3">
        <v>0.26</v>
      </c>
      <c r="CM131" s="3">
        <v>7.0000000000000007E-2</v>
      </c>
      <c r="CN131" s="3" t="s">
        <v>289</v>
      </c>
      <c r="CO131" s="3" t="s">
        <v>289</v>
      </c>
      <c r="CP131" s="3" t="s">
        <v>289</v>
      </c>
      <c r="CQ131" s="3" t="s">
        <v>289</v>
      </c>
      <c r="CR131" s="3" t="s">
        <v>289</v>
      </c>
      <c r="CS131" s="3" t="s">
        <v>289</v>
      </c>
      <c r="CT131" s="3">
        <v>0.04</v>
      </c>
      <c r="CU131" s="3">
        <v>0.09</v>
      </c>
      <c r="CV131" s="3">
        <v>0.22</v>
      </c>
      <c r="CW131" s="3">
        <v>0.27</v>
      </c>
      <c r="CX131" s="3">
        <v>0.21</v>
      </c>
      <c r="CY131" s="3">
        <v>0.26</v>
      </c>
      <c r="CZ131" s="3">
        <v>0.04</v>
      </c>
      <c r="DA131" s="3">
        <v>0.14000000000000001</v>
      </c>
      <c r="DB131" s="3">
        <v>0.17</v>
      </c>
      <c r="DC131" s="3">
        <v>0.54</v>
      </c>
      <c r="DD131" s="3">
        <v>0.24</v>
      </c>
      <c r="DE131" s="3">
        <v>0.31</v>
      </c>
      <c r="DF131" s="3">
        <v>0.03</v>
      </c>
      <c r="DG131" s="3">
        <v>0.05</v>
      </c>
      <c r="DH131" s="3">
        <v>0.04</v>
      </c>
      <c r="DI131" s="3">
        <v>0.2</v>
      </c>
      <c r="DJ131" s="3">
        <v>0.16</v>
      </c>
      <c r="DK131" s="3">
        <v>0.14000000000000001</v>
      </c>
      <c r="DL131" s="3" t="s">
        <v>325</v>
      </c>
    </row>
    <row r="132" spans="1:116" s="3" customFormat="1" ht="12.75">
      <c r="A132" s="3">
        <v>73372</v>
      </c>
      <c r="B132" s="3" t="s">
        <v>18</v>
      </c>
      <c r="C132" s="2">
        <v>3</v>
      </c>
      <c r="D132" s="3">
        <v>20100129</v>
      </c>
      <c r="E132" s="3" t="s">
        <v>391</v>
      </c>
      <c r="F132" s="3">
        <v>20100129</v>
      </c>
      <c r="G132" s="3" t="s">
        <v>372</v>
      </c>
      <c r="H132" s="3">
        <v>2</v>
      </c>
      <c r="I132" s="3">
        <v>112</v>
      </c>
      <c r="J132" s="3">
        <v>466</v>
      </c>
      <c r="K132" s="3" t="s">
        <v>313</v>
      </c>
      <c r="L132" s="3" t="s">
        <v>305</v>
      </c>
      <c r="M132" s="3" t="s">
        <v>283</v>
      </c>
      <c r="N132" s="3" t="s">
        <v>283</v>
      </c>
      <c r="O132" s="3">
        <v>540</v>
      </c>
      <c r="P132" s="3">
        <v>0.92</v>
      </c>
      <c r="Q132" s="3">
        <v>0.82</v>
      </c>
      <c r="R132" s="3">
        <v>1.74</v>
      </c>
      <c r="S132" s="3" t="s">
        <v>284</v>
      </c>
      <c r="T132" s="3">
        <v>1.9986489999999999</v>
      </c>
      <c r="U132" s="3">
        <v>1.993444</v>
      </c>
      <c r="V132" s="3" t="s">
        <v>285</v>
      </c>
      <c r="W132" s="3">
        <v>1.968655</v>
      </c>
      <c r="X132" s="3">
        <v>1.9735210000000001</v>
      </c>
      <c r="Y132" s="3">
        <v>1.9969319999999999</v>
      </c>
      <c r="Z132" s="3">
        <v>0</v>
      </c>
      <c r="AA132" s="3">
        <v>10.670170000000001</v>
      </c>
      <c r="AB132" s="3">
        <v>10.639010000000001</v>
      </c>
      <c r="AC132" s="3" t="s">
        <v>285</v>
      </c>
      <c r="AD132" s="3">
        <v>10.462128</v>
      </c>
      <c r="AE132" s="3" t="s">
        <v>300</v>
      </c>
      <c r="AF132" s="3">
        <v>10.512459</v>
      </c>
      <c r="AG132" s="3">
        <v>10.683507000000001</v>
      </c>
      <c r="AH132" s="3">
        <v>0.28999999999999998</v>
      </c>
      <c r="AI132" s="3" t="s">
        <v>287</v>
      </c>
      <c r="AJ132" s="3">
        <v>-0.42</v>
      </c>
      <c r="AK132" s="3">
        <v>-3.3332999999999999</v>
      </c>
      <c r="AL132" s="3">
        <v>-1.5713999999999999</v>
      </c>
      <c r="AM132" s="3">
        <v>600</v>
      </c>
      <c r="AN132" s="3">
        <v>8.65</v>
      </c>
      <c r="AO132" s="3">
        <v>8.86</v>
      </c>
      <c r="AP132" s="3">
        <v>50.13</v>
      </c>
      <c r="AQ132" s="3">
        <v>51.72</v>
      </c>
      <c r="AR132" s="3">
        <v>0.28565000000000002</v>
      </c>
      <c r="AS132" s="3">
        <v>0.29766999999999999</v>
      </c>
      <c r="AT132" s="3">
        <v>0.28602</v>
      </c>
      <c r="AU132" s="3">
        <v>0.75768000000000002</v>
      </c>
      <c r="AV132" s="3">
        <v>0.91017999999999999</v>
      </c>
      <c r="AW132" s="3">
        <v>0.46789999999999998</v>
      </c>
      <c r="AX132" s="3">
        <v>0.28487000000000001</v>
      </c>
      <c r="AY132" s="3">
        <v>0.29703000000000002</v>
      </c>
      <c r="AZ132" s="3">
        <v>0.28565000000000002</v>
      </c>
      <c r="BA132" s="3">
        <v>0.75246999999999997</v>
      </c>
      <c r="BB132" s="3">
        <v>0.90425</v>
      </c>
      <c r="BC132" s="3">
        <v>0.46489999999999998</v>
      </c>
      <c r="BD132" s="3" t="s">
        <v>288</v>
      </c>
      <c r="BE132" s="3" t="s">
        <v>288</v>
      </c>
      <c r="BF132" s="3" t="s">
        <v>288</v>
      </c>
      <c r="BG132" s="3" t="s">
        <v>288</v>
      </c>
      <c r="BH132" s="3" t="s">
        <v>288</v>
      </c>
      <c r="BI132" s="3" t="s">
        <v>288</v>
      </c>
      <c r="BJ132" s="3">
        <v>0.28162999999999999</v>
      </c>
      <c r="BK132" s="3">
        <v>0.29137999999999997</v>
      </c>
      <c r="BL132" s="3">
        <v>0.2828</v>
      </c>
      <c r="BM132" s="3">
        <v>0.73509999999999998</v>
      </c>
      <c r="BN132" s="3">
        <v>0.86370000000000002</v>
      </c>
      <c r="BO132" s="3">
        <v>0.45572000000000001</v>
      </c>
      <c r="BP132" s="3">
        <v>0.28194999999999998</v>
      </c>
      <c r="BQ132" s="3">
        <v>0.29308000000000001</v>
      </c>
      <c r="BR132" s="3">
        <v>0.28266999999999998</v>
      </c>
      <c r="BS132" s="3">
        <v>0.74809999999999999</v>
      </c>
      <c r="BT132" s="3">
        <v>0.87641999999999998</v>
      </c>
      <c r="BU132" s="3">
        <v>0.46288000000000001</v>
      </c>
      <c r="BV132" s="3">
        <v>0.28577000000000002</v>
      </c>
      <c r="BW132" s="3">
        <v>0.29927999999999999</v>
      </c>
      <c r="BX132" s="3">
        <v>0.28547</v>
      </c>
      <c r="BY132" s="3">
        <v>0.75402000000000002</v>
      </c>
      <c r="BZ132" s="3">
        <v>0.91927999999999999</v>
      </c>
      <c r="CA132" s="3">
        <v>0.46438000000000001</v>
      </c>
      <c r="CB132" s="3">
        <v>0.09</v>
      </c>
      <c r="CC132" s="3">
        <v>0.05</v>
      </c>
      <c r="CD132" s="3">
        <v>0.09</v>
      </c>
      <c r="CE132" s="3">
        <v>0.45</v>
      </c>
      <c r="CF132" s="3">
        <v>0.32</v>
      </c>
      <c r="CG132" s="3">
        <v>0.2</v>
      </c>
      <c r="CH132" s="3">
        <v>0.08</v>
      </c>
      <c r="CI132" s="3">
        <v>0.05</v>
      </c>
      <c r="CJ132" s="3">
        <v>0.04</v>
      </c>
      <c r="CK132" s="3">
        <v>0.26</v>
      </c>
      <c r="CL132" s="3">
        <v>0.46</v>
      </c>
      <c r="CM132" s="3">
        <v>0.23</v>
      </c>
      <c r="CN132" s="3" t="s">
        <v>289</v>
      </c>
      <c r="CO132" s="3" t="s">
        <v>289</v>
      </c>
      <c r="CP132" s="3" t="s">
        <v>289</v>
      </c>
      <c r="CQ132" s="3" t="s">
        <v>289</v>
      </c>
      <c r="CR132" s="3" t="s">
        <v>289</v>
      </c>
      <c r="CS132" s="3" t="s">
        <v>289</v>
      </c>
      <c r="CT132" s="3">
        <v>0.03</v>
      </c>
      <c r="CU132" s="3">
        <v>0.04</v>
      </c>
      <c r="CV132" s="3">
        <v>7.0000000000000007E-2</v>
      </c>
      <c r="CW132" s="3">
        <v>0.27</v>
      </c>
      <c r="CX132" s="3">
        <v>0.31</v>
      </c>
      <c r="CY132" s="3">
        <v>0.12</v>
      </c>
      <c r="CZ132" s="3">
        <v>0.04</v>
      </c>
      <c r="DA132" s="3">
        <v>0.05</v>
      </c>
      <c r="DB132" s="3">
        <v>0.05</v>
      </c>
      <c r="DC132" s="3">
        <v>1.21</v>
      </c>
      <c r="DD132" s="3">
        <v>0.41</v>
      </c>
      <c r="DE132" s="3">
        <v>0.28000000000000003</v>
      </c>
      <c r="DF132" s="3">
        <v>0.05</v>
      </c>
      <c r="DG132" s="3">
        <v>0.1</v>
      </c>
      <c r="DH132" s="3">
        <v>7.0000000000000007E-2</v>
      </c>
      <c r="DI132" s="3">
        <v>0.27</v>
      </c>
      <c r="DJ132" s="3">
        <v>0.13</v>
      </c>
      <c r="DK132" s="3">
        <v>0.24</v>
      </c>
      <c r="DL132" s="3" t="s">
        <v>320</v>
      </c>
    </row>
    <row r="133" spans="1:116" s="3" customFormat="1" ht="12.75">
      <c r="A133" s="3">
        <v>74098</v>
      </c>
      <c r="B133" s="3" t="s">
        <v>19</v>
      </c>
      <c r="C133" s="2">
        <v>2</v>
      </c>
      <c r="D133" s="3">
        <v>20100129</v>
      </c>
      <c r="E133" s="3" t="s">
        <v>383</v>
      </c>
      <c r="F133" s="3">
        <v>20100129</v>
      </c>
      <c r="G133" s="3" t="s">
        <v>361</v>
      </c>
      <c r="H133" s="3">
        <v>6</v>
      </c>
      <c r="I133" s="3">
        <v>30</v>
      </c>
      <c r="J133" s="3">
        <v>1201</v>
      </c>
      <c r="K133" s="3" t="s">
        <v>313</v>
      </c>
      <c r="L133" s="3">
        <v>20100122</v>
      </c>
      <c r="M133" s="3" t="s">
        <v>283</v>
      </c>
      <c r="N133" s="3" t="s">
        <v>283</v>
      </c>
      <c r="O133" s="3">
        <v>541</v>
      </c>
      <c r="P133" s="3">
        <v>0.84</v>
      </c>
      <c r="Q133" s="3">
        <v>0.44</v>
      </c>
      <c r="R133" s="3">
        <v>1.28</v>
      </c>
      <c r="S133" s="3" t="s">
        <v>284</v>
      </c>
      <c r="T133" s="3">
        <v>1.966958</v>
      </c>
      <c r="U133" s="3">
        <v>1.958342</v>
      </c>
      <c r="V133" s="3" t="s">
        <v>285</v>
      </c>
      <c r="W133" s="3">
        <v>1.94018</v>
      </c>
      <c r="X133" s="3">
        <v>1.9479839999999999</v>
      </c>
      <c r="Y133" s="3">
        <v>1.9580679999999999</v>
      </c>
      <c r="Z133" s="3">
        <v>1</v>
      </c>
      <c r="AA133" s="3">
        <v>10.516239000000001</v>
      </c>
      <c r="AB133" s="3">
        <v>10.478662999999999</v>
      </c>
      <c r="AC133" s="3" t="s">
        <v>285</v>
      </c>
      <c r="AD133" s="3">
        <v>10.336117</v>
      </c>
      <c r="AE133" s="3" t="s">
        <v>292</v>
      </c>
      <c r="AF133" s="3">
        <v>10.388436</v>
      </c>
      <c r="AG133" s="3">
        <v>10.471114</v>
      </c>
      <c r="AH133" s="3">
        <v>0.36</v>
      </c>
      <c r="AI133" s="3" t="s">
        <v>287</v>
      </c>
      <c r="AJ133" s="3">
        <v>7.0000000000000007E-2</v>
      </c>
      <c r="AK133" s="3">
        <v>-0.25</v>
      </c>
      <c r="AL133" s="3">
        <v>-1.9286000000000001</v>
      </c>
      <c r="AM133" s="3">
        <v>400</v>
      </c>
      <c r="AN133" s="3">
        <v>10.75</v>
      </c>
      <c r="AO133" s="3">
        <v>10.119999999999999</v>
      </c>
      <c r="AP133" s="3">
        <v>70.12</v>
      </c>
      <c r="AQ133" s="3">
        <v>65.959999999999994</v>
      </c>
      <c r="AR133" s="3">
        <v>0.28187000000000001</v>
      </c>
      <c r="AS133" s="3">
        <v>0.29499999999999998</v>
      </c>
      <c r="AT133" s="3">
        <v>0.28187000000000001</v>
      </c>
      <c r="AU133" s="3">
        <v>0.73046999999999995</v>
      </c>
      <c r="AV133" s="3">
        <v>0.90373000000000003</v>
      </c>
      <c r="AW133" s="3">
        <v>0.45124999999999998</v>
      </c>
      <c r="AX133" s="3">
        <v>0.28058</v>
      </c>
      <c r="AY133" s="3">
        <v>0.29475000000000001</v>
      </c>
      <c r="AZ133" s="3">
        <v>0.28077000000000002</v>
      </c>
      <c r="BA133" s="3">
        <v>0.72655000000000003</v>
      </c>
      <c r="BB133" s="3">
        <v>0.89917000000000002</v>
      </c>
      <c r="BC133" s="3">
        <v>0.44755</v>
      </c>
      <c r="BD133" s="3" t="s">
        <v>288</v>
      </c>
      <c r="BE133" s="3" t="s">
        <v>288</v>
      </c>
      <c r="BF133" s="3" t="s">
        <v>288</v>
      </c>
      <c r="BG133" s="3" t="s">
        <v>288</v>
      </c>
      <c r="BH133" s="3" t="s">
        <v>288</v>
      </c>
      <c r="BI133" s="3" t="s">
        <v>288</v>
      </c>
      <c r="BJ133" s="3">
        <v>0.27782000000000001</v>
      </c>
      <c r="BK133" s="3">
        <v>0.28944999999999999</v>
      </c>
      <c r="BL133" s="3">
        <v>0.27892</v>
      </c>
      <c r="BM133" s="3">
        <v>0.71609999999999996</v>
      </c>
      <c r="BN133" s="3">
        <v>0.86341999999999997</v>
      </c>
      <c r="BO133" s="3">
        <v>0.44414999999999999</v>
      </c>
      <c r="BP133" s="3">
        <v>0.27884999999999999</v>
      </c>
      <c r="BQ133" s="3">
        <v>0.29137999999999997</v>
      </c>
      <c r="BR133" s="3">
        <v>0.27982000000000001</v>
      </c>
      <c r="BS133" s="3">
        <v>0.72492000000000001</v>
      </c>
      <c r="BT133" s="3">
        <v>0.86946999999999997</v>
      </c>
      <c r="BU133" s="3">
        <v>0.44518000000000002</v>
      </c>
      <c r="BV133" s="3">
        <v>0.28092</v>
      </c>
      <c r="BW133" s="3">
        <v>0.29480000000000001</v>
      </c>
      <c r="BX133" s="3">
        <v>0.28072999999999998</v>
      </c>
      <c r="BY133" s="3">
        <v>0.72128000000000003</v>
      </c>
      <c r="BZ133" s="3">
        <v>0.89341999999999999</v>
      </c>
      <c r="CA133" s="3">
        <v>0.44517000000000001</v>
      </c>
      <c r="CB133" s="3">
        <v>0.04</v>
      </c>
      <c r="CC133" s="3">
        <v>0.02</v>
      </c>
      <c r="CD133" s="3">
        <v>0.02</v>
      </c>
      <c r="CE133" s="3">
        <v>0.33</v>
      </c>
      <c r="CF133" s="3">
        <v>0.28999999999999998</v>
      </c>
      <c r="CG133" s="3">
        <v>0.15</v>
      </c>
      <c r="CH133" s="3">
        <v>0.05</v>
      </c>
      <c r="CI133" s="3">
        <v>0.05</v>
      </c>
      <c r="CJ133" s="3">
        <v>0.03</v>
      </c>
      <c r="CK133" s="3">
        <v>0.16</v>
      </c>
      <c r="CL133" s="3">
        <v>0.32</v>
      </c>
      <c r="CM133" s="3">
        <v>0.19</v>
      </c>
      <c r="CN133" s="3" t="s">
        <v>289</v>
      </c>
      <c r="CO133" s="3" t="s">
        <v>289</v>
      </c>
      <c r="CP133" s="3" t="s">
        <v>289</v>
      </c>
      <c r="CQ133" s="3" t="s">
        <v>289</v>
      </c>
      <c r="CR133" s="3" t="s">
        <v>289</v>
      </c>
      <c r="CS133" s="3" t="s">
        <v>289</v>
      </c>
      <c r="CT133" s="3">
        <v>0.04</v>
      </c>
      <c r="CU133" s="3">
        <v>0.03</v>
      </c>
      <c r="CV133" s="3">
        <v>0.04</v>
      </c>
      <c r="CW133" s="3">
        <v>0.21</v>
      </c>
      <c r="CX133" s="3">
        <v>0.24</v>
      </c>
      <c r="CY133" s="3">
        <v>0.12</v>
      </c>
      <c r="CZ133" s="3">
        <v>0.04</v>
      </c>
      <c r="DA133" s="3">
        <v>0.04</v>
      </c>
      <c r="DB133" s="3">
        <v>0.04</v>
      </c>
      <c r="DC133" s="3">
        <v>0.13</v>
      </c>
      <c r="DD133" s="3">
        <v>0.28000000000000003</v>
      </c>
      <c r="DE133" s="3">
        <v>0.1</v>
      </c>
      <c r="DF133" s="3">
        <v>0.03</v>
      </c>
      <c r="DG133" s="3">
        <v>0.04</v>
      </c>
      <c r="DH133" s="3">
        <v>0.04</v>
      </c>
      <c r="DI133" s="3">
        <v>0.12</v>
      </c>
      <c r="DJ133" s="3">
        <v>0.32</v>
      </c>
      <c r="DK133" s="3">
        <v>0.18</v>
      </c>
      <c r="DL133" s="3" t="s">
        <v>325</v>
      </c>
    </row>
    <row r="134" spans="1:116" s="3" customFormat="1" ht="12.75">
      <c r="A134" s="51">
        <v>73383</v>
      </c>
      <c r="B134" s="51" t="s">
        <v>16</v>
      </c>
      <c r="C134" s="52">
        <v>5</v>
      </c>
      <c r="D134" s="51">
        <v>20100131</v>
      </c>
      <c r="E134" s="51" t="s">
        <v>84</v>
      </c>
      <c r="F134" s="51">
        <v>20100201</v>
      </c>
      <c r="G134" s="51" t="s">
        <v>369</v>
      </c>
      <c r="H134" s="51">
        <v>3</v>
      </c>
      <c r="I134" s="51">
        <v>25</v>
      </c>
      <c r="J134" s="51">
        <v>651</v>
      </c>
      <c r="K134" s="51" t="s">
        <v>326</v>
      </c>
      <c r="L134" s="51" t="s">
        <v>283</v>
      </c>
      <c r="M134" s="51" t="s">
        <v>283</v>
      </c>
      <c r="N134" s="51" t="s">
        <v>283</v>
      </c>
      <c r="O134" s="51">
        <v>542</v>
      </c>
      <c r="P134" s="51">
        <v>1.54</v>
      </c>
      <c r="Q134" s="51">
        <v>0.72</v>
      </c>
      <c r="R134" s="51">
        <v>2.2599999999999998</v>
      </c>
      <c r="S134" s="51" t="s">
        <v>284</v>
      </c>
      <c r="T134" s="51">
        <v>1.9867950000000001</v>
      </c>
      <c r="U134" s="51">
        <v>1.9831920000000001</v>
      </c>
      <c r="V134" s="51" t="s">
        <v>285</v>
      </c>
      <c r="W134" s="51">
        <v>1.948075</v>
      </c>
      <c r="X134" s="51">
        <v>1.966386</v>
      </c>
      <c r="Y134" s="51">
        <v>1.9857</v>
      </c>
      <c r="Z134" s="51">
        <v>0</v>
      </c>
      <c r="AA134" s="51">
        <v>10.601547</v>
      </c>
      <c r="AB134" s="51">
        <v>10.574729</v>
      </c>
      <c r="AC134" s="51" t="s">
        <v>285</v>
      </c>
      <c r="AD134" s="51">
        <v>10.359003</v>
      </c>
      <c r="AE134" s="51" t="s">
        <v>286</v>
      </c>
      <c r="AF134" s="51">
        <v>10.430474999999999</v>
      </c>
      <c r="AG134" s="51">
        <v>10.601646000000001</v>
      </c>
      <c r="AH134" s="51">
        <v>0.25</v>
      </c>
      <c r="AI134" s="51" t="s">
        <v>287</v>
      </c>
      <c r="AJ134" s="51">
        <v>-0.25</v>
      </c>
      <c r="AK134" s="51">
        <v>0.41670000000000001</v>
      </c>
      <c r="AL134" s="51">
        <v>-0.57140000000000002</v>
      </c>
      <c r="AM134" s="51">
        <v>800</v>
      </c>
      <c r="AN134" s="51">
        <v>8.85</v>
      </c>
      <c r="AO134" s="51">
        <v>8.61</v>
      </c>
      <c r="AP134" s="51">
        <v>47.98</v>
      </c>
      <c r="AQ134" s="51">
        <v>46.58</v>
      </c>
      <c r="AR134" s="51">
        <v>0.28512999999999999</v>
      </c>
      <c r="AS134" s="51">
        <v>0.29709999999999998</v>
      </c>
      <c r="AT134" s="51">
        <v>0.2848</v>
      </c>
      <c r="AU134" s="51">
        <v>0.73102</v>
      </c>
      <c r="AV134" s="51">
        <v>0.89970000000000006</v>
      </c>
      <c r="AW134" s="51">
        <v>0.45451999999999998</v>
      </c>
      <c r="AX134" s="51">
        <v>0.28494999999999998</v>
      </c>
      <c r="AY134" s="51">
        <v>0.29643000000000003</v>
      </c>
      <c r="AZ134" s="51">
        <v>0.28427999999999998</v>
      </c>
      <c r="BA134" s="51">
        <v>0.72499999999999998</v>
      </c>
      <c r="BB134" s="51">
        <v>0.89261999999999997</v>
      </c>
      <c r="BC134" s="51">
        <v>0.45202999999999999</v>
      </c>
      <c r="BD134" s="51" t="s">
        <v>288</v>
      </c>
      <c r="BE134" s="51" t="s">
        <v>288</v>
      </c>
      <c r="BF134" s="51" t="s">
        <v>288</v>
      </c>
      <c r="BG134" s="51" t="s">
        <v>288</v>
      </c>
      <c r="BH134" s="51" t="s">
        <v>288</v>
      </c>
      <c r="BI134" s="51" t="s">
        <v>288</v>
      </c>
      <c r="BJ134" s="51">
        <v>0.27944999999999998</v>
      </c>
      <c r="BK134" s="51">
        <v>0.29075000000000001</v>
      </c>
      <c r="BL134" s="51">
        <v>0.28027000000000002</v>
      </c>
      <c r="BM134" s="51">
        <v>0.70989999999999998</v>
      </c>
      <c r="BN134" s="51">
        <v>0.84521999999999997</v>
      </c>
      <c r="BO134" s="51">
        <v>0.44233</v>
      </c>
      <c r="BP134" s="51">
        <v>0.28122000000000003</v>
      </c>
      <c r="BQ134" s="51">
        <v>0.29039999999999999</v>
      </c>
      <c r="BR134" s="51">
        <v>0.28342000000000001</v>
      </c>
      <c r="BS134" s="51">
        <v>0.72304999999999997</v>
      </c>
      <c r="BT134" s="51">
        <v>0.85045000000000004</v>
      </c>
      <c r="BU134" s="51">
        <v>0.45365</v>
      </c>
      <c r="BV134" s="51">
        <v>0.28537000000000001</v>
      </c>
      <c r="BW134" s="51">
        <v>0.29804999999999998</v>
      </c>
      <c r="BX134" s="51">
        <v>0.28444999999999998</v>
      </c>
      <c r="BY134" s="51">
        <v>0.72521999999999998</v>
      </c>
      <c r="BZ134" s="51">
        <v>0.89612999999999998</v>
      </c>
      <c r="CA134" s="51">
        <v>0.45228000000000002</v>
      </c>
      <c r="CB134" s="51">
        <v>0.04</v>
      </c>
      <c r="CC134" s="51">
        <v>0.05</v>
      </c>
      <c r="CD134" s="51">
        <v>0.05</v>
      </c>
      <c r="CE134" s="51">
        <v>0.33</v>
      </c>
      <c r="CF134" s="51">
        <v>0.13</v>
      </c>
      <c r="CG134" s="51">
        <v>0.21</v>
      </c>
      <c r="CH134" s="51">
        <v>0.04</v>
      </c>
      <c r="CI134" s="51">
        <v>0.08</v>
      </c>
      <c r="CJ134" s="51">
        <v>0.04</v>
      </c>
      <c r="CK134" s="51">
        <v>0.13</v>
      </c>
      <c r="CL134" s="51">
        <v>0.35</v>
      </c>
      <c r="CM134" s="51">
        <v>0.18</v>
      </c>
      <c r="CN134" s="51" t="s">
        <v>289</v>
      </c>
      <c r="CO134" s="51" t="s">
        <v>289</v>
      </c>
      <c r="CP134" s="51" t="s">
        <v>289</v>
      </c>
      <c r="CQ134" s="51" t="s">
        <v>289</v>
      </c>
      <c r="CR134" s="51" t="s">
        <v>289</v>
      </c>
      <c r="CS134" s="51" t="s">
        <v>289</v>
      </c>
      <c r="CT134" s="51">
        <v>0.08</v>
      </c>
      <c r="CU134" s="51">
        <v>0.05</v>
      </c>
      <c r="CV134" s="51">
        <v>0.04</v>
      </c>
      <c r="CW134" s="51">
        <v>0.22</v>
      </c>
      <c r="CX134" s="51">
        <v>0.2</v>
      </c>
      <c r="CY134" s="51">
        <v>0.19</v>
      </c>
      <c r="CZ134" s="51">
        <v>0.01</v>
      </c>
      <c r="DA134" s="51">
        <v>0.04</v>
      </c>
      <c r="DB134" s="51">
        <v>0.08</v>
      </c>
      <c r="DC134" s="51">
        <v>0.24</v>
      </c>
      <c r="DD134" s="51">
        <v>0.32</v>
      </c>
      <c r="DE134" s="51">
        <v>0.12</v>
      </c>
      <c r="DF134" s="51">
        <v>0.02</v>
      </c>
      <c r="DG134" s="51">
        <v>0.1</v>
      </c>
      <c r="DH134" s="51">
        <v>7.0000000000000007E-2</v>
      </c>
      <c r="DI134" s="51">
        <v>0.15</v>
      </c>
      <c r="DJ134" s="51">
        <v>0.34</v>
      </c>
      <c r="DK134" s="51">
        <v>0.17</v>
      </c>
      <c r="DL134" s="51" t="s">
        <v>325</v>
      </c>
    </row>
    <row r="135" spans="1:116" s="3" customFormat="1" ht="12.75">
      <c r="A135" s="3">
        <v>73378</v>
      </c>
      <c r="B135" s="3" t="s">
        <v>16</v>
      </c>
      <c r="C135" s="2">
        <v>2</v>
      </c>
      <c r="D135" s="3">
        <v>20100202</v>
      </c>
      <c r="E135" s="3" t="s">
        <v>375</v>
      </c>
      <c r="F135" s="3">
        <v>20100202</v>
      </c>
      <c r="G135" s="3" t="s">
        <v>351</v>
      </c>
      <c r="H135" s="3">
        <v>19</v>
      </c>
      <c r="I135" s="3">
        <v>69</v>
      </c>
      <c r="J135" s="3">
        <v>3129</v>
      </c>
      <c r="K135" s="3" t="s">
        <v>283</v>
      </c>
      <c r="L135" s="3" t="s">
        <v>283</v>
      </c>
      <c r="M135" s="3" t="s">
        <v>283</v>
      </c>
      <c r="N135" s="3" t="s">
        <v>283</v>
      </c>
      <c r="O135" s="3">
        <v>540</v>
      </c>
      <c r="P135" s="3">
        <v>1.23</v>
      </c>
      <c r="Q135" s="3">
        <v>0.96</v>
      </c>
      <c r="R135" s="3">
        <v>2.19</v>
      </c>
      <c r="S135" s="3" t="s">
        <v>284</v>
      </c>
      <c r="T135" s="3">
        <v>1.9487369999999999</v>
      </c>
      <c r="U135" s="3">
        <v>1.943527</v>
      </c>
      <c r="V135" s="3" t="s">
        <v>285</v>
      </c>
      <c r="W135" s="3">
        <v>1.92361</v>
      </c>
      <c r="X135" s="3">
        <v>1.929252</v>
      </c>
      <c r="Y135" s="3">
        <v>1.944539</v>
      </c>
      <c r="Z135" s="3">
        <v>2</v>
      </c>
      <c r="AA135" s="3">
        <v>10.408318</v>
      </c>
      <c r="AB135" s="3">
        <v>10.391973999999999</v>
      </c>
      <c r="AC135" s="3" t="s">
        <v>285</v>
      </c>
      <c r="AD135" s="3">
        <v>10.225759</v>
      </c>
      <c r="AE135" s="3" t="s">
        <v>296</v>
      </c>
      <c r="AF135" s="3">
        <v>10.270982</v>
      </c>
      <c r="AG135" s="3">
        <v>10.406281</v>
      </c>
      <c r="AH135" s="3">
        <v>0.16</v>
      </c>
      <c r="AI135" s="3" t="s">
        <v>287</v>
      </c>
      <c r="AJ135" s="3">
        <v>-0.14000000000000001</v>
      </c>
      <c r="AK135" s="3">
        <v>-0.75</v>
      </c>
      <c r="AL135" s="3">
        <v>-0.57140000000000002</v>
      </c>
      <c r="AM135" s="3">
        <v>600</v>
      </c>
      <c r="AN135" s="3">
        <v>8.6300000000000008</v>
      </c>
      <c r="AO135" s="3">
        <v>9.34</v>
      </c>
      <c r="AP135" s="3">
        <v>50.17</v>
      </c>
      <c r="AQ135" s="3">
        <v>55.72</v>
      </c>
      <c r="AR135" s="3">
        <v>0.2792</v>
      </c>
      <c r="AS135" s="3">
        <v>0.29163</v>
      </c>
      <c r="AT135" s="3">
        <v>0.27925</v>
      </c>
      <c r="AU135" s="3">
        <v>0.72992999999999997</v>
      </c>
      <c r="AV135" s="3">
        <v>0.88761999999999996</v>
      </c>
      <c r="AW135" s="3">
        <v>0.44591999999999998</v>
      </c>
      <c r="AX135" s="3">
        <v>0.27833000000000002</v>
      </c>
      <c r="AY135" s="3">
        <v>0.29232000000000002</v>
      </c>
      <c r="AZ135" s="3">
        <v>0.27877999999999997</v>
      </c>
      <c r="BA135" s="3">
        <v>0.72597999999999996</v>
      </c>
      <c r="BB135" s="3">
        <v>0.88397999999999999</v>
      </c>
      <c r="BC135" s="3">
        <v>0.44252000000000002</v>
      </c>
      <c r="BD135" s="3" t="s">
        <v>288</v>
      </c>
      <c r="BE135" s="3" t="s">
        <v>288</v>
      </c>
      <c r="BF135" s="3" t="s">
        <v>288</v>
      </c>
      <c r="BG135" s="3" t="s">
        <v>288</v>
      </c>
      <c r="BH135" s="3" t="s">
        <v>288</v>
      </c>
      <c r="BI135" s="3" t="s">
        <v>288</v>
      </c>
      <c r="BJ135" s="3">
        <v>0.27501999999999999</v>
      </c>
      <c r="BK135" s="3">
        <v>0.28547</v>
      </c>
      <c r="BL135" s="3">
        <v>0.27696999999999999</v>
      </c>
      <c r="BM135" s="3">
        <v>0.71733000000000002</v>
      </c>
      <c r="BN135" s="3">
        <v>0.84262999999999999</v>
      </c>
      <c r="BO135" s="3">
        <v>0.44040000000000001</v>
      </c>
      <c r="BP135" s="3">
        <v>0.27598</v>
      </c>
      <c r="BQ135" s="3">
        <v>0.28804999999999997</v>
      </c>
      <c r="BR135" s="3">
        <v>0.27722999999999998</v>
      </c>
      <c r="BS135" s="3">
        <v>0.72084999999999999</v>
      </c>
      <c r="BT135" s="3">
        <v>0.84108000000000005</v>
      </c>
      <c r="BU135" s="3">
        <v>0.44227</v>
      </c>
      <c r="BV135" s="3">
        <v>0.27865000000000001</v>
      </c>
      <c r="BW135" s="3">
        <v>0.29337999999999997</v>
      </c>
      <c r="BX135" s="3">
        <v>0.27872000000000002</v>
      </c>
      <c r="BY135" s="3">
        <v>0.72407999999999995</v>
      </c>
      <c r="BZ135" s="3">
        <v>0.88565000000000005</v>
      </c>
      <c r="CA135" s="3">
        <v>0.44238</v>
      </c>
      <c r="CB135" s="3">
        <v>0.06</v>
      </c>
      <c r="CC135" s="3">
        <v>0.06</v>
      </c>
      <c r="CD135" s="3">
        <v>0.05</v>
      </c>
      <c r="CE135" s="3">
        <v>0.54</v>
      </c>
      <c r="CF135" s="3">
        <v>0.23</v>
      </c>
      <c r="CG135" s="3">
        <v>0.25</v>
      </c>
      <c r="CH135" s="3">
        <v>0.08</v>
      </c>
      <c r="CI135" s="3">
        <v>0.13</v>
      </c>
      <c r="CJ135" s="3">
        <v>0.1</v>
      </c>
      <c r="CK135" s="3">
        <v>0.25</v>
      </c>
      <c r="CL135" s="3">
        <v>0.34</v>
      </c>
      <c r="CM135" s="3">
        <v>0.25</v>
      </c>
      <c r="CN135" s="3" t="s">
        <v>289</v>
      </c>
      <c r="CO135" s="3" t="s">
        <v>289</v>
      </c>
      <c r="CP135" s="3" t="s">
        <v>289</v>
      </c>
      <c r="CQ135" s="3" t="s">
        <v>289</v>
      </c>
      <c r="CR135" s="3" t="s">
        <v>289</v>
      </c>
      <c r="CS135" s="3" t="s">
        <v>289</v>
      </c>
      <c r="CT135" s="3">
        <v>0.05</v>
      </c>
      <c r="CU135" s="3">
        <v>0.05</v>
      </c>
      <c r="CV135" s="3">
        <v>0.03</v>
      </c>
      <c r="CW135" s="3">
        <v>0.33</v>
      </c>
      <c r="CX135" s="3">
        <v>0.31</v>
      </c>
      <c r="CY135" s="3">
        <v>0.24</v>
      </c>
      <c r="CZ135" s="3">
        <v>0.04</v>
      </c>
      <c r="DA135" s="3">
        <v>7.0000000000000007E-2</v>
      </c>
      <c r="DB135" s="3">
        <v>0.05</v>
      </c>
      <c r="DC135" s="3">
        <v>0.31</v>
      </c>
      <c r="DD135" s="3">
        <v>0.33</v>
      </c>
      <c r="DE135" s="3">
        <v>0.13</v>
      </c>
      <c r="DF135" s="3">
        <v>0.03</v>
      </c>
      <c r="DG135" s="3">
        <v>0.05</v>
      </c>
      <c r="DH135" s="3">
        <v>0.05</v>
      </c>
      <c r="DI135" s="3">
        <v>0.39</v>
      </c>
      <c r="DJ135" s="3">
        <v>0.23</v>
      </c>
      <c r="DK135" s="3">
        <v>0.4</v>
      </c>
      <c r="DL135" s="3" t="s">
        <v>325</v>
      </c>
    </row>
    <row r="136" spans="1:116" s="3" customFormat="1" ht="12.75">
      <c r="A136" s="3">
        <v>73374</v>
      </c>
      <c r="B136" s="3" t="s">
        <v>18</v>
      </c>
      <c r="C136" s="2">
        <v>2</v>
      </c>
      <c r="D136" s="3">
        <v>20100203</v>
      </c>
      <c r="E136" s="3" t="s">
        <v>389</v>
      </c>
      <c r="F136" s="3">
        <v>20100203</v>
      </c>
      <c r="G136" s="3" t="s">
        <v>353</v>
      </c>
      <c r="H136" s="3">
        <v>16</v>
      </c>
      <c r="I136" s="3">
        <v>53</v>
      </c>
      <c r="J136" s="3">
        <v>2586</v>
      </c>
      <c r="K136" s="3" t="s">
        <v>405</v>
      </c>
      <c r="L136" s="3" t="s">
        <v>283</v>
      </c>
      <c r="M136" s="3" t="s">
        <v>283</v>
      </c>
      <c r="N136" s="3" t="s">
        <v>283</v>
      </c>
      <c r="O136" s="3">
        <v>541</v>
      </c>
      <c r="P136" s="3">
        <v>0.76</v>
      </c>
      <c r="Q136" s="3">
        <v>0.42</v>
      </c>
      <c r="R136" s="3">
        <v>1.18</v>
      </c>
      <c r="S136" s="3" t="s">
        <v>284</v>
      </c>
      <c r="T136" s="3">
        <v>1.9496770000000001</v>
      </c>
      <c r="U136" s="3">
        <v>1.945484</v>
      </c>
      <c r="V136" s="3" t="s">
        <v>285</v>
      </c>
      <c r="W136" s="3">
        <v>1.935162</v>
      </c>
      <c r="X136" s="3">
        <v>1.947948</v>
      </c>
      <c r="Y136" s="3">
        <v>1.9545889999999999</v>
      </c>
      <c r="Z136" s="3">
        <v>0</v>
      </c>
      <c r="AA136" s="3">
        <v>10.433225</v>
      </c>
      <c r="AB136" s="3">
        <v>10.410785000000001</v>
      </c>
      <c r="AC136" s="3" t="s">
        <v>285</v>
      </c>
      <c r="AD136" s="3">
        <v>10.315102</v>
      </c>
      <c r="AE136" s="3" t="s">
        <v>292</v>
      </c>
      <c r="AF136" s="3">
        <v>10.366458</v>
      </c>
      <c r="AG136" s="3">
        <v>10.454193</v>
      </c>
      <c r="AH136" s="3">
        <v>0.22</v>
      </c>
      <c r="AI136" s="3" t="s">
        <v>287</v>
      </c>
      <c r="AJ136" s="3">
        <v>-0.42</v>
      </c>
      <c r="AK136" s="3">
        <v>-0.91669999999999996</v>
      </c>
      <c r="AL136" s="3">
        <v>-2.0714000000000001</v>
      </c>
      <c r="AM136" s="3">
        <v>700</v>
      </c>
      <c r="AN136" s="3">
        <v>10.71</v>
      </c>
      <c r="AO136" s="3">
        <v>10.31</v>
      </c>
      <c r="AP136" s="3">
        <v>70.290000000000006</v>
      </c>
      <c r="AQ136" s="3">
        <v>68.180000000000007</v>
      </c>
      <c r="AR136" s="3">
        <v>0.27994999999999998</v>
      </c>
      <c r="AS136" s="3">
        <v>0.29413</v>
      </c>
      <c r="AT136" s="3">
        <v>0.27912999999999999</v>
      </c>
      <c r="AU136" s="3">
        <v>0.72384999999999999</v>
      </c>
      <c r="AV136" s="3">
        <v>0.89107000000000003</v>
      </c>
      <c r="AW136" s="3">
        <v>0.44047999999999998</v>
      </c>
      <c r="AX136" s="3">
        <v>0.27925</v>
      </c>
      <c r="AY136" s="3">
        <v>0.29321999999999998</v>
      </c>
      <c r="AZ136" s="3">
        <v>0.27872999999999998</v>
      </c>
      <c r="BA136" s="3">
        <v>0.72053</v>
      </c>
      <c r="BB136" s="3">
        <v>0.89353000000000005</v>
      </c>
      <c r="BC136" s="3">
        <v>0.43991999999999998</v>
      </c>
      <c r="BD136" s="3" t="s">
        <v>288</v>
      </c>
      <c r="BE136" s="3" t="s">
        <v>288</v>
      </c>
      <c r="BF136" s="3" t="s">
        <v>288</v>
      </c>
      <c r="BG136" s="3" t="s">
        <v>288</v>
      </c>
      <c r="BH136" s="3" t="s">
        <v>288</v>
      </c>
      <c r="BI136" s="3" t="s">
        <v>288</v>
      </c>
      <c r="BJ136" s="3">
        <v>0.27772000000000002</v>
      </c>
      <c r="BK136" s="3">
        <v>0.28932999999999998</v>
      </c>
      <c r="BL136" s="3">
        <v>0.27729999999999999</v>
      </c>
      <c r="BM136" s="3">
        <v>0.72221999999999997</v>
      </c>
      <c r="BN136" s="3">
        <v>0.86012999999999995</v>
      </c>
      <c r="BO136" s="3">
        <v>0.43913000000000002</v>
      </c>
      <c r="BP136" s="3">
        <v>0.27942</v>
      </c>
      <c r="BQ136" s="3">
        <v>0.29025000000000001</v>
      </c>
      <c r="BR136" s="3">
        <v>0.27938000000000002</v>
      </c>
      <c r="BS136" s="3">
        <v>0.72472999999999999</v>
      </c>
      <c r="BT136" s="3">
        <v>0.85497000000000001</v>
      </c>
      <c r="BU136" s="3">
        <v>0.44417000000000001</v>
      </c>
      <c r="BV136" s="3">
        <v>0.28051999999999999</v>
      </c>
      <c r="BW136" s="3">
        <v>0.29447000000000001</v>
      </c>
      <c r="BX136" s="3">
        <v>0.27994999999999998</v>
      </c>
      <c r="BY136" s="3">
        <v>0.72828000000000004</v>
      </c>
      <c r="BZ136" s="3">
        <v>0.89032</v>
      </c>
      <c r="CA136" s="3">
        <v>0.44152000000000002</v>
      </c>
      <c r="CB136" s="3">
        <v>0.06</v>
      </c>
      <c r="CC136" s="3">
        <v>0.08</v>
      </c>
      <c r="CD136" s="3">
        <v>0.05</v>
      </c>
      <c r="CE136" s="3">
        <v>0.44</v>
      </c>
      <c r="CF136" s="3">
        <v>0.2</v>
      </c>
      <c r="CG136" s="3">
        <v>0.26</v>
      </c>
      <c r="CH136" s="3">
        <v>0.09</v>
      </c>
      <c r="CI136" s="3">
        <v>7.0000000000000007E-2</v>
      </c>
      <c r="CJ136" s="3">
        <v>0.08</v>
      </c>
      <c r="CK136" s="3">
        <v>0.45</v>
      </c>
      <c r="CL136" s="3">
        <v>0.41</v>
      </c>
      <c r="CM136" s="3">
        <v>0.28000000000000003</v>
      </c>
      <c r="CN136" s="3" t="s">
        <v>289</v>
      </c>
      <c r="CO136" s="3" t="s">
        <v>289</v>
      </c>
      <c r="CP136" s="3" t="s">
        <v>289</v>
      </c>
      <c r="CQ136" s="3" t="s">
        <v>289</v>
      </c>
      <c r="CR136" s="3" t="s">
        <v>289</v>
      </c>
      <c r="CS136" s="3" t="s">
        <v>289</v>
      </c>
      <c r="CT136" s="3">
        <v>0.04</v>
      </c>
      <c r="CU136" s="3">
        <v>7.0000000000000007E-2</v>
      </c>
      <c r="CV136" s="3">
        <v>0.09</v>
      </c>
      <c r="CW136" s="3">
        <v>1.06</v>
      </c>
      <c r="CX136" s="3">
        <v>0.69</v>
      </c>
      <c r="CY136" s="3">
        <v>0.66</v>
      </c>
      <c r="CZ136" s="3">
        <v>0.03</v>
      </c>
      <c r="DA136" s="3">
        <v>0.06</v>
      </c>
      <c r="DB136" s="3">
        <v>0.06</v>
      </c>
      <c r="DC136" s="3">
        <v>0.85</v>
      </c>
      <c r="DD136" s="3">
        <v>0.44</v>
      </c>
      <c r="DE136" s="3">
        <v>0.76</v>
      </c>
      <c r="DF136" s="3">
        <v>0.08</v>
      </c>
      <c r="DG136" s="3">
        <v>0.11</v>
      </c>
      <c r="DH136" s="3">
        <v>0.08</v>
      </c>
      <c r="DI136" s="3">
        <v>0.65</v>
      </c>
      <c r="DJ136" s="3">
        <v>0.56999999999999995</v>
      </c>
      <c r="DK136" s="3">
        <v>0.57999999999999996</v>
      </c>
      <c r="DL136" s="3" t="s">
        <v>325</v>
      </c>
    </row>
    <row r="137" spans="1:116" s="3" customFormat="1" ht="12.75">
      <c r="A137" s="3">
        <v>73427</v>
      </c>
      <c r="B137" s="3" t="s">
        <v>19</v>
      </c>
      <c r="C137" s="2">
        <v>2</v>
      </c>
      <c r="D137" s="3">
        <v>20100205</v>
      </c>
      <c r="E137" s="3" t="s">
        <v>384</v>
      </c>
      <c r="F137" s="3">
        <v>20100205</v>
      </c>
      <c r="G137" s="3" t="s">
        <v>361</v>
      </c>
      <c r="H137" s="3">
        <v>7</v>
      </c>
      <c r="I137" s="3">
        <v>31</v>
      </c>
      <c r="J137" s="3">
        <v>1356</v>
      </c>
      <c r="K137" s="3" t="s">
        <v>283</v>
      </c>
      <c r="L137" s="3" t="s">
        <v>283</v>
      </c>
      <c r="M137" s="3" t="s">
        <v>283</v>
      </c>
      <c r="N137" s="3" t="s">
        <v>283</v>
      </c>
      <c r="O137" s="3">
        <v>540</v>
      </c>
      <c r="P137" s="3">
        <v>1.18</v>
      </c>
      <c r="Q137" s="3">
        <v>0.92</v>
      </c>
      <c r="R137" s="3">
        <v>2.1</v>
      </c>
      <c r="S137" s="3" t="s">
        <v>284</v>
      </c>
      <c r="T137" s="3">
        <v>1.9619359999999999</v>
      </c>
      <c r="U137" s="3">
        <v>1.956415</v>
      </c>
      <c r="V137" s="3" t="s">
        <v>285</v>
      </c>
      <c r="W137" s="3">
        <v>1.9338610000000001</v>
      </c>
      <c r="X137" s="3">
        <v>1.9445140000000001</v>
      </c>
      <c r="Y137" s="3">
        <v>1.964162</v>
      </c>
      <c r="Z137" s="3">
        <v>0</v>
      </c>
      <c r="AA137" s="3">
        <v>10.490257</v>
      </c>
      <c r="AB137" s="3">
        <v>10.463521999999999</v>
      </c>
      <c r="AC137" s="3" t="s">
        <v>285</v>
      </c>
      <c r="AD137" s="3">
        <v>10.284481</v>
      </c>
      <c r="AE137" s="3" t="s">
        <v>296</v>
      </c>
      <c r="AF137" s="3">
        <v>10.358038000000001</v>
      </c>
      <c r="AG137" s="3">
        <v>10.510147</v>
      </c>
      <c r="AH137" s="3">
        <v>0.25</v>
      </c>
      <c r="AI137" s="3" t="s">
        <v>287</v>
      </c>
      <c r="AJ137" s="3">
        <v>-0.45</v>
      </c>
      <c r="AK137" s="3">
        <v>-1.1667000000000001</v>
      </c>
      <c r="AL137" s="3">
        <v>-0.85709999999999997</v>
      </c>
      <c r="AM137" s="3">
        <v>300</v>
      </c>
      <c r="AN137" s="3">
        <v>8.65</v>
      </c>
      <c r="AO137" s="3">
        <v>8.76</v>
      </c>
      <c r="AP137" s="3">
        <v>49.49</v>
      </c>
      <c r="AQ137" s="3">
        <v>51.64</v>
      </c>
      <c r="AR137" s="3">
        <v>0.28139999999999998</v>
      </c>
      <c r="AS137" s="3">
        <v>0.29527999999999999</v>
      </c>
      <c r="AT137" s="3">
        <v>0.28161999999999998</v>
      </c>
      <c r="AU137" s="3">
        <v>0.72065000000000001</v>
      </c>
      <c r="AV137" s="3">
        <v>0.89659999999999995</v>
      </c>
      <c r="AW137" s="3">
        <v>0.44474999999999998</v>
      </c>
      <c r="AX137" s="3">
        <v>0.28044999999999998</v>
      </c>
      <c r="AY137" s="3">
        <v>0.29461999999999999</v>
      </c>
      <c r="AZ137" s="3">
        <v>0.28089999999999998</v>
      </c>
      <c r="BA137" s="3">
        <v>0.71777000000000002</v>
      </c>
      <c r="BB137" s="3">
        <v>0.89470000000000005</v>
      </c>
      <c r="BC137" s="3">
        <v>0.44502000000000003</v>
      </c>
      <c r="BD137" s="3" t="s">
        <v>288</v>
      </c>
      <c r="BE137" s="3" t="s">
        <v>288</v>
      </c>
      <c r="BF137" s="3" t="s">
        <v>288</v>
      </c>
      <c r="BG137" s="3" t="s">
        <v>288</v>
      </c>
      <c r="BH137" s="3" t="s">
        <v>288</v>
      </c>
      <c r="BI137" s="3" t="s">
        <v>288</v>
      </c>
      <c r="BJ137" s="3">
        <v>0.27667999999999998</v>
      </c>
      <c r="BK137" s="3">
        <v>0.28767999999999999</v>
      </c>
      <c r="BL137" s="3">
        <v>0.27833000000000002</v>
      </c>
      <c r="BM137" s="3">
        <v>0.71931999999999996</v>
      </c>
      <c r="BN137" s="3">
        <v>0.84548000000000001</v>
      </c>
      <c r="BO137" s="3">
        <v>0.44137999999999999</v>
      </c>
      <c r="BP137" s="3">
        <v>0.27850000000000003</v>
      </c>
      <c r="BQ137" s="3">
        <v>0.29021999999999998</v>
      </c>
      <c r="BR137" s="3">
        <v>0.27903</v>
      </c>
      <c r="BS137" s="3">
        <v>0.72202999999999995</v>
      </c>
      <c r="BT137" s="3">
        <v>0.85782000000000003</v>
      </c>
      <c r="BU137" s="3">
        <v>0.44746999999999998</v>
      </c>
      <c r="BV137" s="3">
        <v>0.28192</v>
      </c>
      <c r="BW137" s="3">
        <v>0.29620000000000002</v>
      </c>
      <c r="BX137" s="3">
        <v>0.28142</v>
      </c>
      <c r="BY137" s="3">
        <v>0.72219999999999995</v>
      </c>
      <c r="BZ137" s="3">
        <v>0.89902000000000004</v>
      </c>
      <c r="CA137" s="3">
        <v>0.44668000000000002</v>
      </c>
      <c r="CB137" s="3">
        <v>0.06</v>
      </c>
      <c r="CC137" s="3">
        <v>0.05</v>
      </c>
      <c r="CD137" s="3">
        <v>0.04</v>
      </c>
      <c r="CE137" s="3">
        <v>0.1</v>
      </c>
      <c r="CF137" s="3">
        <v>0.23</v>
      </c>
      <c r="CG137" s="3">
        <v>0.19</v>
      </c>
      <c r="CH137" s="3">
        <v>0.03</v>
      </c>
      <c r="CI137" s="3">
        <v>0.1</v>
      </c>
      <c r="CJ137" s="3">
        <v>0.12</v>
      </c>
      <c r="CK137" s="3">
        <v>0.13</v>
      </c>
      <c r="CL137" s="3">
        <v>0.09</v>
      </c>
      <c r="CM137" s="3">
        <v>0.19</v>
      </c>
      <c r="CN137" s="3" t="s">
        <v>289</v>
      </c>
      <c r="CO137" s="3" t="s">
        <v>289</v>
      </c>
      <c r="CP137" s="3" t="s">
        <v>289</v>
      </c>
      <c r="CQ137" s="3" t="s">
        <v>289</v>
      </c>
      <c r="CR137" s="3" t="s">
        <v>289</v>
      </c>
      <c r="CS137" s="3" t="s">
        <v>289</v>
      </c>
      <c r="CT137" s="3">
        <v>0.03</v>
      </c>
      <c r="CU137" s="3">
        <v>0.05</v>
      </c>
      <c r="CV137" s="3">
        <v>0.04</v>
      </c>
      <c r="CW137" s="3">
        <v>0.17</v>
      </c>
      <c r="CX137" s="3">
        <v>0.25</v>
      </c>
      <c r="CY137" s="3">
        <v>0.14000000000000001</v>
      </c>
      <c r="CZ137" s="3">
        <v>0.04</v>
      </c>
      <c r="DA137" s="3">
        <v>0.05</v>
      </c>
      <c r="DB137" s="3">
        <v>0.04</v>
      </c>
      <c r="DC137" s="3">
        <v>0.27</v>
      </c>
      <c r="DD137" s="3">
        <v>0.1</v>
      </c>
      <c r="DE137" s="3">
        <v>0.18</v>
      </c>
      <c r="DF137" s="3">
        <v>0.04</v>
      </c>
      <c r="DG137" s="3">
        <v>0.06</v>
      </c>
      <c r="DH137" s="3">
        <v>7.0000000000000007E-2</v>
      </c>
      <c r="DI137" s="3">
        <v>0.28999999999999998</v>
      </c>
      <c r="DJ137" s="3">
        <v>0.27</v>
      </c>
      <c r="DK137" s="3">
        <v>0.19</v>
      </c>
      <c r="DL137" s="3" t="s">
        <v>325</v>
      </c>
    </row>
    <row r="138" spans="1:116" s="3" customFormat="1" ht="12.75">
      <c r="A138" s="3">
        <v>74096</v>
      </c>
      <c r="B138" s="3" t="s">
        <v>18</v>
      </c>
      <c r="C138" s="2">
        <v>3</v>
      </c>
      <c r="D138" s="3">
        <v>20100205</v>
      </c>
      <c r="E138" s="3" t="s">
        <v>392</v>
      </c>
      <c r="F138" s="3">
        <v>20100205</v>
      </c>
      <c r="G138" s="3" t="s">
        <v>372</v>
      </c>
      <c r="H138" s="3" t="s">
        <v>365</v>
      </c>
      <c r="I138" s="3">
        <v>113</v>
      </c>
      <c r="J138" s="3">
        <v>624</v>
      </c>
      <c r="K138" s="3" t="s">
        <v>313</v>
      </c>
      <c r="L138" s="3" t="s">
        <v>283</v>
      </c>
      <c r="M138" s="3" t="s">
        <v>283</v>
      </c>
      <c r="N138" s="3" t="s">
        <v>283</v>
      </c>
      <c r="O138" s="3">
        <v>541</v>
      </c>
      <c r="P138" s="3">
        <v>0.73</v>
      </c>
      <c r="Q138" s="3">
        <v>0.68</v>
      </c>
      <c r="R138" s="3">
        <v>1.41</v>
      </c>
      <c r="S138" s="3" t="s">
        <v>284</v>
      </c>
      <c r="T138" s="3">
        <v>1.9946569999999999</v>
      </c>
      <c r="U138" s="3">
        <v>1.9906379999999999</v>
      </c>
      <c r="V138" s="3" t="s">
        <v>285</v>
      </c>
      <c r="W138" s="3">
        <v>1.9707220000000001</v>
      </c>
      <c r="X138" s="3">
        <v>1.972005</v>
      </c>
      <c r="Y138" s="3">
        <v>1.9908030000000001</v>
      </c>
      <c r="Z138" s="3">
        <v>0</v>
      </c>
      <c r="AA138" s="3">
        <v>10.663888999999999</v>
      </c>
      <c r="AB138" s="3">
        <v>10.642344</v>
      </c>
      <c r="AC138" s="3" t="s">
        <v>285</v>
      </c>
      <c r="AD138" s="3">
        <v>10.502079</v>
      </c>
      <c r="AE138" s="3" t="s">
        <v>292</v>
      </c>
      <c r="AF138" s="3">
        <v>10.526621</v>
      </c>
      <c r="AG138" s="3">
        <v>10.652322</v>
      </c>
      <c r="AH138" s="3">
        <v>0.2</v>
      </c>
      <c r="AI138" s="3" t="s">
        <v>287</v>
      </c>
      <c r="AJ138" s="3">
        <v>-0.09</v>
      </c>
      <c r="AK138" s="3">
        <v>-1.1667000000000001</v>
      </c>
      <c r="AL138" s="3">
        <v>-0.21429999999999999</v>
      </c>
      <c r="AM138" s="3">
        <v>300</v>
      </c>
      <c r="AN138" s="3">
        <v>10.74</v>
      </c>
      <c r="AO138" s="3">
        <v>10.130000000000001</v>
      </c>
      <c r="AP138" s="3">
        <v>70.290000000000006</v>
      </c>
      <c r="AQ138" s="3">
        <v>65.97</v>
      </c>
      <c r="AR138" s="3">
        <v>0.28498000000000001</v>
      </c>
      <c r="AS138" s="3">
        <v>0.29808000000000001</v>
      </c>
      <c r="AT138" s="3">
        <v>0.28525</v>
      </c>
      <c r="AU138" s="3">
        <v>0.76</v>
      </c>
      <c r="AV138" s="3">
        <v>0.91412000000000004</v>
      </c>
      <c r="AW138" s="3">
        <v>0.46677000000000002</v>
      </c>
      <c r="AX138" s="3">
        <v>0.28492000000000001</v>
      </c>
      <c r="AY138" s="3">
        <v>0.29785</v>
      </c>
      <c r="AZ138" s="3">
        <v>0.28448000000000001</v>
      </c>
      <c r="BA138" s="3">
        <v>0.74950000000000006</v>
      </c>
      <c r="BB138" s="3">
        <v>0.91149999999999998</v>
      </c>
      <c r="BC138" s="3">
        <v>0.46510000000000001</v>
      </c>
      <c r="BD138" s="3" t="s">
        <v>288</v>
      </c>
      <c r="BE138" s="3" t="s">
        <v>288</v>
      </c>
      <c r="BF138" s="3" t="s">
        <v>288</v>
      </c>
      <c r="BG138" s="3" t="s">
        <v>288</v>
      </c>
      <c r="BH138" s="3" t="s">
        <v>288</v>
      </c>
      <c r="BI138" s="3" t="s">
        <v>288</v>
      </c>
      <c r="BJ138" s="3">
        <v>0.28208</v>
      </c>
      <c r="BK138" s="3">
        <v>0.29287999999999997</v>
      </c>
      <c r="BL138" s="3">
        <v>0.28251999999999999</v>
      </c>
      <c r="BM138" s="3">
        <v>0.73955000000000004</v>
      </c>
      <c r="BN138" s="3">
        <v>0.88766999999999996</v>
      </c>
      <c r="BO138" s="3">
        <v>0.45577000000000001</v>
      </c>
      <c r="BP138" s="3">
        <v>0.28203</v>
      </c>
      <c r="BQ138" s="3">
        <v>0.29437999999999998</v>
      </c>
      <c r="BR138" s="3">
        <v>0.28232000000000002</v>
      </c>
      <c r="BS138" s="3">
        <v>0.74175000000000002</v>
      </c>
      <c r="BT138" s="3">
        <v>0.89051999999999998</v>
      </c>
      <c r="BU138" s="3">
        <v>0.46028000000000002</v>
      </c>
      <c r="BV138" s="3">
        <v>0.28477000000000002</v>
      </c>
      <c r="BW138" s="3">
        <v>0.29858000000000001</v>
      </c>
      <c r="BX138" s="3">
        <v>0.28455000000000003</v>
      </c>
      <c r="BY138" s="3">
        <v>0.75455000000000005</v>
      </c>
      <c r="BZ138" s="3">
        <v>0.91408</v>
      </c>
      <c r="CA138" s="3">
        <v>0.46334999999999998</v>
      </c>
      <c r="CB138" s="3">
        <v>0.03</v>
      </c>
      <c r="CC138" s="3">
        <v>7.0000000000000007E-2</v>
      </c>
      <c r="CD138" s="3">
        <v>0.06</v>
      </c>
      <c r="CE138" s="3">
        <v>0.31</v>
      </c>
      <c r="CF138" s="3">
        <v>0.28999999999999998</v>
      </c>
      <c r="CG138" s="3">
        <v>0.42</v>
      </c>
      <c r="CH138" s="3">
        <v>0.06</v>
      </c>
      <c r="CI138" s="3">
        <v>7.0000000000000007E-2</v>
      </c>
      <c r="CJ138" s="3">
        <v>0.06</v>
      </c>
      <c r="CK138" s="3">
        <v>0.28999999999999998</v>
      </c>
      <c r="CL138" s="3">
        <v>0.47</v>
      </c>
      <c r="CM138" s="3">
        <v>0.35</v>
      </c>
      <c r="CN138" s="3" t="s">
        <v>289</v>
      </c>
      <c r="CO138" s="3" t="s">
        <v>289</v>
      </c>
      <c r="CP138" s="3" t="s">
        <v>289</v>
      </c>
      <c r="CQ138" s="3" t="s">
        <v>289</v>
      </c>
      <c r="CR138" s="3" t="s">
        <v>289</v>
      </c>
      <c r="CS138" s="3" t="s">
        <v>289</v>
      </c>
      <c r="CT138" s="3">
        <v>0.05</v>
      </c>
      <c r="CU138" s="3">
        <v>0.04</v>
      </c>
      <c r="CV138" s="3">
        <v>0.06</v>
      </c>
      <c r="CW138" s="3">
        <v>0.31</v>
      </c>
      <c r="CX138" s="3">
        <v>0.34</v>
      </c>
      <c r="CY138" s="3">
        <v>0.13</v>
      </c>
      <c r="CZ138" s="3">
        <v>0.02</v>
      </c>
      <c r="DA138" s="3">
        <v>7.0000000000000007E-2</v>
      </c>
      <c r="DB138" s="3">
        <v>0.05</v>
      </c>
      <c r="DC138" s="3">
        <v>0.21</v>
      </c>
      <c r="DD138" s="3">
        <v>0.19</v>
      </c>
      <c r="DE138" s="3">
        <v>0.32</v>
      </c>
      <c r="DF138" s="3">
        <v>0.05</v>
      </c>
      <c r="DG138" s="3">
        <v>0.06</v>
      </c>
      <c r="DH138" s="3">
        <v>7.0000000000000007E-2</v>
      </c>
      <c r="DI138" s="3">
        <v>0.28999999999999998</v>
      </c>
      <c r="DJ138" s="3">
        <v>0.54</v>
      </c>
      <c r="DK138" s="3">
        <v>0.24</v>
      </c>
      <c r="DL138" s="3" t="s">
        <v>325</v>
      </c>
    </row>
    <row r="139" spans="1:116" s="3" customFormat="1" ht="12.75">
      <c r="A139" s="3">
        <v>73379</v>
      </c>
      <c r="B139" s="3" t="s">
        <v>16</v>
      </c>
      <c r="C139" s="2">
        <v>7</v>
      </c>
      <c r="D139" s="3">
        <v>20100205</v>
      </c>
      <c r="E139" s="3" t="s">
        <v>380</v>
      </c>
      <c r="F139" s="3">
        <v>20100205</v>
      </c>
      <c r="G139" s="3" t="s">
        <v>355</v>
      </c>
      <c r="H139" s="3">
        <v>15</v>
      </c>
      <c r="I139" s="3">
        <v>39</v>
      </c>
      <c r="J139" s="3">
        <v>2345</v>
      </c>
      <c r="K139" s="3" t="s">
        <v>283</v>
      </c>
      <c r="L139" s="3" t="s">
        <v>283</v>
      </c>
      <c r="M139" s="3" t="s">
        <v>283</v>
      </c>
      <c r="N139" s="3" t="s">
        <v>283</v>
      </c>
      <c r="O139" s="3">
        <v>540</v>
      </c>
      <c r="P139" s="3">
        <v>1.22</v>
      </c>
      <c r="Q139" s="3">
        <v>1.08</v>
      </c>
      <c r="R139" s="3">
        <v>2.2999999999999998</v>
      </c>
      <c r="S139" s="3" t="s">
        <v>284</v>
      </c>
      <c r="T139" s="3">
        <v>1.972445</v>
      </c>
      <c r="U139" s="3">
        <v>1.9682109999999999</v>
      </c>
      <c r="V139" s="3" t="s">
        <v>285</v>
      </c>
      <c r="W139" s="3">
        <v>1.949471</v>
      </c>
      <c r="X139" s="3">
        <v>1.962539</v>
      </c>
      <c r="Y139" s="3">
        <v>1.9834529999999999</v>
      </c>
      <c r="Z139" s="3">
        <v>2</v>
      </c>
      <c r="AA139" s="3">
        <v>10.547105999999999</v>
      </c>
      <c r="AB139" s="3">
        <v>10.526813000000001</v>
      </c>
      <c r="AC139" s="3" t="s">
        <v>285</v>
      </c>
      <c r="AD139" s="3">
        <v>10.365277000000001</v>
      </c>
      <c r="AE139" s="3" t="s">
        <v>330</v>
      </c>
      <c r="AF139" s="3">
        <v>10.435886999999999</v>
      </c>
      <c r="AG139" s="3">
        <v>10.596908000000001</v>
      </c>
      <c r="AH139" s="3">
        <v>0.19</v>
      </c>
      <c r="AI139" s="3" t="s">
        <v>287</v>
      </c>
      <c r="AJ139" s="3">
        <v>-0.67</v>
      </c>
      <c r="AK139" s="3">
        <v>-0.83330000000000004</v>
      </c>
      <c r="AL139" s="3">
        <v>0.28570000000000001</v>
      </c>
      <c r="AM139" s="3">
        <v>1000</v>
      </c>
      <c r="AN139" s="3">
        <v>8.65</v>
      </c>
      <c r="AO139" s="3">
        <v>8.8699999999999992</v>
      </c>
      <c r="AP139" s="3">
        <v>50.08</v>
      </c>
      <c r="AQ139" s="3">
        <v>52.02</v>
      </c>
      <c r="AR139" s="3">
        <v>0.28282000000000002</v>
      </c>
      <c r="AS139" s="3">
        <v>0.29737000000000002</v>
      </c>
      <c r="AT139" s="3">
        <v>0.28333000000000003</v>
      </c>
      <c r="AU139" s="3">
        <v>0.72782999999999998</v>
      </c>
      <c r="AV139" s="3">
        <v>0.89664999999999995</v>
      </c>
      <c r="AW139" s="3">
        <v>0.44397999999999999</v>
      </c>
      <c r="AX139" s="3">
        <v>0.28243000000000001</v>
      </c>
      <c r="AY139" s="3">
        <v>0.29694999999999999</v>
      </c>
      <c r="AZ139" s="3">
        <v>0.28249999999999997</v>
      </c>
      <c r="BA139" s="3">
        <v>0.72411999999999999</v>
      </c>
      <c r="BB139" s="3">
        <v>0.89573000000000003</v>
      </c>
      <c r="BC139" s="3">
        <v>0.44318000000000002</v>
      </c>
      <c r="BD139" s="3" t="s">
        <v>288</v>
      </c>
      <c r="BE139" s="3" t="s">
        <v>288</v>
      </c>
      <c r="BF139" s="3" t="s">
        <v>288</v>
      </c>
      <c r="BG139" s="3" t="s">
        <v>288</v>
      </c>
      <c r="BH139" s="3" t="s">
        <v>288</v>
      </c>
      <c r="BI139" s="3" t="s">
        <v>288</v>
      </c>
      <c r="BJ139" s="3">
        <v>0.27993000000000001</v>
      </c>
      <c r="BK139" s="3">
        <v>0.29035</v>
      </c>
      <c r="BL139" s="3">
        <v>0.27984999999999999</v>
      </c>
      <c r="BM139" s="3">
        <v>0.72189999999999999</v>
      </c>
      <c r="BN139" s="3">
        <v>0.84960000000000002</v>
      </c>
      <c r="BO139" s="3">
        <v>0.44019999999999998</v>
      </c>
      <c r="BP139" s="3">
        <v>0.28100000000000003</v>
      </c>
      <c r="BQ139" s="3">
        <v>0.29199999999999998</v>
      </c>
      <c r="BR139" s="3">
        <v>0.28206999999999999</v>
      </c>
      <c r="BS139" s="3">
        <v>0.73124999999999996</v>
      </c>
      <c r="BT139" s="3">
        <v>0.85455000000000003</v>
      </c>
      <c r="BU139" s="3">
        <v>0.44841999999999999</v>
      </c>
      <c r="BV139" s="3">
        <v>0.28515000000000001</v>
      </c>
      <c r="BW139" s="3">
        <v>0.29862</v>
      </c>
      <c r="BX139" s="3">
        <v>0.28403</v>
      </c>
      <c r="BY139" s="3">
        <v>0.73268</v>
      </c>
      <c r="BZ139" s="3">
        <v>0.89422999999999997</v>
      </c>
      <c r="CA139" s="3">
        <v>0.44596999999999998</v>
      </c>
      <c r="CB139" s="3">
        <v>0.04</v>
      </c>
      <c r="CC139" s="3">
        <v>0.08</v>
      </c>
      <c r="CD139" s="3">
        <v>0.03</v>
      </c>
      <c r="CE139" s="3">
        <v>0.19</v>
      </c>
      <c r="CF139" s="3">
        <v>0.19</v>
      </c>
      <c r="CG139" s="3">
        <v>0.12</v>
      </c>
      <c r="CH139" s="3">
        <v>7.0000000000000007E-2</v>
      </c>
      <c r="CI139" s="3">
        <v>0.05</v>
      </c>
      <c r="CJ139" s="3">
        <v>0.03</v>
      </c>
      <c r="CK139" s="3">
        <v>0.24</v>
      </c>
      <c r="CL139" s="3">
        <v>0.24</v>
      </c>
      <c r="CM139" s="3">
        <v>0.09</v>
      </c>
      <c r="CN139" s="3" t="s">
        <v>289</v>
      </c>
      <c r="CO139" s="3" t="s">
        <v>289</v>
      </c>
      <c r="CP139" s="3" t="s">
        <v>289</v>
      </c>
      <c r="CQ139" s="3" t="s">
        <v>289</v>
      </c>
      <c r="CR139" s="3" t="s">
        <v>289</v>
      </c>
      <c r="CS139" s="3" t="s">
        <v>289</v>
      </c>
      <c r="CT139" s="3">
        <v>0.02</v>
      </c>
      <c r="CU139" s="3">
        <v>0.06</v>
      </c>
      <c r="CV139" s="3">
        <v>0.05</v>
      </c>
      <c r="CW139" s="3">
        <v>0.12</v>
      </c>
      <c r="CX139" s="3">
        <v>0.34</v>
      </c>
      <c r="CY139" s="3">
        <v>0.15</v>
      </c>
      <c r="CZ139" s="3">
        <v>0.08</v>
      </c>
      <c r="DA139" s="3">
        <v>0.05</v>
      </c>
      <c r="DB139" s="3">
        <v>0.05</v>
      </c>
      <c r="DC139" s="3">
        <v>0.15</v>
      </c>
      <c r="DD139" s="3">
        <v>0.34</v>
      </c>
      <c r="DE139" s="3">
        <v>0.13</v>
      </c>
      <c r="DF139" s="3">
        <v>0.02</v>
      </c>
      <c r="DG139" s="3">
        <v>0.09</v>
      </c>
      <c r="DH139" s="3">
        <v>0.08</v>
      </c>
      <c r="DI139" s="3">
        <v>0.33</v>
      </c>
      <c r="DJ139" s="3">
        <v>0.23</v>
      </c>
      <c r="DK139" s="3">
        <v>0.3</v>
      </c>
      <c r="DL139" s="3" t="s">
        <v>325</v>
      </c>
    </row>
    <row r="140" spans="1:116" s="3" customFormat="1" ht="12.75">
      <c r="A140" s="3">
        <v>74099</v>
      </c>
      <c r="B140" s="3" t="s">
        <v>19</v>
      </c>
      <c r="C140" s="2">
        <v>1</v>
      </c>
      <c r="D140" s="3">
        <v>20100206</v>
      </c>
      <c r="E140" s="3" t="s">
        <v>381</v>
      </c>
      <c r="F140" s="3">
        <v>20100207</v>
      </c>
      <c r="G140" s="3" t="s">
        <v>360</v>
      </c>
      <c r="H140" s="3" t="s">
        <v>402</v>
      </c>
      <c r="I140" s="3">
        <v>38</v>
      </c>
      <c r="J140" s="3">
        <v>1292</v>
      </c>
      <c r="K140" s="3" t="s">
        <v>283</v>
      </c>
      <c r="L140" s="3" t="s">
        <v>283</v>
      </c>
      <c r="M140" s="3" t="s">
        <v>283</v>
      </c>
      <c r="N140" s="3" t="s">
        <v>283</v>
      </c>
      <c r="O140" s="3">
        <v>541</v>
      </c>
      <c r="P140" s="3">
        <v>0.65</v>
      </c>
      <c r="Q140" s="3">
        <v>0.5</v>
      </c>
      <c r="R140" s="3">
        <v>1.1499999999999999</v>
      </c>
      <c r="S140" s="3" t="s">
        <v>284</v>
      </c>
      <c r="T140" s="3">
        <v>1.96</v>
      </c>
      <c r="U140" s="3">
        <v>1.954159</v>
      </c>
      <c r="V140" s="3" t="s">
        <v>285</v>
      </c>
      <c r="W140" s="3">
        <v>1.9396059999999999</v>
      </c>
      <c r="X140" s="3">
        <v>1.9402680000000001</v>
      </c>
      <c r="Y140" s="3">
        <v>1.9507989999999999</v>
      </c>
      <c r="Z140" s="3">
        <v>0</v>
      </c>
      <c r="AA140" s="3">
        <v>10.464615</v>
      </c>
      <c r="AB140" s="3">
        <v>10.43009</v>
      </c>
      <c r="AC140" s="3" t="s">
        <v>285</v>
      </c>
      <c r="AD140" s="3">
        <v>10.329698</v>
      </c>
      <c r="AE140" s="3" t="s">
        <v>292</v>
      </c>
      <c r="AF140" s="3">
        <v>10.333320000000001</v>
      </c>
      <c r="AG140" s="3">
        <v>10.418108999999999</v>
      </c>
      <c r="AH140" s="3">
        <v>0.33</v>
      </c>
      <c r="AI140" s="3" t="s">
        <v>287</v>
      </c>
      <c r="AJ140" s="3">
        <v>0.11</v>
      </c>
      <c r="AK140" s="3">
        <v>-1.8332999999999999</v>
      </c>
      <c r="AL140" s="3">
        <v>-1.5</v>
      </c>
      <c r="AM140" s="3">
        <v>650</v>
      </c>
      <c r="AN140" s="3">
        <v>10.76</v>
      </c>
      <c r="AO140" s="3">
        <v>10.25</v>
      </c>
      <c r="AP140" s="3">
        <v>70.180000000000007</v>
      </c>
      <c r="AQ140" s="3">
        <v>67.17</v>
      </c>
      <c r="AR140" s="3">
        <v>0.28106999999999999</v>
      </c>
      <c r="AS140" s="3">
        <v>0.29237999999999997</v>
      </c>
      <c r="AT140" s="3">
        <v>0.28075</v>
      </c>
      <c r="AU140" s="3">
        <v>0.73021999999999998</v>
      </c>
      <c r="AV140" s="3">
        <v>0.90127000000000002</v>
      </c>
      <c r="AW140" s="3">
        <v>0.44932</v>
      </c>
      <c r="AX140" s="3">
        <v>0.28022999999999998</v>
      </c>
      <c r="AY140" s="3">
        <v>0.29176999999999997</v>
      </c>
      <c r="AZ140" s="3">
        <v>0.28047</v>
      </c>
      <c r="BA140" s="3">
        <v>0.72162000000000004</v>
      </c>
      <c r="BB140" s="3">
        <v>0.89554999999999996</v>
      </c>
      <c r="BC140" s="3">
        <v>0.44531999999999999</v>
      </c>
      <c r="BD140" s="3" t="s">
        <v>288</v>
      </c>
      <c r="BE140" s="3" t="s">
        <v>288</v>
      </c>
      <c r="BF140" s="3" t="s">
        <v>288</v>
      </c>
      <c r="BG140" s="3" t="s">
        <v>288</v>
      </c>
      <c r="BH140" s="3" t="s">
        <v>288</v>
      </c>
      <c r="BI140" s="3" t="s">
        <v>288</v>
      </c>
      <c r="BJ140" s="3">
        <v>0.27778000000000003</v>
      </c>
      <c r="BK140" s="3">
        <v>0.28793000000000002</v>
      </c>
      <c r="BL140" s="3">
        <v>0.27865000000000001</v>
      </c>
      <c r="BM140" s="3">
        <v>0.71660000000000001</v>
      </c>
      <c r="BN140" s="3">
        <v>0.87573000000000001</v>
      </c>
      <c r="BO140" s="3">
        <v>0.44663000000000003</v>
      </c>
      <c r="BP140" s="3">
        <v>0.27787000000000001</v>
      </c>
      <c r="BQ140" s="3">
        <v>0.28877999999999998</v>
      </c>
      <c r="BR140" s="3">
        <v>0.27883000000000002</v>
      </c>
      <c r="BS140" s="3">
        <v>0.71704999999999997</v>
      </c>
      <c r="BT140" s="3">
        <v>0.86709999999999998</v>
      </c>
      <c r="BU140" s="3">
        <v>0.4451</v>
      </c>
      <c r="BV140" s="3">
        <v>0.27962999999999999</v>
      </c>
      <c r="BW140" s="3">
        <v>0.29177999999999998</v>
      </c>
      <c r="BX140" s="3">
        <v>0.27997</v>
      </c>
      <c r="BY140" s="3">
        <v>0.72141999999999995</v>
      </c>
      <c r="BZ140" s="3">
        <v>0.89444999999999997</v>
      </c>
      <c r="CA140" s="3">
        <v>0.44502999999999998</v>
      </c>
      <c r="CB140" s="3">
        <v>0.03</v>
      </c>
      <c r="CC140" s="3">
        <v>0.1</v>
      </c>
      <c r="CD140" s="3">
        <v>0.03</v>
      </c>
      <c r="CE140" s="3">
        <v>0.26</v>
      </c>
      <c r="CF140" s="3">
        <v>0.1</v>
      </c>
      <c r="CG140" s="3">
        <v>0.2</v>
      </c>
      <c r="CH140" s="3">
        <v>0.05</v>
      </c>
      <c r="CI140" s="3">
        <v>0.04</v>
      </c>
      <c r="CJ140" s="3">
        <v>0.04</v>
      </c>
      <c r="CK140" s="3">
        <v>0.18</v>
      </c>
      <c r="CL140" s="3">
        <v>0.23</v>
      </c>
      <c r="CM140" s="3">
        <v>0.3</v>
      </c>
      <c r="CN140" s="3" t="s">
        <v>289</v>
      </c>
      <c r="CO140" s="3" t="s">
        <v>289</v>
      </c>
      <c r="CP140" s="3" t="s">
        <v>289</v>
      </c>
      <c r="CQ140" s="3" t="s">
        <v>289</v>
      </c>
      <c r="CR140" s="3" t="s">
        <v>289</v>
      </c>
      <c r="CS140" s="3" t="s">
        <v>289</v>
      </c>
      <c r="CT140" s="3">
        <v>0.03</v>
      </c>
      <c r="CU140" s="3">
        <v>0.04</v>
      </c>
      <c r="CV140" s="3">
        <v>0.05</v>
      </c>
      <c r="CW140" s="3">
        <v>0.23</v>
      </c>
      <c r="CX140" s="3">
        <v>0.55000000000000004</v>
      </c>
      <c r="CY140" s="3">
        <v>0.24</v>
      </c>
      <c r="CZ140" s="3">
        <v>0.03</v>
      </c>
      <c r="DA140" s="3">
        <v>0.06</v>
      </c>
      <c r="DB140" s="3">
        <v>0.04</v>
      </c>
      <c r="DC140" s="3">
        <v>0.2</v>
      </c>
      <c r="DD140" s="3">
        <v>0.4</v>
      </c>
      <c r="DE140" s="3">
        <v>0.11</v>
      </c>
      <c r="DF140" s="3">
        <v>0.03</v>
      </c>
      <c r="DG140" s="3">
        <v>0.06</v>
      </c>
      <c r="DH140" s="3">
        <v>0.08</v>
      </c>
      <c r="DI140" s="3">
        <v>0.16</v>
      </c>
      <c r="DJ140" s="3">
        <v>0.4</v>
      </c>
      <c r="DK140" s="3">
        <v>0.31</v>
      </c>
      <c r="DL140" s="3" t="s">
        <v>325</v>
      </c>
    </row>
    <row r="141" spans="1:116" s="3" customFormat="1" ht="12.75">
      <c r="A141" s="7">
        <v>73380</v>
      </c>
      <c r="B141" s="7" t="s">
        <v>16</v>
      </c>
      <c r="C141" s="6">
        <v>3</v>
      </c>
      <c r="D141" s="7">
        <v>20100209</v>
      </c>
      <c r="E141" s="7" t="s">
        <v>376</v>
      </c>
      <c r="F141" s="7">
        <v>20100209</v>
      </c>
      <c r="G141" s="7" t="s">
        <v>396</v>
      </c>
      <c r="H141" s="7">
        <v>1</v>
      </c>
      <c r="I141" s="7">
        <v>57</v>
      </c>
      <c r="J141" s="7">
        <v>313</v>
      </c>
      <c r="K141" s="7" t="s">
        <v>308</v>
      </c>
      <c r="L141" s="7" t="s">
        <v>283</v>
      </c>
      <c r="M141" s="7" t="s">
        <v>283</v>
      </c>
      <c r="N141" s="7" t="s">
        <v>283</v>
      </c>
      <c r="O141" s="7">
        <v>540</v>
      </c>
      <c r="P141" s="7">
        <v>1.31</v>
      </c>
      <c r="Q141" s="7">
        <v>1.01</v>
      </c>
      <c r="R141" s="7">
        <v>2.3199999999999998</v>
      </c>
      <c r="S141" s="7" t="s">
        <v>284</v>
      </c>
      <c r="T141" s="7">
        <v>2.009423</v>
      </c>
      <c r="U141" s="7">
        <v>2.0041669999999998</v>
      </c>
      <c r="V141" s="7" t="s">
        <v>285</v>
      </c>
      <c r="W141" s="7">
        <v>1.9657789999999999</v>
      </c>
      <c r="X141" s="7">
        <v>1.9628699999999999</v>
      </c>
      <c r="Y141" s="7">
        <v>1.990348</v>
      </c>
      <c r="Z141" s="7">
        <v>0</v>
      </c>
      <c r="AA141" s="7">
        <v>10.698736</v>
      </c>
      <c r="AB141" s="7">
        <v>10.667120000000001</v>
      </c>
      <c r="AC141" s="7" t="s">
        <v>285</v>
      </c>
      <c r="AD141" s="7">
        <v>10.434348</v>
      </c>
      <c r="AE141" s="7" t="s">
        <v>296</v>
      </c>
      <c r="AF141" s="7">
        <v>10.447908</v>
      </c>
      <c r="AG141" s="7">
        <v>10.634019</v>
      </c>
      <c r="AH141" s="7">
        <v>0.3</v>
      </c>
      <c r="AI141" s="7" t="s">
        <v>287</v>
      </c>
      <c r="AJ141" s="7">
        <v>0.31</v>
      </c>
      <c r="AK141" s="7">
        <v>-8.3299999999999999E-2</v>
      </c>
      <c r="AL141" s="7">
        <v>-0.21429999999999999</v>
      </c>
      <c r="AM141" s="7">
        <v>500</v>
      </c>
      <c r="AN141" s="7">
        <v>8.65</v>
      </c>
      <c r="AO141" s="7">
        <v>8.94</v>
      </c>
      <c r="AP141" s="7">
        <v>48.92</v>
      </c>
      <c r="AQ141" s="7">
        <v>52.86</v>
      </c>
      <c r="AR141" s="7">
        <v>0.28643000000000002</v>
      </c>
      <c r="AS141" s="7">
        <v>0.29680000000000001</v>
      </c>
      <c r="AT141" s="7">
        <v>0.28817999999999999</v>
      </c>
      <c r="AU141" s="7">
        <v>0.77275000000000005</v>
      </c>
      <c r="AV141" s="7">
        <v>0.90212999999999999</v>
      </c>
      <c r="AW141" s="7">
        <v>0.47244999999999998</v>
      </c>
      <c r="AX141" s="7">
        <v>0.28558</v>
      </c>
      <c r="AY141" s="7">
        <v>0.29565000000000002</v>
      </c>
      <c r="AZ141" s="7">
        <v>0.28815000000000002</v>
      </c>
      <c r="BA141" s="7">
        <v>0.75248000000000004</v>
      </c>
      <c r="BB141" s="7">
        <v>0.90493000000000001</v>
      </c>
      <c r="BC141" s="7">
        <v>0.47477000000000003</v>
      </c>
      <c r="BD141" s="7" t="s">
        <v>288</v>
      </c>
      <c r="BE141" s="7" t="s">
        <v>288</v>
      </c>
      <c r="BF141" s="7" t="s">
        <v>288</v>
      </c>
      <c r="BG141" s="7" t="s">
        <v>288</v>
      </c>
      <c r="BH141" s="7" t="s">
        <v>288</v>
      </c>
      <c r="BI141" s="7" t="s">
        <v>288</v>
      </c>
      <c r="BJ141" s="7">
        <v>0.27962999999999999</v>
      </c>
      <c r="BK141" s="7">
        <v>0.28856999999999999</v>
      </c>
      <c r="BL141" s="7">
        <v>0.28298000000000001</v>
      </c>
      <c r="BM141" s="7">
        <v>0.74263000000000001</v>
      </c>
      <c r="BN141" s="7">
        <v>0.86219999999999997</v>
      </c>
      <c r="BO141" s="7">
        <v>0.46893000000000001</v>
      </c>
      <c r="BP141" s="7">
        <v>0.27893000000000001</v>
      </c>
      <c r="BQ141" s="7">
        <v>0.29010000000000002</v>
      </c>
      <c r="BR141" s="7">
        <v>0.28170000000000001</v>
      </c>
      <c r="BS141" s="7">
        <v>0.75671999999999995</v>
      </c>
      <c r="BT141" s="7">
        <v>0.86617</v>
      </c>
      <c r="BU141" s="7">
        <v>0.47016999999999998</v>
      </c>
      <c r="BV141" s="7">
        <v>0.28393000000000002</v>
      </c>
      <c r="BW141" s="7">
        <v>0.29720000000000002</v>
      </c>
      <c r="BX141" s="7">
        <v>0.28511999999999998</v>
      </c>
      <c r="BY141" s="7">
        <v>0.75617000000000001</v>
      </c>
      <c r="BZ141" s="7">
        <v>0.90471999999999997</v>
      </c>
      <c r="CA141" s="7">
        <v>0.46820000000000001</v>
      </c>
      <c r="CB141" s="7">
        <v>0.09</v>
      </c>
      <c r="CC141" s="7">
        <v>0.06</v>
      </c>
      <c r="CD141" s="7">
        <v>0.08</v>
      </c>
      <c r="CE141" s="7">
        <v>0.37</v>
      </c>
      <c r="CF141" s="7">
        <v>0.5</v>
      </c>
      <c r="CG141" s="7">
        <v>0.37</v>
      </c>
      <c r="CH141" s="7">
        <v>0.06</v>
      </c>
      <c r="CI141" s="7">
        <v>0.06</v>
      </c>
      <c r="CJ141" s="7">
        <v>0.08</v>
      </c>
      <c r="CK141" s="7">
        <v>0.51</v>
      </c>
      <c r="CL141" s="7">
        <v>0.23</v>
      </c>
      <c r="CM141" s="7">
        <v>0.12</v>
      </c>
      <c r="CN141" s="7" t="s">
        <v>289</v>
      </c>
      <c r="CO141" s="7" t="s">
        <v>289</v>
      </c>
      <c r="CP141" s="7" t="s">
        <v>289</v>
      </c>
      <c r="CQ141" s="7" t="s">
        <v>289</v>
      </c>
      <c r="CR141" s="7" t="s">
        <v>289</v>
      </c>
      <c r="CS141" s="7" t="s">
        <v>289</v>
      </c>
      <c r="CT141" s="7">
        <v>0.03</v>
      </c>
      <c r="CU141" s="7">
        <v>0.05</v>
      </c>
      <c r="CV141" s="7">
        <v>0.16</v>
      </c>
      <c r="CW141" s="7">
        <v>0.78</v>
      </c>
      <c r="CX141" s="7">
        <v>0.17</v>
      </c>
      <c r="CY141" s="7">
        <v>0.47</v>
      </c>
      <c r="CZ141" s="7">
        <v>0.02</v>
      </c>
      <c r="DA141" s="7">
        <v>0.03</v>
      </c>
      <c r="DB141" s="7">
        <v>0.05</v>
      </c>
      <c r="DC141" s="7">
        <v>0.59</v>
      </c>
      <c r="DD141" s="7">
        <v>0.5</v>
      </c>
      <c r="DE141" s="7">
        <v>0.14000000000000001</v>
      </c>
      <c r="DF141" s="7">
        <v>0.04</v>
      </c>
      <c r="DG141" s="7">
        <v>0.04</v>
      </c>
      <c r="DH141" s="7">
        <v>7.0000000000000007E-2</v>
      </c>
      <c r="DI141" s="7">
        <v>0.78</v>
      </c>
      <c r="DJ141" s="7">
        <v>0.52</v>
      </c>
      <c r="DK141" s="7">
        <v>0.31</v>
      </c>
      <c r="DL141" s="7" t="s">
        <v>325</v>
      </c>
    </row>
    <row r="142" spans="1:116" s="3" customFormat="1" ht="12.75">
      <c r="A142" s="3">
        <v>73376</v>
      </c>
      <c r="B142" s="3" t="s">
        <v>18</v>
      </c>
      <c r="C142" s="2">
        <v>4</v>
      </c>
      <c r="D142" s="3">
        <v>20100212</v>
      </c>
      <c r="E142" s="3" t="s">
        <v>394</v>
      </c>
      <c r="F142" s="3">
        <v>20100212</v>
      </c>
      <c r="G142" s="3" t="s">
        <v>349</v>
      </c>
      <c r="H142" s="3">
        <v>22</v>
      </c>
      <c r="I142" s="3">
        <v>22</v>
      </c>
      <c r="J142" s="3">
        <v>3280</v>
      </c>
      <c r="K142" s="3" t="s">
        <v>283</v>
      </c>
      <c r="L142" s="3" t="s">
        <v>283</v>
      </c>
      <c r="M142" s="3" t="s">
        <v>283</v>
      </c>
      <c r="N142" s="3" t="s">
        <v>283</v>
      </c>
      <c r="O142" s="3">
        <v>542</v>
      </c>
      <c r="P142" s="3">
        <v>1.3</v>
      </c>
      <c r="Q142" s="3">
        <v>0.7</v>
      </c>
      <c r="R142" s="3">
        <v>2</v>
      </c>
      <c r="S142" s="3" t="s">
        <v>284</v>
      </c>
      <c r="T142" s="3">
        <v>1.95156</v>
      </c>
      <c r="U142" s="3">
        <v>1.946704</v>
      </c>
      <c r="V142" s="3" t="s">
        <v>285</v>
      </c>
      <c r="W142" s="3">
        <v>1.92736</v>
      </c>
      <c r="X142" s="3">
        <v>1.9457519999999999</v>
      </c>
      <c r="Y142" s="3">
        <v>1.956404</v>
      </c>
      <c r="Z142" s="3">
        <v>3</v>
      </c>
      <c r="AA142" s="3">
        <v>10.417667</v>
      </c>
      <c r="AB142" s="3">
        <v>10.389878</v>
      </c>
      <c r="AC142" s="3" t="s">
        <v>285</v>
      </c>
      <c r="AD142" s="3">
        <v>10.221966999999999</v>
      </c>
      <c r="AE142" s="3" t="s">
        <v>330</v>
      </c>
      <c r="AF142" s="3">
        <v>10.317406</v>
      </c>
      <c r="AG142" s="3">
        <v>10.438202</v>
      </c>
      <c r="AH142" s="3">
        <v>0.27</v>
      </c>
      <c r="AI142" s="3" t="s">
        <v>287</v>
      </c>
      <c r="AJ142" s="3">
        <v>-0.47</v>
      </c>
      <c r="AK142" s="3">
        <v>-1.5832999999999999</v>
      </c>
      <c r="AL142" s="3">
        <v>-0.71430000000000005</v>
      </c>
      <c r="AM142" s="3">
        <v>1200</v>
      </c>
      <c r="AN142" s="3">
        <v>8.81</v>
      </c>
      <c r="AO142" s="3">
        <v>9.34</v>
      </c>
      <c r="AP142" s="3">
        <v>48.52</v>
      </c>
      <c r="AQ142" s="3">
        <v>52.63</v>
      </c>
      <c r="AR142" s="3">
        <v>0.27916999999999997</v>
      </c>
      <c r="AS142" s="3">
        <v>0.29202</v>
      </c>
      <c r="AT142" s="3">
        <v>0.28125</v>
      </c>
      <c r="AU142" s="3">
        <v>0.72192000000000001</v>
      </c>
      <c r="AV142" s="3">
        <v>0.89107000000000003</v>
      </c>
      <c r="AW142" s="3">
        <v>0.44058000000000003</v>
      </c>
      <c r="AX142" s="3">
        <v>0.27860000000000001</v>
      </c>
      <c r="AY142" s="3">
        <v>0.29115000000000002</v>
      </c>
      <c r="AZ142" s="3">
        <v>0.28058</v>
      </c>
      <c r="BA142" s="3">
        <v>0.71738000000000002</v>
      </c>
      <c r="BB142" s="3">
        <v>0.88975000000000004</v>
      </c>
      <c r="BC142" s="3">
        <v>0.43909999999999999</v>
      </c>
      <c r="BD142" s="3" t="s">
        <v>288</v>
      </c>
      <c r="BE142" s="3" t="s">
        <v>288</v>
      </c>
      <c r="BF142" s="3" t="s">
        <v>288</v>
      </c>
      <c r="BG142" s="3" t="s">
        <v>288</v>
      </c>
      <c r="BH142" s="3" t="s">
        <v>288</v>
      </c>
      <c r="BI142" s="3" t="s">
        <v>288</v>
      </c>
      <c r="BJ142" s="3">
        <v>0.27575</v>
      </c>
      <c r="BK142" s="3">
        <v>0.28467999999999999</v>
      </c>
      <c r="BL142" s="3">
        <v>0.27838000000000002</v>
      </c>
      <c r="BM142" s="3">
        <v>0.71211999999999998</v>
      </c>
      <c r="BN142" s="3">
        <v>0.83784999999999998</v>
      </c>
      <c r="BO142" s="3">
        <v>0.43526999999999999</v>
      </c>
      <c r="BP142" s="3">
        <v>0.27805000000000002</v>
      </c>
      <c r="BQ142" s="3">
        <v>0.28693000000000002</v>
      </c>
      <c r="BR142" s="3">
        <v>0.28092</v>
      </c>
      <c r="BS142" s="3">
        <v>0.72236999999999996</v>
      </c>
      <c r="BT142" s="3">
        <v>0.84382000000000001</v>
      </c>
      <c r="BU142" s="3">
        <v>0.44395000000000001</v>
      </c>
      <c r="BV142" s="3">
        <v>0.27984999999999999</v>
      </c>
      <c r="BW142" s="3">
        <v>0.29232999999999998</v>
      </c>
      <c r="BX142" s="3">
        <v>0.28177999999999997</v>
      </c>
      <c r="BY142" s="3">
        <v>0.72631999999999997</v>
      </c>
      <c r="BZ142" s="3">
        <v>0.88917999999999997</v>
      </c>
      <c r="CA142" s="3">
        <v>0.44295000000000001</v>
      </c>
      <c r="CB142" s="3">
        <v>0.04</v>
      </c>
      <c r="CC142" s="3">
        <v>0.05</v>
      </c>
      <c r="CD142" s="3">
        <v>0.06</v>
      </c>
      <c r="CE142" s="3">
        <v>0.17</v>
      </c>
      <c r="CF142" s="3">
        <v>0.52</v>
      </c>
      <c r="CG142" s="3">
        <v>0.15</v>
      </c>
      <c r="CH142" s="3">
        <v>0.06</v>
      </c>
      <c r="CI142" s="3">
        <v>0.05</v>
      </c>
      <c r="CJ142" s="3">
        <v>0.04</v>
      </c>
      <c r="CK142" s="3">
        <v>0.18</v>
      </c>
      <c r="CL142" s="3">
        <v>0.38</v>
      </c>
      <c r="CM142" s="3">
        <v>0.13</v>
      </c>
      <c r="CN142" s="3" t="s">
        <v>289</v>
      </c>
      <c r="CO142" s="3" t="s">
        <v>289</v>
      </c>
      <c r="CP142" s="3" t="s">
        <v>289</v>
      </c>
      <c r="CQ142" s="3" t="s">
        <v>289</v>
      </c>
      <c r="CR142" s="3" t="s">
        <v>289</v>
      </c>
      <c r="CS142" s="3" t="s">
        <v>289</v>
      </c>
      <c r="CT142" s="3">
        <v>0.04</v>
      </c>
      <c r="CU142" s="3">
        <v>0.03</v>
      </c>
      <c r="CV142" s="3">
        <v>0.01</v>
      </c>
      <c r="CW142" s="3">
        <v>0.39</v>
      </c>
      <c r="CX142" s="3">
        <v>0.46</v>
      </c>
      <c r="CY142" s="3">
        <v>0.12</v>
      </c>
      <c r="CZ142" s="3">
        <v>0.05</v>
      </c>
      <c r="DA142" s="3">
        <v>0.04</v>
      </c>
      <c r="DB142" s="3">
        <v>0.04</v>
      </c>
      <c r="DC142" s="3">
        <v>0.26</v>
      </c>
      <c r="DD142" s="3">
        <v>0.28000000000000003</v>
      </c>
      <c r="DE142" s="3">
        <v>0.17</v>
      </c>
      <c r="DF142" s="3">
        <v>0.05</v>
      </c>
      <c r="DG142" s="3">
        <v>0.05</v>
      </c>
      <c r="DH142" s="3">
        <v>0.06</v>
      </c>
      <c r="DI142" s="3">
        <v>0.3</v>
      </c>
      <c r="DJ142" s="3">
        <v>0.33</v>
      </c>
      <c r="DK142" s="3">
        <v>0.17</v>
      </c>
      <c r="DL142" s="3" t="s">
        <v>325</v>
      </c>
    </row>
    <row r="143" spans="1:116" s="3" customFormat="1" ht="12.75">
      <c r="A143" s="7">
        <v>73384</v>
      </c>
      <c r="B143" s="7" t="s">
        <v>16</v>
      </c>
      <c r="C143" s="6">
        <v>3</v>
      </c>
      <c r="D143" s="7">
        <v>20100216</v>
      </c>
      <c r="E143" s="7" t="s">
        <v>377</v>
      </c>
      <c r="F143" s="7">
        <v>20100216</v>
      </c>
      <c r="G143" s="7" t="s">
        <v>396</v>
      </c>
      <c r="H143" s="7">
        <v>2</v>
      </c>
      <c r="I143" s="7">
        <v>58</v>
      </c>
      <c r="J143" s="7">
        <v>469</v>
      </c>
      <c r="K143" s="7" t="s">
        <v>313</v>
      </c>
      <c r="L143" s="7" t="s">
        <v>283</v>
      </c>
      <c r="M143" s="7" t="s">
        <v>283</v>
      </c>
      <c r="N143" s="7" t="s">
        <v>283</v>
      </c>
      <c r="O143" s="7">
        <v>542</v>
      </c>
      <c r="P143" s="7">
        <v>1.47</v>
      </c>
      <c r="Q143" s="7">
        <v>0.75</v>
      </c>
      <c r="R143" s="7">
        <v>2.2200000000000002</v>
      </c>
      <c r="S143" s="7" t="s">
        <v>284</v>
      </c>
      <c r="T143" s="7">
        <v>1.984923</v>
      </c>
      <c r="U143" s="7">
        <v>1.9801709999999999</v>
      </c>
      <c r="V143" s="7" t="s">
        <v>285</v>
      </c>
      <c r="W143" s="7">
        <v>1.9431849999999999</v>
      </c>
      <c r="X143" s="7">
        <v>1.954672</v>
      </c>
      <c r="Y143" s="7">
        <v>1.975441</v>
      </c>
      <c r="Z143" s="7">
        <v>1</v>
      </c>
      <c r="AA143" s="7">
        <v>10.590081</v>
      </c>
      <c r="AB143" s="7">
        <v>10.561253000000001</v>
      </c>
      <c r="AC143" s="7" t="s">
        <v>285</v>
      </c>
      <c r="AD143" s="7">
        <v>10.326491000000001</v>
      </c>
      <c r="AE143" s="7" t="s">
        <v>330</v>
      </c>
      <c r="AF143" s="7">
        <v>10.397899000000001</v>
      </c>
      <c r="AG143" s="7">
        <v>10.553240000000001</v>
      </c>
      <c r="AH143" s="7">
        <v>0.27</v>
      </c>
      <c r="AI143" s="7" t="s">
        <v>287</v>
      </c>
      <c r="AJ143" s="7">
        <v>0.08</v>
      </c>
      <c r="AK143" s="7">
        <v>-0.16669999999999999</v>
      </c>
      <c r="AL143" s="7">
        <v>-0.35709999999999997</v>
      </c>
      <c r="AM143" s="7">
        <v>600</v>
      </c>
      <c r="AN143" s="7">
        <v>8.84</v>
      </c>
      <c r="AO143" s="7">
        <v>9.1999999999999993</v>
      </c>
      <c r="AP143" s="7">
        <v>47.44</v>
      </c>
      <c r="AQ143" s="7">
        <v>51.99</v>
      </c>
      <c r="AR143" s="7">
        <v>0.28347</v>
      </c>
      <c r="AS143" s="7">
        <v>0.29520000000000002</v>
      </c>
      <c r="AT143" s="7">
        <v>0.28422999999999998</v>
      </c>
      <c r="AU143" s="7">
        <v>0.75646999999999998</v>
      </c>
      <c r="AV143" s="7">
        <v>0.89864999999999995</v>
      </c>
      <c r="AW143" s="7">
        <v>0.46453</v>
      </c>
      <c r="AX143" s="7">
        <v>0.28267999999999999</v>
      </c>
      <c r="AY143" s="7">
        <v>0.29447000000000001</v>
      </c>
      <c r="AZ143" s="7">
        <v>0.28421999999999997</v>
      </c>
      <c r="BA143" s="7">
        <v>0.75166999999999995</v>
      </c>
      <c r="BB143" s="7">
        <v>0.89683000000000002</v>
      </c>
      <c r="BC143" s="7">
        <v>0.45957999999999999</v>
      </c>
      <c r="BD143" s="7" t="s">
        <v>288</v>
      </c>
      <c r="BE143" s="7" t="s">
        <v>288</v>
      </c>
      <c r="BF143" s="7" t="s">
        <v>288</v>
      </c>
      <c r="BG143" s="7" t="s">
        <v>288</v>
      </c>
      <c r="BH143" s="7" t="s">
        <v>288</v>
      </c>
      <c r="BI143" s="7" t="s">
        <v>288</v>
      </c>
      <c r="BJ143" s="7">
        <v>0.27710000000000001</v>
      </c>
      <c r="BK143" s="7">
        <v>0.28684999999999999</v>
      </c>
      <c r="BL143" s="7">
        <v>0.27972999999999998</v>
      </c>
      <c r="BM143" s="7">
        <v>0.73546999999999996</v>
      </c>
      <c r="BN143" s="7">
        <v>0.85726999999999998</v>
      </c>
      <c r="BO143" s="7">
        <v>0.45140000000000002</v>
      </c>
      <c r="BP143" s="7">
        <v>0.27778000000000003</v>
      </c>
      <c r="BQ143" s="7">
        <v>0.28887000000000002</v>
      </c>
      <c r="BR143" s="7">
        <v>0.28127000000000002</v>
      </c>
      <c r="BS143" s="7">
        <v>0.75087999999999999</v>
      </c>
      <c r="BT143" s="7">
        <v>0.86082999999999998</v>
      </c>
      <c r="BU143" s="7">
        <v>0.46183000000000002</v>
      </c>
      <c r="BV143" s="7">
        <v>0.28192</v>
      </c>
      <c r="BW143" s="7">
        <v>0.29487999999999998</v>
      </c>
      <c r="BX143" s="7">
        <v>0.28334999999999999</v>
      </c>
      <c r="BY143" s="7">
        <v>0.75083</v>
      </c>
      <c r="BZ143" s="7">
        <v>0.90244999999999997</v>
      </c>
      <c r="CA143" s="7">
        <v>0.45924999999999999</v>
      </c>
      <c r="CB143" s="7">
        <v>7.0000000000000007E-2</v>
      </c>
      <c r="CC143" s="7">
        <v>0.09</v>
      </c>
      <c r="CD143" s="7">
        <v>0.09</v>
      </c>
      <c r="CE143" s="7">
        <v>0.71</v>
      </c>
      <c r="CF143" s="7">
        <v>0.54</v>
      </c>
      <c r="CG143" s="7">
        <v>0.46</v>
      </c>
      <c r="CH143" s="7">
        <v>0.06</v>
      </c>
      <c r="CI143" s="7">
        <v>0.1</v>
      </c>
      <c r="CJ143" s="7">
        <v>0.16</v>
      </c>
      <c r="CK143" s="7">
        <v>0.33</v>
      </c>
      <c r="CL143" s="7">
        <v>0.22</v>
      </c>
      <c r="CM143" s="7">
        <v>0.2</v>
      </c>
      <c r="CN143" s="7" t="s">
        <v>289</v>
      </c>
      <c r="CO143" s="7" t="s">
        <v>289</v>
      </c>
      <c r="CP143" s="7" t="s">
        <v>289</v>
      </c>
      <c r="CQ143" s="7" t="s">
        <v>289</v>
      </c>
      <c r="CR143" s="7" t="s">
        <v>289</v>
      </c>
      <c r="CS143" s="7" t="s">
        <v>289</v>
      </c>
      <c r="CT143" s="7">
        <v>0.06</v>
      </c>
      <c r="CU143" s="7">
        <v>0.05</v>
      </c>
      <c r="CV143" s="7">
        <v>0.14000000000000001</v>
      </c>
      <c r="CW143" s="7">
        <v>0.32</v>
      </c>
      <c r="CX143" s="7">
        <v>0.37</v>
      </c>
      <c r="CY143" s="7">
        <v>0.35</v>
      </c>
      <c r="CZ143" s="7">
        <v>0.05</v>
      </c>
      <c r="DA143" s="7">
        <v>0.03</v>
      </c>
      <c r="DB143" s="7">
        <v>7.0000000000000007E-2</v>
      </c>
      <c r="DC143" s="7">
        <v>0.62</v>
      </c>
      <c r="DD143" s="7">
        <v>0.51</v>
      </c>
      <c r="DE143" s="7">
        <v>0.44</v>
      </c>
      <c r="DF143" s="7">
        <v>0.05</v>
      </c>
      <c r="DG143" s="7">
        <v>0.1</v>
      </c>
      <c r="DH143" s="7">
        <v>0.13</v>
      </c>
      <c r="DI143" s="7">
        <v>0.33</v>
      </c>
      <c r="DJ143" s="7">
        <v>0.33</v>
      </c>
      <c r="DK143" s="7">
        <v>0.44</v>
      </c>
      <c r="DL143" s="7" t="s">
        <v>325</v>
      </c>
    </row>
    <row r="144" spans="1:116" s="3" customFormat="1" ht="12.75">
      <c r="A144" s="3">
        <v>74302</v>
      </c>
      <c r="B144" s="3" t="s">
        <v>18</v>
      </c>
      <c r="C144" s="2">
        <v>3</v>
      </c>
      <c r="D144" s="3">
        <v>20100219</v>
      </c>
      <c r="E144" s="3" t="s">
        <v>393</v>
      </c>
      <c r="F144" s="3">
        <v>20100302</v>
      </c>
      <c r="G144" s="3" t="s">
        <v>372</v>
      </c>
      <c r="H144" s="3">
        <v>3</v>
      </c>
      <c r="I144" s="3">
        <v>114</v>
      </c>
      <c r="J144" s="3">
        <v>787</v>
      </c>
      <c r="K144" s="3" t="s">
        <v>283</v>
      </c>
      <c r="L144" s="3" t="s">
        <v>283</v>
      </c>
      <c r="M144" s="3" t="s">
        <v>283</v>
      </c>
      <c r="N144" s="3" t="s">
        <v>283</v>
      </c>
      <c r="O144" s="3">
        <v>540</v>
      </c>
      <c r="P144" s="3">
        <v>1.2</v>
      </c>
      <c r="Q144" s="3">
        <v>1.17</v>
      </c>
      <c r="R144" s="3">
        <v>2.37</v>
      </c>
      <c r="S144" s="3" t="s">
        <v>284</v>
      </c>
      <c r="T144" s="3">
        <v>1.9948650000000001</v>
      </c>
      <c r="U144" s="3">
        <v>1.9889790000000001</v>
      </c>
      <c r="V144" s="3" t="s">
        <v>285</v>
      </c>
      <c r="W144" s="3">
        <v>1.960467</v>
      </c>
      <c r="X144" s="3">
        <v>1.9585889999999999</v>
      </c>
      <c r="Y144" s="3">
        <v>1.985276</v>
      </c>
      <c r="Z144" s="3">
        <v>2</v>
      </c>
      <c r="AA144" s="3">
        <v>10.680459000000001</v>
      </c>
      <c r="AB144" s="3">
        <v>10.642766</v>
      </c>
      <c r="AC144" s="3" t="s">
        <v>285</v>
      </c>
      <c r="AD144" s="3">
        <v>10.445781999999999</v>
      </c>
      <c r="AE144" s="3" t="s">
        <v>296</v>
      </c>
      <c r="AF144" s="3">
        <v>10.443637000000001</v>
      </c>
      <c r="AG144" s="3">
        <v>10.631377000000001</v>
      </c>
      <c r="AH144" s="3">
        <v>0.35</v>
      </c>
      <c r="AI144" s="3" t="s">
        <v>287</v>
      </c>
      <c r="AJ144" s="3">
        <v>0.11</v>
      </c>
      <c r="AK144" s="3">
        <v>-1</v>
      </c>
      <c r="AL144" s="3">
        <v>0.92859999999999998</v>
      </c>
      <c r="AM144" s="3">
        <v>400</v>
      </c>
      <c r="AN144" s="3">
        <v>8.64</v>
      </c>
      <c r="AO144" s="3">
        <v>8.8699999999999992</v>
      </c>
      <c r="AP144" s="3">
        <v>50.09</v>
      </c>
      <c r="AQ144" s="3">
        <v>51.83</v>
      </c>
      <c r="AR144" s="3">
        <v>0.28506999999999999</v>
      </c>
      <c r="AS144" s="3">
        <v>0.29792000000000002</v>
      </c>
      <c r="AT144" s="3">
        <v>0.28437000000000001</v>
      </c>
      <c r="AU144" s="3">
        <v>0.77127000000000001</v>
      </c>
      <c r="AV144" s="3">
        <v>0.93140000000000001</v>
      </c>
      <c r="AW144" s="3">
        <v>0.46934999999999999</v>
      </c>
      <c r="AX144" s="3">
        <v>0.28471999999999997</v>
      </c>
      <c r="AY144" s="3">
        <v>0.2974</v>
      </c>
      <c r="AZ144" s="3">
        <v>0.28377000000000002</v>
      </c>
      <c r="BA144" s="3">
        <v>0.75880000000000003</v>
      </c>
      <c r="BB144" s="3">
        <v>0.92298000000000002</v>
      </c>
      <c r="BC144" s="3">
        <v>0.46389999999999998</v>
      </c>
      <c r="BD144" s="3" t="s">
        <v>288</v>
      </c>
      <c r="BE144" s="3" t="s">
        <v>288</v>
      </c>
      <c r="BF144" s="3" t="s">
        <v>288</v>
      </c>
      <c r="BG144" s="3" t="s">
        <v>288</v>
      </c>
      <c r="BH144" s="3" t="s">
        <v>288</v>
      </c>
      <c r="BI144" s="3" t="s">
        <v>288</v>
      </c>
      <c r="BJ144" s="3">
        <v>0.28038000000000002</v>
      </c>
      <c r="BK144" s="3">
        <v>0.29063</v>
      </c>
      <c r="BL144" s="3">
        <v>0.28065000000000001</v>
      </c>
      <c r="BM144" s="3">
        <v>0.74322999999999995</v>
      </c>
      <c r="BN144" s="3">
        <v>0.88358000000000003</v>
      </c>
      <c r="BO144" s="3">
        <v>0.45773000000000003</v>
      </c>
      <c r="BP144" s="3">
        <v>0.28042</v>
      </c>
      <c r="BQ144" s="3">
        <v>0.29158000000000001</v>
      </c>
      <c r="BR144" s="3">
        <v>0.27975</v>
      </c>
      <c r="BS144" s="3">
        <v>0.74161999999999995</v>
      </c>
      <c r="BT144" s="3">
        <v>0.87573000000000001</v>
      </c>
      <c r="BU144" s="3">
        <v>0.45862000000000003</v>
      </c>
      <c r="BV144" s="3">
        <v>0.28399999999999997</v>
      </c>
      <c r="BW144" s="3">
        <v>0.29813000000000001</v>
      </c>
      <c r="BX144" s="3">
        <v>0.28355000000000002</v>
      </c>
      <c r="BY144" s="3">
        <v>0.75455000000000005</v>
      </c>
      <c r="BZ144" s="3">
        <v>0.91744999999999999</v>
      </c>
      <c r="CA144" s="3">
        <v>0.46215000000000001</v>
      </c>
      <c r="CB144" s="3">
        <v>0.11</v>
      </c>
      <c r="CC144" s="3">
        <v>0.09</v>
      </c>
      <c r="CD144" s="3">
        <v>0.11</v>
      </c>
      <c r="CE144" s="3">
        <v>0.49</v>
      </c>
      <c r="CF144" s="3">
        <v>0.27</v>
      </c>
      <c r="CG144" s="3">
        <v>0.25</v>
      </c>
      <c r="CH144" s="3">
        <v>0.05</v>
      </c>
      <c r="CI144" s="3">
        <v>0.08</v>
      </c>
      <c r="CJ144" s="3">
        <v>0.09</v>
      </c>
      <c r="CK144" s="3">
        <v>0.22</v>
      </c>
      <c r="CL144" s="3">
        <v>0.43</v>
      </c>
      <c r="CM144" s="3">
        <v>0.43</v>
      </c>
      <c r="CN144" s="3" t="s">
        <v>289</v>
      </c>
      <c r="CO144" s="3" t="s">
        <v>289</v>
      </c>
      <c r="CP144" s="3" t="s">
        <v>289</v>
      </c>
      <c r="CQ144" s="3" t="s">
        <v>289</v>
      </c>
      <c r="CR144" s="3" t="s">
        <v>289</v>
      </c>
      <c r="CS144" s="3" t="s">
        <v>289</v>
      </c>
      <c r="CT144" s="3">
        <v>0.08</v>
      </c>
      <c r="CU144" s="3">
        <v>0.05</v>
      </c>
      <c r="CV144" s="3">
        <v>0.1</v>
      </c>
      <c r="CW144" s="3">
        <v>0.72</v>
      </c>
      <c r="CX144" s="3">
        <v>0.31</v>
      </c>
      <c r="CY144" s="3">
        <v>0.52</v>
      </c>
      <c r="CZ144" s="3">
        <v>0.04</v>
      </c>
      <c r="DA144" s="3">
        <v>7.0000000000000007E-2</v>
      </c>
      <c r="DB144" s="3">
        <v>0.18</v>
      </c>
      <c r="DC144" s="3">
        <v>0.4</v>
      </c>
      <c r="DD144" s="3">
        <v>0.31</v>
      </c>
      <c r="DE144" s="3">
        <v>0.27</v>
      </c>
      <c r="DF144" s="3">
        <v>0.06</v>
      </c>
      <c r="DG144" s="3">
        <v>7.0000000000000007E-2</v>
      </c>
      <c r="DH144" s="3">
        <v>0.05</v>
      </c>
      <c r="DI144" s="3">
        <v>0.26</v>
      </c>
      <c r="DJ144" s="3">
        <v>0.42</v>
      </c>
      <c r="DK144" s="3">
        <v>0.33</v>
      </c>
      <c r="DL144" s="3" t="s">
        <v>325</v>
      </c>
    </row>
    <row r="145" spans="1:116" s="3" customFormat="1" ht="12.75">
      <c r="A145" s="30">
        <v>73166</v>
      </c>
      <c r="B145" s="30" t="s">
        <v>58</v>
      </c>
      <c r="C145" s="31">
        <v>1</v>
      </c>
      <c r="D145" s="30">
        <v>20100222</v>
      </c>
      <c r="E145" s="30" t="s">
        <v>5</v>
      </c>
      <c r="F145" s="30">
        <v>20100224</v>
      </c>
      <c r="G145" s="30" t="s">
        <v>370</v>
      </c>
      <c r="H145" s="30" t="s">
        <v>365</v>
      </c>
      <c r="I145" s="30">
        <v>36</v>
      </c>
      <c r="J145" s="30">
        <v>948</v>
      </c>
      <c r="K145" s="30" t="s">
        <v>348</v>
      </c>
      <c r="L145" s="30" t="s">
        <v>283</v>
      </c>
      <c r="M145" s="30" t="s">
        <v>283</v>
      </c>
      <c r="N145" s="30" t="s">
        <v>283</v>
      </c>
      <c r="O145" s="30">
        <v>540</v>
      </c>
      <c r="P145" s="30">
        <v>1.18</v>
      </c>
      <c r="Q145" s="30">
        <v>0.92</v>
      </c>
      <c r="R145" s="30">
        <v>2.1</v>
      </c>
      <c r="S145" s="30" t="s">
        <v>284</v>
      </c>
      <c r="T145" s="30">
        <v>1.933346</v>
      </c>
      <c r="U145" s="30">
        <v>1.932218</v>
      </c>
      <c r="V145" s="30" t="s">
        <v>285</v>
      </c>
      <c r="W145" s="30">
        <v>1.9085319999999999</v>
      </c>
      <c r="X145" s="30">
        <v>1.920625</v>
      </c>
      <c r="Y145" s="30">
        <v>1.942234</v>
      </c>
      <c r="Z145" s="30">
        <v>1</v>
      </c>
      <c r="AA145" s="30">
        <v>10.312518000000001</v>
      </c>
      <c r="AB145" s="30">
        <v>10.30635</v>
      </c>
      <c r="AC145" s="30" t="s">
        <v>285</v>
      </c>
      <c r="AD145" s="30">
        <v>10.135546</v>
      </c>
      <c r="AE145" s="30" t="s">
        <v>330</v>
      </c>
      <c r="AF145" s="30">
        <v>10.209025</v>
      </c>
      <c r="AG145" s="30">
        <v>10.364599</v>
      </c>
      <c r="AH145" s="30">
        <v>0.06</v>
      </c>
      <c r="AI145" s="30" t="s">
        <v>287</v>
      </c>
      <c r="AJ145" s="30">
        <v>-0.56999999999999995</v>
      </c>
      <c r="AK145" s="30">
        <v>-1.1667000000000001</v>
      </c>
      <c r="AL145" s="30">
        <v>-0.85709999999999997</v>
      </c>
      <c r="AM145" s="30">
        <v>1000</v>
      </c>
      <c r="AN145" s="30">
        <v>8.65</v>
      </c>
      <c r="AO145" s="30">
        <v>9.51</v>
      </c>
      <c r="AP145" s="30">
        <v>49.87</v>
      </c>
      <c r="AQ145" s="30">
        <v>57.12</v>
      </c>
      <c r="AR145" s="30">
        <v>0.27653</v>
      </c>
      <c r="AS145" s="30">
        <v>0.28875000000000001</v>
      </c>
      <c r="AT145" s="30">
        <v>0.27833000000000002</v>
      </c>
      <c r="AU145" s="30">
        <v>0.70882000000000001</v>
      </c>
      <c r="AV145" s="30">
        <v>0.87495000000000001</v>
      </c>
      <c r="AW145" s="30">
        <v>0.44418000000000002</v>
      </c>
      <c r="AX145" s="30">
        <v>0.27653</v>
      </c>
      <c r="AY145" s="30">
        <v>0.28932000000000002</v>
      </c>
      <c r="AZ145" s="30">
        <v>0.27815000000000001</v>
      </c>
      <c r="BA145" s="30">
        <v>0.70760999999999996</v>
      </c>
      <c r="BB145" s="30">
        <v>0.86629999999999996</v>
      </c>
      <c r="BC145" s="30">
        <v>0.44159999999999999</v>
      </c>
      <c r="BD145" s="30" t="s">
        <v>288</v>
      </c>
      <c r="BE145" s="30" t="s">
        <v>288</v>
      </c>
      <c r="BF145" s="30" t="s">
        <v>288</v>
      </c>
      <c r="BG145" s="30" t="s">
        <v>288</v>
      </c>
      <c r="BH145" s="30" t="s">
        <v>288</v>
      </c>
      <c r="BI145" s="30" t="s">
        <v>288</v>
      </c>
      <c r="BJ145" s="30">
        <v>0.27356999999999998</v>
      </c>
      <c r="BK145" s="30">
        <v>0.28372999999999998</v>
      </c>
      <c r="BL145" s="30">
        <v>0.27532000000000001</v>
      </c>
      <c r="BM145" s="30">
        <v>0.69072</v>
      </c>
      <c r="BN145" s="30">
        <v>0.82803000000000004</v>
      </c>
      <c r="BO145" s="30">
        <v>0.43253000000000003</v>
      </c>
      <c r="BP145" s="30">
        <v>0.27517999999999998</v>
      </c>
      <c r="BQ145" s="30">
        <v>0.28575</v>
      </c>
      <c r="BR145" s="30">
        <v>0.27653</v>
      </c>
      <c r="BS145" s="30">
        <v>0.70403000000000004</v>
      </c>
      <c r="BT145" s="30">
        <v>0.83736999999999995</v>
      </c>
      <c r="BU145" s="30">
        <v>0.43737999999999999</v>
      </c>
      <c r="BV145" s="30">
        <v>0.27810000000000001</v>
      </c>
      <c r="BW145" s="30">
        <v>0.29082999999999998</v>
      </c>
      <c r="BX145" s="30">
        <v>0.27943000000000001</v>
      </c>
      <c r="BY145" s="30">
        <v>0.70843</v>
      </c>
      <c r="BZ145" s="30">
        <v>0.87775000000000003</v>
      </c>
      <c r="CA145" s="30">
        <v>0.44495000000000001</v>
      </c>
      <c r="CB145" s="30">
        <v>0.03</v>
      </c>
      <c r="CC145" s="30">
        <v>0.04</v>
      </c>
      <c r="CD145" s="30">
        <v>0.06</v>
      </c>
      <c r="CE145" s="30">
        <v>0.12</v>
      </c>
      <c r="CF145" s="30">
        <v>0.56999999999999995</v>
      </c>
      <c r="CG145" s="30">
        <v>0.22</v>
      </c>
      <c r="CH145" s="30">
        <v>0.06</v>
      </c>
      <c r="CI145" s="30">
        <v>0.04</v>
      </c>
      <c r="CJ145" s="30">
        <v>0.09</v>
      </c>
      <c r="CK145" s="30">
        <v>0.33</v>
      </c>
      <c r="CL145" s="30">
        <v>0.18</v>
      </c>
      <c r="CM145" s="30">
        <v>0.08</v>
      </c>
      <c r="CN145" s="30" t="s">
        <v>289</v>
      </c>
      <c r="CO145" s="30" t="s">
        <v>289</v>
      </c>
      <c r="CP145" s="30" t="s">
        <v>289</v>
      </c>
      <c r="CQ145" s="30" t="s">
        <v>289</v>
      </c>
      <c r="CR145" s="30" t="s">
        <v>289</v>
      </c>
      <c r="CS145" s="30" t="s">
        <v>289</v>
      </c>
      <c r="CT145" s="30">
        <v>0.04</v>
      </c>
      <c r="CU145" s="30">
        <v>0.03</v>
      </c>
      <c r="CV145" s="30">
        <v>0.06</v>
      </c>
      <c r="CW145" s="30">
        <v>0.25</v>
      </c>
      <c r="CX145" s="30">
        <v>0.17</v>
      </c>
      <c r="CY145" s="30">
        <v>0.2</v>
      </c>
      <c r="CZ145" s="30">
        <v>0.1</v>
      </c>
      <c r="DA145" s="30">
        <v>0.06</v>
      </c>
      <c r="DB145" s="30">
        <v>0.08</v>
      </c>
      <c r="DC145" s="30">
        <v>0.3</v>
      </c>
      <c r="DD145" s="30">
        <v>0.24</v>
      </c>
      <c r="DE145" s="30">
        <v>0.21</v>
      </c>
      <c r="DF145" s="30">
        <v>0.12</v>
      </c>
      <c r="DG145" s="30">
        <v>0.06</v>
      </c>
      <c r="DH145" s="30">
        <v>0.12</v>
      </c>
      <c r="DI145" s="30">
        <v>0.23</v>
      </c>
      <c r="DJ145" s="30">
        <v>0.3</v>
      </c>
      <c r="DK145" s="30">
        <v>0.13</v>
      </c>
      <c r="DL145" s="30" t="s">
        <v>325</v>
      </c>
    </row>
    <row r="146" spans="1:116" s="3" customFormat="1" ht="12.75">
      <c r="A146" s="7">
        <v>74217</v>
      </c>
      <c r="B146" s="7" t="s">
        <v>16</v>
      </c>
      <c r="C146" s="6">
        <v>3</v>
      </c>
      <c r="D146" s="7">
        <v>20100223</v>
      </c>
      <c r="E146" s="7" t="s">
        <v>114</v>
      </c>
      <c r="F146" s="7">
        <v>20100223</v>
      </c>
      <c r="G146" s="7" t="s">
        <v>396</v>
      </c>
      <c r="H146" s="7">
        <v>3</v>
      </c>
      <c r="I146" s="7">
        <v>59</v>
      </c>
      <c r="J146" s="7">
        <v>624</v>
      </c>
      <c r="K146" s="7" t="s">
        <v>326</v>
      </c>
      <c r="L146" s="7" t="s">
        <v>283</v>
      </c>
      <c r="M146" s="7" t="s">
        <v>283</v>
      </c>
      <c r="N146" s="7" t="s">
        <v>283</v>
      </c>
      <c r="O146" s="7">
        <v>541</v>
      </c>
      <c r="P146" s="7">
        <v>0.87</v>
      </c>
      <c r="Q146" s="7">
        <v>0.61</v>
      </c>
      <c r="R146" s="7">
        <v>1.48</v>
      </c>
      <c r="S146" s="7" t="s">
        <v>284</v>
      </c>
      <c r="T146" s="7">
        <v>1.9840599999999999</v>
      </c>
      <c r="U146" s="7">
        <v>1.9793719999999999</v>
      </c>
      <c r="V146" s="7" t="s">
        <v>285</v>
      </c>
      <c r="W146" s="7">
        <v>1.9565619999999999</v>
      </c>
      <c r="X146" s="7">
        <v>1.960906</v>
      </c>
      <c r="Y146" s="7">
        <v>1.978065</v>
      </c>
      <c r="Z146" s="7">
        <v>0</v>
      </c>
      <c r="AA146" s="7">
        <v>10.597484</v>
      </c>
      <c r="AB146" s="7">
        <v>10.566167999999999</v>
      </c>
      <c r="AC146" s="7" t="s">
        <v>285</v>
      </c>
      <c r="AD146" s="7">
        <v>10.405620000000001</v>
      </c>
      <c r="AE146" s="7" t="s">
        <v>330</v>
      </c>
      <c r="AF146" s="7">
        <v>10.468794000000001</v>
      </c>
      <c r="AG146" s="7">
        <v>10.55763</v>
      </c>
      <c r="AH146" s="7">
        <v>0.3</v>
      </c>
      <c r="AI146" s="7" t="s">
        <v>287</v>
      </c>
      <c r="AJ146" s="7">
        <v>0.08</v>
      </c>
      <c r="AK146" s="7">
        <v>0</v>
      </c>
      <c r="AL146" s="7">
        <v>-0.71430000000000005</v>
      </c>
      <c r="AM146" s="7">
        <v>600</v>
      </c>
      <c r="AN146" s="7">
        <v>10.76</v>
      </c>
      <c r="AO146" s="7">
        <v>10.36</v>
      </c>
      <c r="AP146" s="7">
        <v>70.09</v>
      </c>
      <c r="AQ146" s="7">
        <v>68.12</v>
      </c>
      <c r="AR146" s="7">
        <v>0.28348000000000001</v>
      </c>
      <c r="AS146" s="7">
        <v>0.29565000000000002</v>
      </c>
      <c r="AT146" s="7">
        <v>0.28370000000000001</v>
      </c>
      <c r="AU146" s="7">
        <v>0.76332</v>
      </c>
      <c r="AV146" s="7">
        <v>0.90600000000000003</v>
      </c>
      <c r="AW146" s="7">
        <v>0.46201999999999999</v>
      </c>
      <c r="AX146" s="7">
        <v>0.28288000000000002</v>
      </c>
      <c r="AY146" s="7">
        <v>0.29437999999999998</v>
      </c>
      <c r="AZ146" s="7">
        <v>0.28343000000000002</v>
      </c>
      <c r="BA146" s="7">
        <v>0.75312999999999997</v>
      </c>
      <c r="BB146" s="7">
        <v>0.90678000000000003</v>
      </c>
      <c r="BC146" s="7">
        <v>0.46088000000000001</v>
      </c>
      <c r="BD146" s="7" t="s">
        <v>288</v>
      </c>
      <c r="BE146" s="7" t="s">
        <v>288</v>
      </c>
      <c r="BF146" s="7" t="s">
        <v>288</v>
      </c>
      <c r="BG146" s="7" t="s">
        <v>288</v>
      </c>
      <c r="BH146" s="7" t="s">
        <v>288</v>
      </c>
      <c r="BI146" s="7" t="s">
        <v>288</v>
      </c>
      <c r="BJ146" s="7">
        <v>0.27989999999999998</v>
      </c>
      <c r="BK146" s="7">
        <v>0.28911999999999999</v>
      </c>
      <c r="BL146" s="7">
        <v>0.28067999999999999</v>
      </c>
      <c r="BM146" s="7">
        <v>0.73717999999999995</v>
      </c>
      <c r="BN146" s="7">
        <v>0.87228000000000006</v>
      </c>
      <c r="BO146" s="7">
        <v>0.45369999999999999</v>
      </c>
      <c r="BP146" s="7">
        <v>0.28001999999999999</v>
      </c>
      <c r="BQ146" s="7">
        <v>0.29316999999999999</v>
      </c>
      <c r="BR146" s="7">
        <v>0.28122000000000003</v>
      </c>
      <c r="BS146" s="7">
        <v>0.74031999999999998</v>
      </c>
      <c r="BT146" s="7">
        <v>0.88143000000000005</v>
      </c>
      <c r="BU146" s="7">
        <v>0.45638000000000001</v>
      </c>
      <c r="BV146" s="7">
        <v>0.28317999999999999</v>
      </c>
      <c r="BW146" s="7">
        <v>0.29421999999999998</v>
      </c>
      <c r="BX146" s="7">
        <v>0.28275</v>
      </c>
      <c r="BY146" s="7">
        <v>0.75366999999999995</v>
      </c>
      <c r="BZ146" s="7">
        <v>0.90449999999999997</v>
      </c>
      <c r="CA146" s="7">
        <v>0.45867999999999998</v>
      </c>
      <c r="CB146" s="7">
        <v>7.0000000000000007E-2</v>
      </c>
      <c r="CC146" s="7">
        <v>7.0000000000000007E-2</v>
      </c>
      <c r="CD146" s="7">
        <v>7.0000000000000007E-2</v>
      </c>
      <c r="CE146" s="7">
        <v>0.28000000000000003</v>
      </c>
      <c r="CF146" s="7">
        <v>0.23</v>
      </c>
      <c r="CG146" s="7">
        <v>0.33</v>
      </c>
      <c r="CH146" s="7">
        <v>0.1</v>
      </c>
      <c r="CI146" s="7">
        <v>0.05</v>
      </c>
      <c r="CJ146" s="7">
        <v>0.02</v>
      </c>
      <c r="CK146" s="7">
        <v>0.36</v>
      </c>
      <c r="CL146" s="7">
        <v>0.55000000000000004</v>
      </c>
      <c r="CM146" s="7">
        <v>0.53</v>
      </c>
      <c r="CN146" s="7" t="s">
        <v>289</v>
      </c>
      <c r="CO146" s="7" t="s">
        <v>289</v>
      </c>
      <c r="CP146" s="7" t="s">
        <v>289</v>
      </c>
      <c r="CQ146" s="7" t="s">
        <v>289</v>
      </c>
      <c r="CR146" s="7" t="s">
        <v>289</v>
      </c>
      <c r="CS146" s="7" t="s">
        <v>289</v>
      </c>
      <c r="CT146" s="7">
        <v>7.0000000000000007E-2</v>
      </c>
      <c r="CU146" s="7">
        <v>0.1</v>
      </c>
      <c r="CV146" s="7">
        <v>0.08</v>
      </c>
      <c r="CW146" s="7">
        <v>0.56000000000000005</v>
      </c>
      <c r="CX146" s="7">
        <v>0.35</v>
      </c>
      <c r="CY146" s="7">
        <v>0.39</v>
      </c>
      <c r="CZ146" s="7">
        <v>0.24</v>
      </c>
      <c r="DA146" s="7">
        <v>0.12</v>
      </c>
      <c r="DB146" s="7">
        <v>0.08</v>
      </c>
      <c r="DC146" s="7">
        <v>0.43</v>
      </c>
      <c r="DD146" s="7">
        <v>0.71</v>
      </c>
      <c r="DE146" s="7">
        <v>0.17</v>
      </c>
      <c r="DF146" s="7">
        <v>0.05</v>
      </c>
      <c r="DG146" s="7">
        <v>7.0000000000000007E-2</v>
      </c>
      <c r="DH146" s="7">
        <v>0.11</v>
      </c>
      <c r="DI146" s="7">
        <v>0.27</v>
      </c>
      <c r="DJ146" s="7">
        <v>0.21</v>
      </c>
      <c r="DK146" s="7">
        <v>0.28999999999999998</v>
      </c>
      <c r="DL146" s="7" t="s">
        <v>325</v>
      </c>
    </row>
    <row r="147" spans="1:116" s="3" customFormat="1" ht="12.75">
      <c r="A147" s="3">
        <v>74221</v>
      </c>
      <c r="B147" s="3" t="s">
        <v>16</v>
      </c>
      <c r="C147" s="2">
        <v>1</v>
      </c>
      <c r="D147" s="3">
        <v>20100224</v>
      </c>
      <c r="E147" s="3" t="s">
        <v>374</v>
      </c>
      <c r="F147" s="3">
        <v>20100224</v>
      </c>
      <c r="G147" s="3" t="s">
        <v>357</v>
      </c>
      <c r="H147" s="3">
        <v>15</v>
      </c>
      <c r="I147" s="3">
        <v>72</v>
      </c>
      <c r="J147" s="3">
        <v>2471</v>
      </c>
      <c r="K147" s="3" t="s">
        <v>283</v>
      </c>
      <c r="L147" s="3" t="s">
        <v>283</v>
      </c>
      <c r="M147" s="3" t="s">
        <v>283</v>
      </c>
      <c r="N147" s="3" t="s">
        <v>283</v>
      </c>
      <c r="O147" s="3">
        <v>542</v>
      </c>
      <c r="P147" s="3">
        <v>1.49</v>
      </c>
      <c r="Q147" s="3">
        <v>0.84</v>
      </c>
      <c r="R147" s="3">
        <v>2.33</v>
      </c>
      <c r="S147" s="3" t="s">
        <v>284</v>
      </c>
      <c r="T147" s="3">
        <v>1.959889</v>
      </c>
      <c r="U147" s="3">
        <v>1.955322</v>
      </c>
      <c r="V147" s="3" t="s">
        <v>285</v>
      </c>
      <c r="W147" s="3">
        <v>1.928374</v>
      </c>
      <c r="X147" s="3">
        <v>1.9394210000000001</v>
      </c>
      <c r="Y147" s="3">
        <v>1.9532959999999999</v>
      </c>
      <c r="Z147" s="3">
        <v>0</v>
      </c>
      <c r="AA147" s="3">
        <v>10.499273000000001</v>
      </c>
      <c r="AB147" s="3">
        <v>10.486052000000001</v>
      </c>
      <c r="AC147" s="3" t="s">
        <v>285</v>
      </c>
      <c r="AD147" s="3">
        <v>10.268610000000001</v>
      </c>
      <c r="AE147" s="3" t="s">
        <v>286</v>
      </c>
      <c r="AF147" s="3">
        <v>10.317596</v>
      </c>
      <c r="AG147" s="3">
        <v>10.455049000000001</v>
      </c>
      <c r="AH147" s="3">
        <v>0.13</v>
      </c>
      <c r="AI147" s="3" t="s">
        <v>287</v>
      </c>
      <c r="AJ147" s="3">
        <v>0.3</v>
      </c>
      <c r="AK147" s="3">
        <v>0</v>
      </c>
      <c r="AL147" s="3">
        <v>0.28570000000000001</v>
      </c>
      <c r="AM147" s="3">
        <v>1000</v>
      </c>
      <c r="AN147" s="3">
        <v>8.86</v>
      </c>
      <c r="AO147" s="3">
        <v>8.91</v>
      </c>
      <c r="AP147" s="3">
        <v>48.67</v>
      </c>
      <c r="AQ147" s="3">
        <v>50.42</v>
      </c>
      <c r="AR147" s="3">
        <v>0.28129999999999999</v>
      </c>
      <c r="AS147" s="3">
        <v>0.29458000000000001</v>
      </c>
      <c r="AT147" s="3">
        <v>0.27929999999999999</v>
      </c>
      <c r="AU147" s="3">
        <v>0.74126999999999998</v>
      </c>
      <c r="AV147" s="3">
        <v>0.91296999999999995</v>
      </c>
      <c r="AW147" s="3">
        <v>0.45157999999999998</v>
      </c>
      <c r="AX147" s="3">
        <v>0.28056999999999999</v>
      </c>
      <c r="AY147" s="3">
        <v>0.29494999999999999</v>
      </c>
      <c r="AZ147" s="3">
        <v>0.27866999999999997</v>
      </c>
      <c r="BA147" s="3">
        <v>0.73773</v>
      </c>
      <c r="BB147" s="3">
        <v>0.91274999999999995</v>
      </c>
      <c r="BC147" s="3">
        <v>0.45067000000000002</v>
      </c>
      <c r="BD147" s="3" t="s">
        <v>288</v>
      </c>
      <c r="BE147" s="3" t="s">
        <v>288</v>
      </c>
      <c r="BF147" s="3" t="s">
        <v>288</v>
      </c>
      <c r="BG147" s="3" t="s">
        <v>288</v>
      </c>
      <c r="BH147" s="3" t="s">
        <v>288</v>
      </c>
      <c r="BI147" s="3" t="s">
        <v>288</v>
      </c>
      <c r="BJ147" s="3">
        <v>0.27682000000000001</v>
      </c>
      <c r="BK147" s="3">
        <v>0.28653000000000001</v>
      </c>
      <c r="BL147" s="3">
        <v>0.27548</v>
      </c>
      <c r="BM147" s="3">
        <v>0.7268</v>
      </c>
      <c r="BN147" s="3">
        <v>0.85818000000000005</v>
      </c>
      <c r="BO147" s="3">
        <v>0.44413000000000002</v>
      </c>
      <c r="BP147" s="3">
        <v>0.27784999999999999</v>
      </c>
      <c r="BQ147" s="3">
        <v>0.28663</v>
      </c>
      <c r="BR147" s="3">
        <v>0.27727000000000002</v>
      </c>
      <c r="BS147" s="3">
        <v>0.73497999999999997</v>
      </c>
      <c r="BT147" s="3">
        <v>0.86431999999999998</v>
      </c>
      <c r="BU147" s="3">
        <v>0.45193</v>
      </c>
      <c r="BV147" s="3">
        <v>0.28015000000000001</v>
      </c>
      <c r="BW147" s="3">
        <v>0.29289999999999999</v>
      </c>
      <c r="BX147" s="3">
        <v>0.27872999999999998</v>
      </c>
      <c r="BY147" s="3">
        <v>0.73582000000000003</v>
      </c>
      <c r="BZ147" s="3">
        <v>0.90700000000000003</v>
      </c>
      <c r="CA147" s="3">
        <v>0.45152999999999999</v>
      </c>
      <c r="CB147" s="3">
        <v>0.03</v>
      </c>
      <c r="CC147" s="3">
        <v>0.03</v>
      </c>
      <c r="CD147" s="3">
        <v>0.06</v>
      </c>
      <c r="CE147" s="3">
        <v>0.17</v>
      </c>
      <c r="CF147" s="3">
        <v>0.19</v>
      </c>
      <c r="CG147" s="3">
        <v>0.25</v>
      </c>
      <c r="CH147" s="3">
        <v>0.05</v>
      </c>
      <c r="CI147" s="3">
        <v>0.05</v>
      </c>
      <c r="CJ147" s="3">
        <v>7.0000000000000007E-2</v>
      </c>
      <c r="CK147" s="3">
        <v>0.24</v>
      </c>
      <c r="CL147" s="3">
        <v>0.21</v>
      </c>
      <c r="CM147" s="3">
        <v>0.12</v>
      </c>
      <c r="CN147" s="3" t="s">
        <v>289</v>
      </c>
      <c r="CO147" s="3" t="s">
        <v>289</v>
      </c>
      <c r="CP147" s="3" t="s">
        <v>289</v>
      </c>
      <c r="CQ147" s="3" t="s">
        <v>289</v>
      </c>
      <c r="CR147" s="3" t="s">
        <v>289</v>
      </c>
      <c r="CS147" s="3" t="s">
        <v>289</v>
      </c>
      <c r="CT147" s="3">
        <v>7.0000000000000007E-2</v>
      </c>
      <c r="CU147" s="3">
        <v>7.0000000000000007E-2</v>
      </c>
      <c r="CV147" s="3">
        <v>0.05</v>
      </c>
      <c r="CW147" s="3">
        <v>0.43</v>
      </c>
      <c r="CX147" s="3">
        <v>0.35</v>
      </c>
      <c r="CY147" s="3">
        <v>0.25</v>
      </c>
      <c r="CZ147" s="3">
        <v>0.02</v>
      </c>
      <c r="DA147" s="3">
        <v>0.02</v>
      </c>
      <c r="DB147" s="3">
        <v>0.02</v>
      </c>
      <c r="DC147" s="3">
        <v>0.11</v>
      </c>
      <c r="DD147" s="3">
        <v>0.6</v>
      </c>
      <c r="DE147" s="3">
        <v>0.14000000000000001</v>
      </c>
      <c r="DF147" s="3">
        <v>0.02</v>
      </c>
      <c r="DG147" s="3">
        <v>0</v>
      </c>
      <c r="DH147" s="3">
        <v>0.02</v>
      </c>
      <c r="DI147" s="3">
        <v>0.12</v>
      </c>
      <c r="DJ147" s="3">
        <v>0.3</v>
      </c>
      <c r="DK147" s="3">
        <v>0.1</v>
      </c>
      <c r="DL147" s="3" t="s">
        <v>325</v>
      </c>
    </row>
    <row r="148" spans="1:116" s="3" customFormat="1" ht="12.75">
      <c r="A148" s="30">
        <v>73431</v>
      </c>
      <c r="B148" s="30" t="s">
        <v>19</v>
      </c>
      <c r="C148" s="31">
        <v>3</v>
      </c>
      <c r="D148" s="30">
        <v>20100224</v>
      </c>
      <c r="E148" s="30" t="s">
        <v>385</v>
      </c>
      <c r="F148" s="30">
        <v>20100224</v>
      </c>
      <c r="G148" s="30" t="s">
        <v>399</v>
      </c>
      <c r="H148" s="30">
        <v>25</v>
      </c>
      <c r="I148" s="30">
        <v>25</v>
      </c>
      <c r="J148" s="30">
        <v>307</v>
      </c>
      <c r="K148" s="30" t="s">
        <v>308</v>
      </c>
      <c r="L148" s="30" t="s">
        <v>283</v>
      </c>
      <c r="M148" s="30" t="s">
        <v>283</v>
      </c>
      <c r="N148" s="30" t="s">
        <v>283</v>
      </c>
      <c r="O148" s="30">
        <v>542</v>
      </c>
      <c r="P148" s="30">
        <v>1.37</v>
      </c>
      <c r="Q148" s="30">
        <v>0.56000000000000005</v>
      </c>
      <c r="R148" s="30">
        <v>1.93</v>
      </c>
      <c r="S148" s="30" t="s">
        <v>284</v>
      </c>
      <c r="T148" s="30">
        <v>2.0156109999999998</v>
      </c>
      <c r="U148" s="30">
        <v>2.0087790000000001</v>
      </c>
      <c r="V148" s="30" t="s">
        <v>285</v>
      </c>
      <c r="W148" s="30">
        <v>1.9679070000000001</v>
      </c>
      <c r="X148" s="30">
        <v>1.971408</v>
      </c>
      <c r="Y148" s="30">
        <v>1.9896180000000001</v>
      </c>
      <c r="Z148" s="30">
        <v>0</v>
      </c>
      <c r="AA148" s="30">
        <v>10.722337</v>
      </c>
      <c r="AB148" s="30">
        <v>10.69558</v>
      </c>
      <c r="AC148" s="30" t="s">
        <v>285</v>
      </c>
      <c r="AD148" s="30">
        <v>10.441577000000001</v>
      </c>
      <c r="AE148" s="30" t="s">
        <v>286</v>
      </c>
      <c r="AF148" s="30">
        <v>10.459180999999999</v>
      </c>
      <c r="AG148" s="30">
        <v>10.620475000000001</v>
      </c>
      <c r="AH148" s="30">
        <v>0.25</v>
      </c>
      <c r="AI148" s="30" t="s">
        <v>287</v>
      </c>
      <c r="AJ148" s="30">
        <v>0.7</v>
      </c>
      <c r="AK148" s="30">
        <v>-1</v>
      </c>
      <c r="AL148" s="30">
        <v>-1.7142999999999999</v>
      </c>
      <c r="AM148" s="30" t="s">
        <v>340</v>
      </c>
      <c r="AN148" s="30">
        <v>8.8800000000000008</v>
      </c>
      <c r="AO148" s="30">
        <v>8.65</v>
      </c>
      <c r="AP148" s="30">
        <v>48.07</v>
      </c>
      <c r="AQ148" s="30">
        <v>47.05</v>
      </c>
      <c r="AR148" s="30">
        <v>0.28742000000000001</v>
      </c>
      <c r="AS148" s="30">
        <v>0.29887000000000002</v>
      </c>
      <c r="AT148" s="30">
        <v>0.29076999999999997</v>
      </c>
      <c r="AU148" s="30">
        <v>0.74702000000000002</v>
      </c>
      <c r="AV148" s="30">
        <v>0.89351999999999998</v>
      </c>
      <c r="AW148" s="30">
        <v>0.46810000000000002</v>
      </c>
      <c r="AX148" s="30">
        <v>0.28647</v>
      </c>
      <c r="AY148" s="30">
        <v>0.29868</v>
      </c>
      <c r="AZ148" s="30">
        <v>0.28963</v>
      </c>
      <c r="BA148" s="30">
        <v>0.74507000000000001</v>
      </c>
      <c r="BB148" s="30">
        <v>0.89254999999999995</v>
      </c>
      <c r="BC148" s="30">
        <v>0.46625</v>
      </c>
      <c r="BD148" s="30" t="s">
        <v>288</v>
      </c>
      <c r="BE148" s="30" t="s">
        <v>288</v>
      </c>
      <c r="BF148" s="30" t="s">
        <v>288</v>
      </c>
      <c r="BG148" s="30" t="s">
        <v>288</v>
      </c>
      <c r="BH148" s="30" t="s">
        <v>288</v>
      </c>
      <c r="BI148" s="30" t="s">
        <v>288</v>
      </c>
      <c r="BJ148" s="30">
        <v>0.28089999999999998</v>
      </c>
      <c r="BK148" s="30">
        <v>0.29121999999999998</v>
      </c>
      <c r="BL148" s="30">
        <v>0.28482000000000002</v>
      </c>
      <c r="BM148" s="30">
        <v>0.71982000000000002</v>
      </c>
      <c r="BN148" s="30">
        <v>0.85272000000000003</v>
      </c>
      <c r="BO148" s="30">
        <v>0.45005000000000001</v>
      </c>
      <c r="BP148" s="30">
        <v>0.28070000000000001</v>
      </c>
      <c r="BQ148" s="30">
        <v>0.29102</v>
      </c>
      <c r="BR148" s="30">
        <v>0.28447</v>
      </c>
      <c r="BS148" s="30">
        <v>0.74107999999999996</v>
      </c>
      <c r="BT148" s="30">
        <v>0.84577999999999998</v>
      </c>
      <c r="BU148" s="30">
        <v>0.45996999999999999</v>
      </c>
      <c r="BV148" s="30">
        <v>0.28412999999999999</v>
      </c>
      <c r="BW148" s="30">
        <v>0.29782999999999998</v>
      </c>
      <c r="BX148" s="30">
        <v>0.28632000000000002</v>
      </c>
      <c r="BY148" s="30">
        <v>0.74043000000000003</v>
      </c>
      <c r="BZ148" s="30">
        <v>0.89668000000000003</v>
      </c>
      <c r="CA148" s="30">
        <v>0.45774999999999999</v>
      </c>
      <c r="CB148" s="30">
        <v>0.06</v>
      </c>
      <c r="CC148" s="30">
        <v>0.04</v>
      </c>
      <c r="CD148" s="30">
        <v>0.04</v>
      </c>
      <c r="CE148" s="30">
        <v>0.8</v>
      </c>
      <c r="CF148" s="30">
        <v>0.21</v>
      </c>
      <c r="CG148" s="30">
        <v>0.3</v>
      </c>
      <c r="CH148" s="30">
        <v>0.08</v>
      </c>
      <c r="CI148" s="30">
        <v>0.05</v>
      </c>
      <c r="CJ148" s="30">
        <v>0.04</v>
      </c>
      <c r="CK148" s="30">
        <v>0.23</v>
      </c>
      <c r="CL148" s="30">
        <v>0.16</v>
      </c>
      <c r="CM148" s="30">
        <v>0.16</v>
      </c>
      <c r="CN148" s="30" t="s">
        <v>289</v>
      </c>
      <c r="CO148" s="30" t="s">
        <v>289</v>
      </c>
      <c r="CP148" s="30" t="s">
        <v>289</v>
      </c>
      <c r="CQ148" s="30" t="s">
        <v>289</v>
      </c>
      <c r="CR148" s="30" t="s">
        <v>289</v>
      </c>
      <c r="CS148" s="30" t="s">
        <v>289</v>
      </c>
      <c r="CT148" s="30">
        <v>0.08</v>
      </c>
      <c r="CU148" s="30">
        <v>0.05</v>
      </c>
      <c r="CV148" s="30">
        <v>0.04</v>
      </c>
      <c r="CW148" s="30">
        <v>0.46</v>
      </c>
      <c r="CX148" s="30">
        <v>0.24</v>
      </c>
      <c r="CY148" s="30">
        <v>0.27</v>
      </c>
      <c r="CZ148" s="30">
        <v>0.03</v>
      </c>
      <c r="DA148" s="30">
        <v>0.11</v>
      </c>
      <c r="DB148" s="30">
        <v>0.04</v>
      </c>
      <c r="DC148" s="30">
        <v>0.63</v>
      </c>
      <c r="DD148" s="30">
        <v>0.37</v>
      </c>
      <c r="DE148" s="30">
        <v>0.14000000000000001</v>
      </c>
      <c r="DF148" s="30">
        <v>0.02</v>
      </c>
      <c r="DG148" s="30">
        <v>0.09</v>
      </c>
      <c r="DH148" s="30">
        <v>0.03</v>
      </c>
      <c r="DI148" s="30">
        <v>0.36</v>
      </c>
      <c r="DJ148" s="30">
        <v>0.21</v>
      </c>
      <c r="DK148" s="30">
        <v>0.11</v>
      </c>
      <c r="DL148" s="30" t="s">
        <v>325</v>
      </c>
    </row>
    <row r="149" spans="1:116" s="3" customFormat="1" ht="12.75">
      <c r="A149" s="62">
        <v>74214</v>
      </c>
      <c r="B149" s="62" t="s">
        <v>16</v>
      </c>
      <c r="C149" s="63">
        <v>9</v>
      </c>
      <c r="D149" s="62">
        <v>20100225</v>
      </c>
      <c r="E149" s="62" t="s">
        <v>74</v>
      </c>
      <c r="F149" s="62">
        <v>20100225</v>
      </c>
      <c r="G149" s="62" t="s">
        <v>398</v>
      </c>
      <c r="H149" s="62">
        <v>1</v>
      </c>
      <c r="I149" s="62">
        <v>1</v>
      </c>
      <c r="J149" s="62">
        <v>330</v>
      </c>
      <c r="K149" s="62" t="s">
        <v>308</v>
      </c>
      <c r="L149" s="62" t="s">
        <v>283</v>
      </c>
      <c r="M149" s="62" t="s">
        <v>283</v>
      </c>
      <c r="N149" s="62" t="s">
        <v>283</v>
      </c>
      <c r="O149" s="62">
        <v>540</v>
      </c>
      <c r="P149" s="62">
        <v>1.1000000000000001</v>
      </c>
      <c r="Q149" s="62">
        <v>1.19</v>
      </c>
      <c r="R149" s="62">
        <v>2.29</v>
      </c>
      <c r="S149" s="62" t="s">
        <v>284</v>
      </c>
      <c r="T149" s="62">
        <v>2.001811</v>
      </c>
      <c r="U149" s="62">
        <v>1.9949589999999999</v>
      </c>
      <c r="V149" s="62" t="s">
        <v>285</v>
      </c>
      <c r="W149" s="62">
        <v>1.9683949999999999</v>
      </c>
      <c r="X149" s="62">
        <v>1.983053</v>
      </c>
      <c r="Y149" s="62">
        <v>2.018065</v>
      </c>
      <c r="Z149" s="62">
        <v>0</v>
      </c>
      <c r="AA149" s="62">
        <v>10.660875000000001</v>
      </c>
      <c r="AB149" s="62">
        <v>10.628349999999999</v>
      </c>
      <c r="AC149" s="62" t="s">
        <v>285</v>
      </c>
      <c r="AD149" s="62">
        <v>10.439435</v>
      </c>
      <c r="AE149" s="62" t="s">
        <v>330</v>
      </c>
      <c r="AF149" s="62">
        <v>10.553208</v>
      </c>
      <c r="AG149" s="62">
        <v>10.755164000000001</v>
      </c>
      <c r="AH149" s="62">
        <v>0.31</v>
      </c>
      <c r="AI149" s="62" t="s">
        <v>287</v>
      </c>
      <c r="AJ149" s="62">
        <v>-1.19</v>
      </c>
      <c r="AK149" s="62">
        <v>-1.8332999999999999</v>
      </c>
      <c r="AL149" s="62">
        <v>1.0713999999999999</v>
      </c>
      <c r="AM149" s="62">
        <v>600</v>
      </c>
      <c r="AN149" s="62">
        <v>8.69</v>
      </c>
      <c r="AO149" s="62">
        <v>8.86</v>
      </c>
      <c r="AP149" s="62">
        <v>49.55</v>
      </c>
      <c r="AQ149" s="62">
        <v>51.98</v>
      </c>
      <c r="AR149" s="62">
        <v>0.28516999999999998</v>
      </c>
      <c r="AS149" s="62">
        <v>0.29743000000000003</v>
      </c>
      <c r="AT149" s="62">
        <v>0.28827999999999998</v>
      </c>
      <c r="AU149" s="62">
        <v>0.74692000000000003</v>
      </c>
      <c r="AV149" s="62">
        <v>0.88880000000000003</v>
      </c>
      <c r="AW149" s="62">
        <v>0.47027000000000002</v>
      </c>
      <c r="AX149" s="62">
        <v>0.28439999999999999</v>
      </c>
      <c r="AY149" s="62">
        <v>0.29743000000000003</v>
      </c>
      <c r="AZ149" s="62">
        <v>0.28761999999999999</v>
      </c>
      <c r="BA149" s="62">
        <v>0.73770000000000002</v>
      </c>
      <c r="BB149" s="62">
        <v>0.88378000000000001</v>
      </c>
      <c r="BC149" s="62">
        <v>0.46461999999999998</v>
      </c>
      <c r="BD149" s="62" t="s">
        <v>288</v>
      </c>
      <c r="BE149" s="62" t="s">
        <v>288</v>
      </c>
      <c r="BF149" s="62" t="s">
        <v>288</v>
      </c>
      <c r="BG149" s="62" t="s">
        <v>288</v>
      </c>
      <c r="BH149" s="62" t="s">
        <v>288</v>
      </c>
      <c r="BI149" s="62" t="s">
        <v>288</v>
      </c>
      <c r="BJ149" s="62">
        <v>0.28039999999999998</v>
      </c>
      <c r="BK149" s="62">
        <v>0.28977999999999998</v>
      </c>
      <c r="BL149" s="62">
        <v>0.28410000000000002</v>
      </c>
      <c r="BM149" s="62">
        <v>0.73443000000000003</v>
      </c>
      <c r="BN149" s="62">
        <v>0.85150000000000003</v>
      </c>
      <c r="BO149" s="62">
        <v>0.46060000000000001</v>
      </c>
      <c r="BP149" s="62">
        <v>0.28016999999999997</v>
      </c>
      <c r="BQ149" s="62">
        <v>0.29565000000000002</v>
      </c>
      <c r="BR149" s="62">
        <v>0.28758</v>
      </c>
      <c r="BS149" s="62">
        <v>0.74966999999999995</v>
      </c>
      <c r="BT149" s="62">
        <v>0.84753000000000001</v>
      </c>
      <c r="BU149" s="62">
        <v>0.4708</v>
      </c>
      <c r="BV149" s="62">
        <v>0.28765000000000002</v>
      </c>
      <c r="BW149" s="62">
        <v>0.30059999999999998</v>
      </c>
      <c r="BX149" s="62">
        <v>0.29077999999999998</v>
      </c>
      <c r="BY149" s="62">
        <v>0.75327</v>
      </c>
      <c r="BZ149" s="62">
        <v>0.90095000000000003</v>
      </c>
      <c r="CA149" s="62">
        <v>0.46893000000000001</v>
      </c>
      <c r="CB149" s="62">
        <v>0.04</v>
      </c>
      <c r="CC149" s="62">
        <v>0.04</v>
      </c>
      <c r="CD149" s="62">
        <v>0.05</v>
      </c>
      <c r="CE149" s="62">
        <v>0.22</v>
      </c>
      <c r="CF149" s="62">
        <v>0.18</v>
      </c>
      <c r="CG149" s="62">
        <v>0.17</v>
      </c>
      <c r="CH149" s="62">
        <v>0.03</v>
      </c>
      <c r="CI149" s="62">
        <v>0.05</v>
      </c>
      <c r="CJ149" s="62">
        <v>0.03</v>
      </c>
      <c r="CK149" s="62">
        <v>0.52</v>
      </c>
      <c r="CL149" s="62">
        <v>0.31</v>
      </c>
      <c r="CM149" s="62">
        <v>0.19</v>
      </c>
      <c r="CN149" s="62" t="s">
        <v>289</v>
      </c>
      <c r="CO149" s="62" t="s">
        <v>289</v>
      </c>
      <c r="CP149" s="62" t="s">
        <v>289</v>
      </c>
      <c r="CQ149" s="62" t="s">
        <v>289</v>
      </c>
      <c r="CR149" s="62" t="s">
        <v>289</v>
      </c>
      <c r="CS149" s="62" t="s">
        <v>289</v>
      </c>
      <c r="CT149" s="62">
        <v>0.03</v>
      </c>
      <c r="CU149" s="62">
        <v>0.03</v>
      </c>
      <c r="CV149" s="62">
        <v>0.04</v>
      </c>
      <c r="CW149" s="62">
        <v>0.2</v>
      </c>
      <c r="CX149" s="62">
        <v>0.19</v>
      </c>
      <c r="CY149" s="62">
        <v>0.18</v>
      </c>
      <c r="CZ149" s="62">
        <v>0.8</v>
      </c>
      <c r="DA149" s="62">
        <v>0.06</v>
      </c>
      <c r="DB149" s="62">
        <v>0.06</v>
      </c>
      <c r="DC149" s="62">
        <v>0.27</v>
      </c>
      <c r="DD149" s="62">
        <v>0.44</v>
      </c>
      <c r="DE149" s="62">
        <v>1.1299999999999999</v>
      </c>
      <c r="DF149" s="62">
        <v>0.41</v>
      </c>
      <c r="DG149" s="62">
        <v>0.12</v>
      </c>
      <c r="DH149" s="62">
        <v>0.1</v>
      </c>
      <c r="DI149" s="62">
        <v>0.24</v>
      </c>
      <c r="DJ149" s="62">
        <v>0.35</v>
      </c>
      <c r="DK149" s="62">
        <v>0.23</v>
      </c>
      <c r="DL149" s="62" t="s">
        <v>325</v>
      </c>
    </row>
    <row r="150" spans="1:116" s="3" customFormat="1" ht="12.75">
      <c r="A150" s="7">
        <v>74215</v>
      </c>
      <c r="B150" s="7" t="s">
        <v>16</v>
      </c>
      <c r="C150" s="6">
        <v>4</v>
      </c>
      <c r="D150" s="7">
        <v>20100303</v>
      </c>
      <c r="E150" s="7" t="s">
        <v>378</v>
      </c>
      <c r="F150" s="7">
        <v>20100303</v>
      </c>
      <c r="G150" s="7" t="s">
        <v>397</v>
      </c>
      <c r="H150" s="7">
        <v>1</v>
      </c>
      <c r="I150" s="7">
        <v>38</v>
      </c>
      <c r="J150" s="7">
        <v>306</v>
      </c>
      <c r="K150" s="7" t="s">
        <v>308</v>
      </c>
      <c r="L150" s="7" t="s">
        <v>283</v>
      </c>
      <c r="M150" s="7" t="s">
        <v>283</v>
      </c>
      <c r="N150" s="7" t="s">
        <v>283</v>
      </c>
      <c r="O150" s="7">
        <v>540</v>
      </c>
      <c r="P150" s="7">
        <v>1.27</v>
      </c>
      <c r="Q150" s="7">
        <v>1.04</v>
      </c>
      <c r="R150" s="7">
        <v>2.31</v>
      </c>
      <c r="S150" s="7" t="s">
        <v>284</v>
      </c>
      <c r="T150" s="7">
        <v>2.023768</v>
      </c>
      <c r="U150" s="7">
        <v>2.0166740000000001</v>
      </c>
      <c r="V150" s="7" t="s">
        <v>285</v>
      </c>
      <c r="W150" s="7">
        <v>1.978834</v>
      </c>
      <c r="X150" s="7">
        <v>1.975409</v>
      </c>
      <c r="Y150" s="7">
        <v>2.0040710000000002</v>
      </c>
      <c r="Z150" s="7">
        <v>0</v>
      </c>
      <c r="AA150" s="7">
        <v>10.771812000000001</v>
      </c>
      <c r="AB150" s="7">
        <v>10.735728</v>
      </c>
      <c r="AC150" s="7" t="s">
        <v>285</v>
      </c>
      <c r="AD150" s="7">
        <v>10.507713000000001</v>
      </c>
      <c r="AE150" s="7" t="s">
        <v>330</v>
      </c>
      <c r="AF150" s="7">
        <v>10.5008</v>
      </c>
      <c r="AG150" s="7">
        <v>10.69646</v>
      </c>
      <c r="AH150" s="7">
        <v>0.33</v>
      </c>
      <c r="AI150" s="7" t="s">
        <v>287</v>
      </c>
      <c r="AJ150" s="7">
        <v>0.37</v>
      </c>
      <c r="AK150" s="7">
        <v>-0.41670000000000001</v>
      </c>
      <c r="AL150" s="7">
        <v>0</v>
      </c>
      <c r="AM150" s="7">
        <v>400</v>
      </c>
      <c r="AN150" s="7">
        <v>8.6300000000000008</v>
      </c>
      <c r="AO150" s="7">
        <v>8.7100000000000009</v>
      </c>
      <c r="AP150" s="7">
        <v>50.17</v>
      </c>
      <c r="AQ150" s="7">
        <v>50.98</v>
      </c>
      <c r="AR150" s="7">
        <v>0.29011999999999999</v>
      </c>
      <c r="AS150" s="7">
        <v>0.30259999999999998</v>
      </c>
      <c r="AT150" s="7">
        <v>0.29139999999999999</v>
      </c>
      <c r="AU150" s="7">
        <v>0.72838000000000003</v>
      </c>
      <c r="AV150" s="7">
        <v>0.88588</v>
      </c>
      <c r="AW150" s="7">
        <v>0.46312999999999999</v>
      </c>
      <c r="AX150" s="7">
        <v>0.28949999999999998</v>
      </c>
      <c r="AY150" s="7">
        <v>0.30220000000000002</v>
      </c>
      <c r="AZ150" s="7">
        <v>0.29037000000000002</v>
      </c>
      <c r="BA150" s="7">
        <v>0.71777999999999997</v>
      </c>
      <c r="BB150" s="7">
        <v>0.88112000000000001</v>
      </c>
      <c r="BC150" s="7">
        <v>0.45957999999999999</v>
      </c>
      <c r="BD150" s="7" t="s">
        <v>288</v>
      </c>
      <c r="BE150" s="7" t="s">
        <v>288</v>
      </c>
      <c r="BF150" s="7" t="s">
        <v>288</v>
      </c>
      <c r="BG150" s="7" t="s">
        <v>288</v>
      </c>
      <c r="BH150" s="7" t="s">
        <v>288</v>
      </c>
      <c r="BI150" s="7" t="s">
        <v>288</v>
      </c>
      <c r="BJ150" s="7">
        <v>0.28383000000000003</v>
      </c>
      <c r="BK150" s="7">
        <v>0.29476999999999998</v>
      </c>
      <c r="BL150" s="7">
        <v>0.28539999999999999</v>
      </c>
      <c r="BM150" s="7">
        <v>0.71011999999999997</v>
      </c>
      <c r="BN150" s="7">
        <v>0.85060000000000002</v>
      </c>
      <c r="BO150" s="7">
        <v>0.44918000000000002</v>
      </c>
      <c r="BP150" s="7">
        <v>0.28308</v>
      </c>
      <c r="BQ150" s="7">
        <v>0.29459999999999997</v>
      </c>
      <c r="BR150" s="7">
        <v>0.28421999999999997</v>
      </c>
      <c r="BS150" s="7">
        <v>0.71984999999999999</v>
      </c>
      <c r="BT150" s="7">
        <v>0.85157000000000005</v>
      </c>
      <c r="BU150" s="7">
        <v>0.45269999999999999</v>
      </c>
      <c r="BV150" s="7">
        <v>0.28782000000000002</v>
      </c>
      <c r="BW150" s="7">
        <v>0.30209999999999998</v>
      </c>
      <c r="BX150" s="7">
        <v>0.28782999999999997</v>
      </c>
      <c r="BY150" s="7">
        <v>0.72330000000000005</v>
      </c>
      <c r="BZ150" s="7">
        <v>0.88756999999999997</v>
      </c>
      <c r="CA150" s="7">
        <v>0.45443</v>
      </c>
      <c r="CB150" s="7">
        <v>0.03</v>
      </c>
      <c r="CC150" s="7">
        <v>0.04</v>
      </c>
      <c r="CD150" s="7">
        <v>0.03</v>
      </c>
      <c r="CE150" s="7">
        <v>0.37</v>
      </c>
      <c r="CF150" s="7">
        <v>0.33</v>
      </c>
      <c r="CG150" s="7">
        <v>0.08</v>
      </c>
      <c r="CH150" s="7">
        <v>0.02</v>
      </c>
      <c r="CI150" s="7">
        <v>0.03</v>
      </c>
      <c r="CJ150" s="7">
        <v>0.04</v>
      </c>
      <c r="CK150" s="7">
        <v>0.1</v>
      </c>
      <c r="CL150" s="7">
        <v>0.21</v>
      </c>
      <c r="CM150" s="7">
        <v>0.09</v>
      </c>
      <c r="CN150" s="7" t="s">
        <v>289</v>
      </c>
      <c r="CO150" s="7" t="s">
        <v>289</v>
      </c>
      <c r="CP150" s="7" t="s">
        <v>289</v>
      </c>
      <c r="CQ150" s="7" t="s">
        <v>289</v>
      </c>
      <c r="CR150" s="7" t="s">
        <v>289</v>
      </c>
      <c r="CS150" s="7" t="s">
        <v>289</v>
      </c>
      <c r="CT150" s="7">
        <v>0.02</v>
      </c>
      <c r="CU150" s="7">
        <v>0.06</v>
      </c>
      <c r="CV150" s="7">
        <v>0.03</v>
      </c>
      <c r="CW150" s="7">
        <v>0.28000000000000003</v>
      </c>
      <c r="CX150" s="7">
        <v>0.28999999999999998</v>
      </c>
      <c r="CY150" s="7">
        <v>0.11</v>
      </c>
      <c r="CZ150" s="7">
        <v>0.01</v>
      </c>
      <c r="DA150" s="7">
        <v>0.05</v>
      </c>
      <c r="DB150" s="7">
        <v>0.06</v>
      </c>
      <c r="DC150" s="7">
        <v>0.15</v>
      </c>
      <c r="DD150" s="7">
        <v>0.17</v>
      </c>
      <c r="DE150" s="7">
        <v>0.1</v>
      </c>
      <c r="DF150" s="7">
        <v>0.03</v>
      </c>
      <c r="DG150" s="7">
        <v>0.04</v>
      </c>
      <c r="DH150" s="7">
        <v>0.03</v>
      </c>
      <c r="DI150" s="7">
        <v>0.21</v>
      </c>
      <c r="DJ150" s="7">
        <v>0.14000000000000001</v>
      </c>
      <c r="DK150" s="7">
        <v>0.09</v>
      </c>
      <c r="DL150" s="7" t="s">
        <v>325</v>
      </c>
    </row>
    <row r="151" spans="1:116" s="3" customFormat="1" ht="12.75">
      <c r="A151" s="62">
        <v>74220</v>
      </c>
      <c r="B151" s="62" t="s">
        <v>16</v>
      </c>
      <c r="C151" s="63">
        <v>9</v>
      </c>
      <c r="D151" s="62">
        <v>20100304</v>
      </c>
      <c r="E151" s="62" t="s">
        <v>381</v>
      </c>
      <c r="F151" s="62">
        <v>20100304</v>
      </c>
      <c r="G151" s="62" t="s">
        <v>398</v>
      </c>
      <c r="H151" s="62">
        <v>2</v>
      </c>
      <c r="I151" s="62">
        <v>2</v>
      </c>
      <c r="J151" s="62">
        <v>485</v>
      </c>
      <c r="K151" s="62" t="s">
        <v>313</v>
      </c>
      <c r="L151" s="62" t="s">
        <v>283</v>
      </c>
      <c r="M151" s="62" t="s">
        <v>283</v>
      </c>
      <c r="N151" s="62" t="s">
        <v>283</v>
      </c>
      <c r="O151" s="62">
        <v>542</v>
      </c>
      <c r="P151" s="62">
        <v>1.48</v>
      </c>
      <c r="Q151" s="62">
        <v>0.88</v>
      </c>
      <c r="R151" s="62">
        <v>2.36</v>
      </c>
      <c r="S151" s="62" t="s">
        <v>284</v>
      </c>
      <c r="T151" s="62">
        <v>1.9786619999999999</v>
      </c>
      <c r="U151" s="62">
        <v>1.971676</v>
      </c>
      <c r="V151" s="62" t="s">
        <v>285</v>
      </c>
      <c r="W151" s="62">
        <v>1.9348030000000001</v>
      </c>
      <c r="X151" s="62">
        <v>1.943622</v>
      </c>
      <c r="Y151" s="62">
        <v>1.9668220000000001</v>
      </c>
      <c r="Z151" s="62">
        <v>1</v>
      </c>
      <c r="AA151" s="62">
        <v>10.561188</v>
      </c>
      <c r="AB151" s="62">
        <v>10.542657999999999</v>
      </c>
      <c r="AC151" s="62" t="s">
        <v>285</v>
      </c>
      <c r="AD151" s="62">
        <v>10.27867</v>
      </c>
      <c r="AE151" s="62" t="s">
        <v>330</v>
      </c>
      <c r="AF151" s="62">
        <v>10.325735999999999</v>
      </c>
      <c r="AG151" s="62">
        <v>10.518227</v>
      </c>
      <c r="AH151" s="62">
        <v>0.18</v>
      </c>
      <c r="AI151" s="62" t="s">
        <v>287</v>
      </c>
      <c r="AJ151" s="62">
        <v>0.23</v>
      </c>
      <c r="AK151" s="62">
        <v>-8.3299999999999999E-2</v>
      </c>
      <c r="AL151" s="62">
        <v>0.57140000000000002</v>
      </c>
      <c r="AM151" s="62">
        <v>600</v>
      </c>
      <c r="AN151" s="62">
        <v>8.83</v>
      </c>
      <c r="AO151" s="62">
        <v>8.77</v>
      </c>
      <c r="AP151" s="62">
        <v>48.76</v>
      </c>
      <c r="AQ151" s="62">
        <v>47.99</v>
      </c>
      <c r="AR151" s="62">
        <v>0.28297</v>
      </c>
      <c r="AS151" s="62">
        <v>0.29535</v>
      </c>
      <c r="AT151" s="62">
        <v>0.28405000000000002</v>
      </c>
      <c r="AU151" s="62">
        <v>0.73609999999999998</v>
      </c>
      <c r="AV151" s="62">
        <v>0.89970000000000006</v>
      </c>
      <c r="AW151" s="62">
        <v>0.45802999999999999</v>
      </c>
      <c r="AX151" s="62">
        <v>0.28120000000000001</v>
      </c>
      <c r="AY151" s="62">
        <v>0.29644999999999999</v>
      </c>
      <c r="AZ151" s="62">
        <v>0.28437000000000001</v>
      </c>
      <c r="BA151" s="62">
        <v>0.72951999999999995</v>
      </c>
      <c r="BB151" s="62">
        <v>0.89942999999999995</v>
      </c>
      <c r="BC151" s="62">
        <v>0.45197999999999999</v>
      </c>
      <c r="BD151" s="62" t="s">
        <v>288</v>
      </c>
      <c r="BE151" s="62" t="s">
        <v>288</v>
      </c>
      <c r="BF151" s="62" t="s">
        <v>288</v>
      </c>
      <c r="BG151" s="62" t="s">
        <v>288</v>
      </c>
      <c r="BH151" s="62" t="s">
        <v>288</v>
      </c>
      <c r="BI151" s="62" t="s">
        <v>288</v>
      </c>
      <c r="BJ151" s="62">
        <v>0.27684999999999998</v>
      </c>
      <c r="BK151" s="62">
        <v>0.28675</v>
      </c>
      <c r="BL151" s="62">
        <v>0.27860000000000001</v>
      </c>
      <c r="BM151" s="62">
        <v>0.71852000000000005</v>
      </c>
      <c r="BN151" s="62">
        <v>0.84577999999999998</v>
      </c>
      <c r="BO151" s="62">
        <v>0.44185000000000002</v>
      </c>
      <c r="BP151" s="62">
        <v>0.27692</v>
      </c>
      <c r="BQ151" s="62">
        <v>0.28752</v>
      </c>
      <c r="BR151" s="62">
        <v>0.28022999999999998</v>
      </c>
      <c r="BS151" s="62">
        <v>0.73192000000000002</v>
      </c>
      <c r="BT151" s="62">
        <v>0.84631999999999996</v>
      </c>
      <c r="BU151" s="62">
        <v>0.45162000000000002</v>
      </c>
      <c r="BV151" s="62">
        <v>0.28116999999999998</v>
      </c>
      <c r="BW151" s="62">
        <v>0.29547000000000001</v>
      </c>
      <c r="BX151" s="62">
        <v>0.28284999999999999</v>
      </c>
      <c r="BY151" s="62">
        <v>0.72924999999999995</v>
      </c>
      <c r="BZ151" s="62">
        <v>0.90271999999999997</v>
      </c>
      <c r="CA151" s="62">
        <v>0.44991999999999999</v>
      </c>
      <c r="CB151" s="62">
        <v>7.0000000000000007E-2</v>
      </c>
      <c r="CC151" s="62">
        <v>0.9</v>
      </c>
      <c r="CD151" s="62">
        <v>0.05</v>
      </c>
      <c r="CE151" s="62">
        <v>0.21</v>
      </c>
      <c r="CF151" s="62">
        <v>0.21</v>
      </c>
      <c r="CG151" s="62">
        <v>0.19</v>
      </c>
      <c r="CH151" s="62">
        <v>1.82</v>
      </c>
      <c r="CI151" s="62">
        <v>0.2</v>
      </c>
      <c r="CJ151" s="62">
        <v>0.65</v>
      </c>
      <c r="CK151" s="62">
        <v>1.26</v>
      </c>
      <c r="CL151" s="62">
        <v>0.72</v>
      </c>
      <c r="CM151" s="62">
        <v>1.21</v>
      </c>
      <c r="CN151" s="62" t="s">
        <v>289</v>
      </c>
      <c r="CO151" s="62" t="s">
        <v>289</v>
      </c>
      <c r="CP151" s="62" t="s">
        <v>289</v>
      </c>
      <c r="CQ151" s="62" t="s">
        <v>289</v>
      </c>
      <c r="CR151" s="62" t="s">
        <v>289</v>
      </c>
      <c r="CS151" s="62" t="s">
        <v>289</v>
      </c>
      <c r="CT151" s="62">
        <v>0.12</v>
      </c>
      <c r="CU151" s="62">
        <v>0.05</v>
      </c>
      <c r="CV151" s="62">
        <v>0.15</v>
      </c>
      <c r="CW151" s="62">
        <v>0.38</v>
      </c>
      <c r="CX151" s="62">
        <v>0.21</v>
      </c>
      <c r="CY151" s="62">
        <v>1.1000000000000001</v>
      </c>
      <c r="CZ151" s="62">
        <v>0.04</v>
      </c>
      <c r="DA151" s="62">
        <v>7.0000000000000007E-2</v>
      </c>
      <c r="DB151" s="62">
        <v>0.04</v>
      </c>
      <c r="DC151" s="62">
        <v>0.47</v>
      </c>
      <c r="DD151" s="62">
        <v>0.28999999999999998</v>
      </c>
      <c r="DE151" s="62">
        <v>0.64</v>
      </c>
      <c r="DF151" s="62">
        <v>0.05</v>
      </c>
      <c r="DG151" s="62">
        <v>0.14000000000000001</v>
      </c>
      <c r="DH151" s="62">
        <v>0.09</v>
      </c>
      <c r="DI151" s="62">
        <v>0.54</v>
      </c>
      <c r="DJ151" s="62">
        <v>1.36</v>
      </c>
      <c r="DK151" s="62">
        <v>0.31</v>
      </c>
      <c r="DL151" s="62" t="s">
        <v>325</v>
      </c>
    </row>
    <row r="152" spans="1:116" s="3" customFormat="1" ht="12.75">
      <c r="A152" s="30">
        <v>74252</v>
      </c>
      <c r="B152" s="30" t="s">
        <v>58</v>
      </c>
      <c r="C152" s="31">
        <v>1</v>
      </c>
      <c r="D152" s="30">
        <v>20100308</v>
      </c>
      <c r="E152" s="30" t="s">
        <v>387</v>
      </c>
      <c r="F152" s="30">
        <v>20100309</v>
      </c>
      <c r="G152" s="30" t="s">
        <v>370</v>
      </c>
      <c r="H152" s="30">
        <v>3</v>
      </c>
      <c r="I152" s="30">
        <v>37</v>
      </c>
      <c r="J152" s="30">
        <v>1109</v>
      </c>
      <c r="K152" s="30" t="s">
        <v>326</v>
      </c>
      <c r="L152" s="30" t="s">
        <v>283</v>
      </c>
      <c r="M152" s="30" t="s">
        <v>326</v>
      </c>
      <c r="N152" s="30" t="s">
        <v>283</v>
      </c>
      <c r="O152" s="30">
        <v>542</v>
      </c>
      <c r="P152" s="30">
        <v>1.66</v>
      </c>
      <c r="Q152" s="30">
        <v>0.96</v>
      </c>
      <c r="R152" s="30">
        <v>2.62</v>
      </c>
      <c r="S152" s="30" t="s">
        <v>284</v>
      </c>
      <c r="T152" s="30">
        <v>1.9467350000000001</v>
      </c>
      <c r="U152" s="30">
        <v>1.944574</v>
      </c>
      <c r="V152" s="30" t="s">
        <v>285</v>
      </c>
      <c r="W152" s="30">
        <v>1.911362</v>
      </c>
      <c r="X152" s="30">
        <v>1.929198</v>
      </c>
      <c r="Y152" s="30">
        <v>1.950385</v>
      </c>
      <c r="Z152" s="30">
        <v>1</v>
      </c>
      <c r="AA152" s="30">
        <v>10.398457000000001</v>
      </c>
      <c r="AB152" s="30">
        <v>10.38134</v>
      </c>
      <c r="AC152" s="30" t="s">
        <v>285</v>
      </c>
      <c r="AD152" s="30">
        <v>10.153772999999999</v>
      </c>
      <c r="AE152" s="30" t="s">
        <v>330</v>
      </c>
      <c r="AF152" s="30">
        <v>10.262195999999999</v>
      </c>
      <c r="AG152" s="30">
        <v>10.415509</v>
      </c>
      <c r="AH152" s="30">
        <v>0.16</v>
      </c>
      <c r="AI152" s="30" t="s">
        <v>287</v>
      </c>
      <c r="AJ152" s="30">
        <v>-0.33</v>
      </c>
      <c r="AK152" s="30">
        <v>1.4167000000000001</v>
      </c>
      <c r="AL152" s="30">
        <v>1.1429</v>
      </c>
      <c r="AM152" s="30">
        <v>1000</v>
      </c>
      <c r="AN152" s="30">
        <v>8.83</v>
      </c>
      <c r="AO152" s="30">
        <v>9.49</v>
      </c>
      <c r="AP152" s="30">
        <v>48.37</v>
      </c>
      <c r="AQ152" s="30">
        <v>53.43</v>
      </c>
      <c r="AR152" s="30">
        <v>0.27844999999999998</v>
      </c>
      <c r="AS152" s="30">
        <v>0.29197000000000001</v>
      </c>
      <c r="AT152" s="30">
        <v>0.27982000000000001</v>
      </c>
      <c r="AU152" s="30">
        <v>0.71594999999999998</v>
      </c>
      <c r="AV152" s="30">
        <v>0.88212999999999997</v>
      </c>
      <c r="AW152" s="30">
        <v>0.44878000000000001</v>
      </c>
      <c r="AX152" s="30">
        <v>0.27850000000000003</v>
      </c>
      <c r="AY152" s="30">
        <v>0.29098000000000002</v>
      </c>
      <c r="AZ152" s="30">
        <v>0.27906999999999998</v>
      </c>
      <c r="BA152" s="30">
        <v>0.71584999999999999</v>
      </c>
      <c r="BB152" s="30">
        <v>0.88177000000000005</v>
      </c>
      <c r="BC152" s="30">
        <v>0.4486</v>
      </c>
      <c r="BD152" s="30" t="s">
        <v>288</v>
      </c>
      <c r="BE152" s="30" t="s">
        <v>288</v>
      </c>
      <c r="BF152" s="30" t="s">
        <v>288</v>
      </c>
      <c r="BG152" s="30" t="s">
        <v>288</v>
      </c>
      <c r="BH152" s="30" t="s">
        <v>288</v>
      </c>
      <c r="BI152" s="30" t="s">
        <v>288</v>
      </c>
      <c r="BJ152" s="30">
        <v>0.27398</v>
      </c>
      <c r="BK152" s="30">
        <v>0.28410000000000002</v>
      </c>
      <c r="BL152" s="30">
        <v>0.27565000000000001</v>
      </c>
      <c r="BM152" s="30">
        <v>0.69245000000000001</v>
      </c>
      <c r="BN152" s="30">
        <v>0.83389999999999997</v>
      </c>
      <c r="BO152" s="30">
        <v>0.43347999999999998</v>
      </c>
      <c r="BP152" s="30">
        <v>0.27633000000000002</v>
      </c>
      <c r="BQ152" s="30">
        <v>0.28703000000000001</v>
      </c>
      <c r="BR152" s="30">
        <v>0.27717999999999998</v>
      </c>
      <c r="BS152" s="30">
        <v>0.71452000000000004</v>
      </c>
      <c r="BT152" s="30">
        <v>0.84567000000000003</v>
      </c>
      <c r="BU152" s="30">
        <v>0.44245000000000001</v>
      </c>
      <c r="BV152" s="30">
        <v>0.27948000000000001</v>
      </c>
      <c r="BW152" s="30">
        <v>0.29216999999999999</v>
      </c>
      <c r="BX152" s="30">
        <v>0.27972999999999998</v>
      </c>
      <c r="BY152" s="30">
        <v>0.72187000000000001</v>
      </c>
      <c r="BZ152" s="30">
        <v>0.88495000000000001</v>
      </c>
      <c r="CA152" s="30">
        <v>0.44733000000000001</v>
      </c>
      <c r="CB152" s="30">
        <v>0.03</v>
      </c>
      <c r="CC152" s="30">
        <v>0.08</v>
      </c>
      <c r="CD152" s="30">
        <v>0.12</v>
      </c>
      <c r="CE152" s="30">
        <v>0.2</v>
      </c>
      <c r="CF152" s="30">
        <v>0.27</v>
      </c>
      <c r="CG152" s="30">
        <v>0.22</v>
      </c>
      <c r="CH152" s="30">
        <v>0.05</v>
      </c>
      <c r="CI152" s="30">
        <v>7.0000000000000007E-2</v>
      </c>
      <c r="CJ152" s="30">
        <v>0.09</v>
      </c>
      <c r="CK152" s="30">
        <v>0.11</v>
      </c>
      <c r="CL152" s="30">
        <v>0.38</v>
      </c>
      <c r="CM152" s="30">
        <v>0.19</v>
      </c>
      <c r="CN152" s="30" t="s">
        <v>289</v>
      </c>
      <c r="CO152" s="30" t="s">
        <v>289</v>
      </c>
      <c r="CP152" s="30" t="s">
        <v>289</v>
      </c>
      <c r="CQ152" s="30" t="s">
        <v>289</v>
      </c>
      <c r="CR152" s="30" t="s">
        <v>289</v>
      </c>
      <c r="CS152" s="30" t="s">
        <v>289</v>
      </c>
      <c r="CT152" s="30">
        <v>0.04</v>
      </c>
      <c r="CU152" s="30">
        <v>0.09</v>
      </c>
      <c r="CV152" s="30">
        <v>0.05</v>
      </c>
      <c r="CW152" s="30">
        <v>0.46</v>
      </c>
      <c r="CX152" s="30">
        <v>0.26</v>
      </c>
      <c r="CY152" s="30">
        <v>0.28000000000000003</v>
      </c>
      <c r="CZ152" s="30">
        <v>0.05</v>
      </c>
      <c r="DA152" s="30">
        <v>0.05</v>
      </c>
      <c r="DB152" s="30">
        <v>0.05</v>
      </c>
      <c r="DC152" s="30">
        <v>0.45</v>
      </c>
      <c r="DD152" s="30">
        <v>0.3</v>
      </c>
      <c r="DE152" s="30">
        <v>0.51</v>
      </c>
      <c r="DF152" s="30">
        <v>0.04</v>
      </c>
      <c r="DG152" s="30">
        <v>0.08</v>
      </c>
      <c r="DH152" s="30">
        <v>0.06</v>
      </c>
      <c r="DI152" s="30">
        <v>0.3</v>
      </c>
      <c r="DJ152" s="30">
        <v>0.25</v>
      </c>
      <c r="DK152" s="30">
        <v>0.28999999999999998</v>
      </c>
      <c r="DL152" s="30" t="s">
        <v>325</v>
      </c>
    </row>
    <row r="153" spans="1:116" s="3" customFormat="1" ht="12.75">
      <c r="A153" s="7">
        <v>74218</v>
      </c>
      <c r="B153" s="7" t="s">
        <v>16</v>
      </c>
      <c r="C153" s="6">
        <v>4</v>
      </c>
      <c r="D153" s="7">
        <v>20100310</v>
      </c>
      <c r="E153" s="7" t="s">
        <v>145</v>
      </c>
      <c r="F153" s="7">
        <v>20100310</v>
      </c>
      <c r="G153" s="7" t="s">
        <v>397</v>
      </c>
      <c r="H153" s="7">
        <v>2</v>
      </c>
      <c r="I153" s="7">
        <v>39</v>
      </c>
      <c r="J153" s="7">
        <v>460</v>
      </c>
      <c r="K153" s="7" t="s">
        <v>313</v>
      </c>
      <c r="L153" s="7" t="s">
        <v>283</v>
      </c>
      <c r="M153" s="7" t="s">
        <v>313</v>
      </c>
      <c r="N153" s="7" t="s">
        <v>283</v>
      </c>
      <c r="O153" s="7">
        <v>541</v>
      </c>
      <c r="P153" s="7">
        <v>0.88</v>
      </c>
      <c r="Q153" s="7">
        <v>0.73</v>
      </c>
      <c r="R153" s="7">
        <v>1.61</v>
      </c>
      <c r="S153" s="7" t="s">
        <v>284</v>
      </c>
      <c r="T153" s="7">
        <v>2.0021979999999999</v>
      </c>
      <c r="U153" s="7">
        <v>2.0000179999999999</v>
      </c>
      <c r="V153" s="7" t="s">
        <v>285</v>
      </c>
      <c r="W153" s="7">
        <v>1.974405</v>
      </c>
      <c r="X153" s="7">
        <v>1.9749479999999999</v>
      </c>
      <c r="Y153" s="7">
        <v>1.995916</v>
      </c>
      <c r="Z153" s="7">
        <v>0</v>
      </c>
      <c r="AA153" s="7">
        <v>10.683228</v>
      </c>
      <c r="AB153" s="7">
        <v>10.657235</v>
      </c>
      <c r="AC153" s="7" t="s">
        <v>285</v>
      </c>
      <c r="AD153" s="7">
        <v>10.516323</v>
      </c>
      <c r="AE153" s="7" t="s">
        <v>330</v>
      </c>
      <c r="AF153" s="7">
        <v>10.516665</v>
      </c>
      <c r="AG153" s="7">
        <v>10.656461999999999</v>
      </c>
      <c r="AH153" s="7">
        <v>0.24</v>
      </c>
      <c r="AI153" s="7" t="s">
        <v>287</v>
      </c>
      <c r="AJ153" s="7">
        <v>0.01</v>
      </c>
      <c r="AK153" s="7">
        <v>8.3299999999999999E-2</v>
      </c>
      <c r="AL153" s="7">
        <v>0.1429</v>
      </c>
      <c r="AM153" s="7">
        <v>400</v>
      </c>
      <c r="AN153" s="7">
        <v>10.76</v>
      </c>
      <c r="AO153" s="7">
        <v>10.029999999999999</v>
      </c>
      <c r="AP153" s="7">
        <v>70.260000000000005</v>
      </c>
      <c r="AQ153" s="7">
        <v>65.180000000000007</v>
      </c>
      <c r="AR153" s="7">
        <v>0.28794999999999998</v>
      </c>
      <c r="AS153" s="7">
        <v>0.30164999999999997</v>
      </c>
      <c r="AT153" s="7">
        <v>0.28720000000000001</v>
      </c>
      <c r="AU153" s="7">
        <v>0.71945000000000003</v>
      </c>
      <c r="AV153" s="7">
        <v>0.88544999999999996</v>
      </c>
      <c r="AW153" s="7">
        <v>0.45432</v>
      </c>
      <c r="AX153" s="7">
        <v>0.28803000000000001</v>
      </c>
      <c r="AY153" s="7">
        <v>0.30035000000000001</v>
      </c>
      <c r="AZ153" s="7">
        <v>0.28692000000000001</v>
      </c>
      <c r="BA153" s="7">
        <v>0.71572999999999998</v>
      </c>
      <c r="BB153" s="7">
        <v>0.88117999999999996</v>
      </c>
      <c r="BC153" s="7">
        <v>0.45127</v>
      </c>
      <c r="BD153" s="7" t="s">
        <v>288</v>
      </c>
      <c r="BE153" s="7" t="s">
        <v>288</v>
      </c>
      <c r="BF153" s="7" t="s">
        <v>288</v>
      </c>
      <c r="BG153" s="7" t="s">
        <v>288</v>
      </c>
      <c r="BH153" s="7" t="s">
        <v>288</v>
      </c>
      <c r="BI153" s="7" t="s">
        <v>288</v>
      </c>
      <c r="BJ153" s="7">
        <v>0.28382000000000002</v>
      </c>
      <c r="BK153" s="7">
        <v>0.29681999999999997</v>
      </c>
      <c r="BL153" s="7">
        <v>0.28392000000000001</v>
      </c>
      <c r="BM153" s="7">
        <v>0.70921999999999996</v>
      </c>
      <c r="BN153" s="7">
        <v>0.85956999999999995</v>
      </c>
      <c r="BO153" s="7">
        <v>0.44402000000000003</v>
      </c>
      <c r="BP153" s="7">
        <v>0.28401999999999999</v>
      </c>
      <c r="BQ153" s="7">
        <v>0.29552</v>
      </c>
      <c r="BR153" s="7">
        <v>0.28342000000000001</v>
      </c>
      <c r="BS153" s="7">
        <v>0.71965000000000001</v>
      </c>
      <c r="BT153" s="7">
        <v>0.87017</v>
      </c>
      <c r="BU153" s="7">
        <v>0.44485000000000002</v>
      </c>
      <c r="BV153" s="7">
        <v>0.28706999999999999</v>
      </c>
      <c r="BW153" s="7">
        <v>0.30077999999999999</v>
      </c>
      <c r="BX153" s="7">
        <v>0.2863</v>
      </c>
      <c r="BY153" s="7">
        <v>0.72319999999999995</v>
      </c>
      <c r="BZ153" s="7">
        <v>0.89190000000000003</v>
      </c>
      <c r="CA153" s="7">
        <v>0.44912999999999997</v>
      </c>
      <c r="CB153" s="7">
        <v>0.04</v>
      </c>
      <c r="CC153" s="7">
        <v>0.03</v>
      </c>
      <c r="CD153" s="7">
        <v>0.04</v>
      </c>
      <c r="CE153" s="7">
        <v>0.22</v>
      </c>
      <c r="CF153" s="7">
        <v>0.11</v>
      </c>
      <c r="CG153" s="7">
        <v>0.19</v>
      </c>
      <c r="CH153" s="7">
        <v>0.18</v>
      </c>
      <c r="CI153" s="7">
        <v>0.03</v>
      </c>
      <c r="CJ153" s="7">
        <v>0.04</v>
      </c>
      <c r="CK153" s="7">
        <v>0.11</v>
      </c>
      <c r="CL153" s="7">
        <v>0.13</v>
      </c>
      <c r="CM153" s="7">
        <v>0.18</v>
      </c>
      <c r="CN153" s="7" t="s">
        <v>289</v>
      </c>
      <c r="CO153" s="7" t="s">
        <v>289</v>
      </c>
      <c r="CP153" s="7" t="s">
        <v>289</v>
      </c>
      <c r="CQ153" s="7" t="s">
        <v>289</v>
      </c>
      <c r="CR153" s="7" t="s">
        <v>289</v>
      </c>
      <c r="CS153" s="7" t="s">
        <v>289</v>
      </c>
      <c r="CT153" s="7">
        <v>0.31</v>
      </c>
      <c r="CU153" s="7">
        <v>0.06</v>
      </c>
      <c r="CV153" s="7">
        <v>0.04</v>
      </c>
      <c r="CW153" s="7">
        <v>0.22</v>
      </c>
      <c r="CX153" s="7">
        <v>0.16</v>
      </c>
      <c r="CY153" s="7">
        <v>0.16</v>
      </c>
      <c r="CZ153" s="7">
        <v>0.03</v>
      </c>
      <c r="DA153" s="7">
        <v>0.04</v>
      </c>
      <c r="DB153" s="7">
        <v>0.05</v>
      </c>
      <c r="DC153" s="7">
        <v>0.17</v>
      </c>
      <c r="DD153" s="7">
        <v>0.19</v>
      </c>
      <c r="DE153" s="7">
        <v>7.0000000000000007E-2</v>
      </c>
      <c r="DF153" s="7">
        <v>0.13</v>
      </c>
      <c r="DG153" s="7">
        <v>0.05</v>
      </c>
      <c r="DH153" s="7">
        <v>0.02</v>
      </c>
      <c r="DI153" s="7">
        <v>0.28000000000000003</v>
      </c>
      <c r="DJ153" s="7">
        <v>0.25</v>
      </c>
      <c r="DK153" s="7">
        <v>0.1</v>
      </c>
      <c r="DL153" s="7" t="s">
        <v>325</v>
      </c>
    </row>
    <row r="154" spans="1:116" s="3" customFormat="1" ht="12.75">
      <c r="A154" s="30">
        <v>73428</v>
      </c>
      <c r="B154" s="30" t="s">
        <v>19</v>
      </c>
      <c r="C154" s="31">
        <v>3</v>
      </c>
      <c r="D154" s="30">
        <v>20100311</v>
      </c>
      <c r="E154" s="30" t="s">
        <v>98</v>
      </c>
      <c r="F154" s="30">
        <v>20100318</v>
      </c>
      <c r="G154" s="30" t="s">
        <v>399</v>
      </c>
      <c r="H154" s="30" t="s">
        <v>365</v>
      </c>
      <c r="I154" s="30">
        <v>27</v>
      </c>
      <c r="J154" s="30">
        <v>630</v>
      </c>
      <c r="K154" s="30" t="s">
        <v>313</v>
      </c>
      <c r="L154" s="30" t="s">
        <v>283</v>
      </c>
      <c r="M154" s="30" t="s">
        <v>283</v>
      </c>
      <c r="N154" s="30" t="s">
        <v>283</v>
      </c>
      <c r="O154" s="30">
        <v>540</v>
      </c>
      <c r="P154" s="30">
        <v>1.19</v>
      </c>
      <c r="Q154" s="30">
        <v>1.1499999999999999</v>
      </c>
      <c r="R154" s="30">
        <v>2.34</v>
      </c>
      <c r="S154" s="30" t="s">
        <v>284</v>
      </c>
      <c r="T154" s="30">
        <v>1.977474</v>
      </c>
      <c r="U154" s="30">
        <v>1.9717279999999999</v>
      </c>
      <c r="V154" s="30" t="s">
        <v>285</v>
      </c>
      <c r="W154" s="30">
        <v>1.9419919999999999</v>
      </c>
      <c r="X154" s="30">
        <v>1.939557</v>
      </c>
      <c r="Y154" s="30">
        <v>1.966507</v>
      </c>
      <c r="Z154" s="30">
        <v>0</v>
      </c>
      <c r="AA154" s="30">
        <v>10.55547</v>
      </c>
      <c r="AB154" s="30">
        <v>10.532384</v>
      </c>
      <c r="AC154" s="30" t="s">
        <v>285</v>
      </c>
      <c r="AD154" s="30">
        <v>10.320952</v>
      </c>
      <c r="AE154" s="30" t="s">
        <v>296</v>
      </c>
      <c r="AF154" s="30">
        <v>10.334607999999999</v>
      </c>
      <c r="AG154" s="30">
        <v>10.516988</v>
      </c>
      <c r="AH154" s="30">
        <v>0.22</v>
      </c>
      <c r="AI154" s="30" t="s">
        <v>287</v>
      </c>
      <c r="AJ154" s="30">
        <v>0.15</v>
      </c>
      <c r="AK154" s="30">
        <v>-1.0832999999999999</v>
      </c>
      <c r="AL154" s="30">
        <v>0.78569999999999995</v>
      </c>
      <c r="AM154" s="30" t="s">
        <v>340</v>
      </c>
      <c r="AN154" s="30">
        <v>8.6199999999999992</v>
      </c>
      <c r="AO154" s="30">
        <v>8.93</v>
      </c>
      <c r="AP154" s="30">
        <v>50.12</v>
      </c>
      <c r="AQ154" s="30">
        <v>52.51</v>
      </c>
      <c r="AR154" s="30">
        <v>0.28277000000000002</v>
      </c>
      <c r="AS154" s="30">
        <v>0.29543000000000003</v>
      </c>
      <c r="AT154" s="30">
        <v>0.28437000000000001</v>
      </c>
      <c r="AU154" s="30">
        <v>0.73072000000000004</v>
      </c>
      <c r="AV154" s="30">
        <v>0.90102000000000004</v>
      </c>
      <c r="AW154" s="30">
        <v>0.45523000000000002</v>
      </c>
      <c r="AX154" s="30">
        <v>0.28197</v>
      </c>
      <c r="AY154" s="30">
        <v>0.29527999999999999</v>
      </c>
      <c r="AZ154" s="30">
        <v>0.28343000000000002</v>
      </c>
      <c r="BA154" s="30">
        <v>0.73170000000000002</v>
      </c>
      <c r="BB154" s="30">
        <v>0.89942</v>
      </c>
      <c r="BC154" s="30">
        <v>0.45218000000000003</v>
      </c>
      <c r="BD154" s="30" t="s">
        <v>288</v>
      </c>
      <c r="BE154" s="30" t="s">
        <v>288</v>
      </c>
      <c r="BF154" s="30" t="s">
        <v>288</v>
      </c>
      <c r="BG154" s="30" t="s">
        <v>288</v>
      </c>
      <c r="BH154" s="30" t="s">
        <v>288</v>
      </c>
      <c r="BI154" s="30" t="s">
        <v>288</v>
      </c>
      <c r="BJ154" s="30">
        <v>0.27787000000000001</v>
      </c>
      <c r="BK154" s="30">
        <v>0.28827000000000003</v>
      </c>
      <c r="BL154" s="30">
        <v>0.27983000000000002</v>
      </c>
      <c r="BM154" s="30">
        <v>0.71428000000000003</v>
      </c>
      <c r="BN154" s="30">
        <v>0.85065000000000002</v>
      </c>
      <c r="BO154" s="30">
        <v>0.44442999999999999</v>
      </c>
      <c r="BP154" s="30">
        <v>0.27692</v>
      </c>
      <c r="BQ154" s="30">
        <v>0.28932000000000002</v>
      </c>
      <c r="BR154" s="30">
        <v>0.27943000000000001</v>
      </c>
      <c r="BS154" s="30">
        <v>0.71782999999999997</v>
      </c>
      <c r="BT154" s="30">
        <v>0.86240000000000006</v>
      </c>
      <c r="BU154" s="30">
        <v>0.44764999999999999</v>
      </c>
      <c r="BV154" s="30">
        <v>0.28137000000000001</v>
      </c>
      <c r="BW154" s="30">
        <v>0.29516999999999999</v>
      </c>
      <c r="BX154" s="30">
        <v>0.28234999999999999</v>
      </c>
      <c r="BY154" s="30">
        <v>0.73112999999999995</v>
      </c>
      <c r="BZ154" s="30">
        <v>0.90510000000000002</v>
      </c>
      <c r="CA154" s="30">
        <v>0.45051999999999998</v>
      </c>
      <c r="CB154" s="30">
        <v>0.03</v>
      </c>
      <c r="CC154" s="30">
        <v>0.03</v>
      </c>
      <c r="CD154" s="30">
        <v>0.04</v>
      </c>
      <c r="CE154" s="30">
        <v>0.17</v>
      </c>
      <c r="CF154" s="30">
        <v>0.13</v>
      </c>
      <c r="CG154" s="30">
        <v>0.32</v>
      </c>
      <c r="CH154" s="30">
        <v>0.03</v>
      </c>
      <c r="CI154" s="30">
        <v>0.06</v>
      </c>
      <c r="CJ154" s="30">
        <v>0.04</v>
      </c>
      <c r="CK154" s="30">
        <v>0.27</v>
      </c>
      <c r="CL154" s="30">
        <v>0.22</v>
      </c>
      <c r="CM154" s="30">
        <v>0.19</v>
      </c>
      <c r="CN154" s="30" t="s">
        <v>289</v>
      </c>
      <c r="CO154" s="30" t="s">
        <v>289</v>
      </c>
      <c r="CP154" s="30" t="s">
        <v>289</v>
      </c>
      <c r="CQ154" s="30" t="s">
        <v>289</v>
      </c>
      <c r="CR154" s="30" t="s">
        <v>289</v>
      </c>
      <c r="CS154" s="30" t="s">
        <v>289</v>
      </c>
      <c r="CT154" s="30">
        <v>0.03</v>
      </c>
      <c r="CU154" s="30">
        <v>0.05</v>
      </c>
      <c r="CV154" s="30">
        <v>0.05</v>
      </c>
      <c r="CW154" s="30">
        <v>0.36</v>
      </c>
      <c r="CX154" s="30">
        <v>0.26</v>
      </c>
      <c r="CY154" s="30">
        <v>0.15</v>
      </c>
      <c r="CZ154" s="30">
        <v>0.03</v>
      </c>
      <c r="DA154" s="30">
        <v>0.03</v>
      </c>
      <c r="DB154" s="30">
        <v>0.05</v>
      </c>
      <c r="DC154" s="30">
        <v>0.23</v>
      </c>
      <c r="DD154" s="30">
        <v>0.19</v>
      </c>
      <c r="DE154" s="30">
        <v>0.31</v>
      </c>
      <c r="DF154" s="30">
        <v>0.03</v>
      </c>
      <c r="DG154" s="30">
        <v>0.08</v>
      </c>
      <c r="DH154" s="30">
        <v>0.03</v>
      </c>
      <c r="DI154" s="30">
        <v>0.2</v>
      </c>
      <c r="DJ154" s="30">
        <v>0.33</v>
      </c>
      <c r="DK154" s="30">
        <v>0.22</v>
      </c>
      <c r="DL154" s="30" t="s">
        <v>325</v>
      </c>
    </row>
    <row r="155" spans="1:116" s="3" customFormat="1" ht="12.75">
      <c r="A155" s="62">
        <v>74219</v>
      </c>
      <c r="B155" s="62" t="s">
        <v>16</v>
      </c>
      <c r="C155" s="63">
        <v>9</v>
      </c>
      <c r="D155" s="62">
        <v>20100311</v>
      </c>
      <c r="E155" s="62" t="s">
        <v>382</v>
      </c>
      <c r="F155" s="62">
        <v>20100311</v>
      </c>
      <c r="G155" s="62" t="s">
        <v>398</v>
      </c>
      <c r="H155" s="62">
        <v>3</v>
      </c>
      <c r="I155" s="62">
        <v>3</v>
      </c>
      <c r="J155" s="62">
        <v>642</v>
      </c>
      <c r="K155" s="62" t="s">
        <v>326</v>
      </c>
      <c r="L155" s="62" t="s">
        <v>283</v>
      </c>
      <c r="M155" s="62" t="s">
        <v>326</v>
      </c>
      <c r="N155" s="62" t="s">
        <v>283</v>
      </c>
      <c r="O155" s="62">
        <v>541</v>
      </c>
      <c r="P155" s="62">
        <v>0.94</v>
      </c>
      <c r="Q155" s="62">
        <v>0.79</v>
      </c>
      <c r="R155" s="62">
        <v>1.73</v>
      </c>
      <c r="S155" s="62" t="s">
        <v>284</v>
      </c>
      <c r="T155" s="62">
        <v>1.966558</v>
      </c>
      <c r="U155" s="62">
        <v>1.9651160000000001</v>
      </c>
      <c r="V155" s="62" t="s">
        <v>285</v>
      </c>
      <c r="W155" s="62">
        <v>1.9406509999999999</v>
      </c>
      <c r="X155" s="62">
        <v>1.940537</v>
      </c>
      <c r="Y155" s="62">
        <v>1.96051</v>
      </c>
      <c r="Z155" s="62">
        <v>2</v>
      </c>
      <c r="AA155" s="62">
        <v>10.50905</v>
      </c>
      <c r="AB155" s="62">
        <v>10.500586</v>
      </c>
      <c r="AC155" s="62" t="s">
        <v>285</v>
      </c>
      <c r="AD155" s="62">
        <v>10.333112</v>
      </c>
      <c r="AE155" s="62" t="s">
        <v>330</v>
      </c>
      <c r="AF155" s="62">
        <v>10.366652999999999</v>
      </c>
      <c r="AG155" s="62">
        <v>10.495475000000001</v>
      </c>
      <c r="AH155" s="62">
        <v>0.08</v>
      </c>
      <c r="AI155" s="62" t="s">
        <v>287</v>
      </c>
      <c r="AJ155" s="62">
        <v>0.05</v>
      </c>
      <c r="AK155" s="62">
        <v>0.58330000000000004</v>
      </c>
      <c r="AL155" s="62">
        <v>0.57140000000000002</v>
      </c>
      <c r="AM155" s="62">
        <v>400</v>
      </c>
      <c r="AN155" s="62">
        <v>10.7</v>
      </c>
      <c r="AO155" s="62">
        <v>10.130000000000001</v>
      </c>
      <c r="AP155" s="62">
        <v>70.02</v>
      </c>
      <c r="AQ155" s="62">
        <v>66.11</v>
      </c>
      <c r="AR155" s="62">
        <v>0.28158</v>
      </c>
      <c r="AS155" s="62">
        <v>0.29507</v>
      </c>
      <c r="AT155" s="62">
        <v>0.28206999999999999</v>
      </c>
      <c r="AU155" s="62">
        <v>0.73011999999999999</v>
      </c>
      <c r="AV155" s="62">
        <v>0.89415</v>
      </c>
      <c r="AW155" s="62">
        <v>0.45182</v>
      </c>
      <c r="AX155" s="62">
        <v>0.28127000000000002</v>
      </c>
      <c r="AY155" s="62">
        <v>0.29432000000000003</v>
      </c>
      <c r="AZ155" s="62">
        <v>0.28203</v>
      </c>
      <c r="BA155" s="62">
        <v>0.73341999999999996</v>
      </c>
      <c r="BB155" s="62">
        <v>0.89980000000000004</v>
      </c>
      <c r="BC155" s="62">
        <v>0.44974999999999998</v>
      </c>
      <c r="BD155" s="62" t="s">
        <v>288</v>
      </c>
      <c r="BE155" s="62" t="s">
        <v>288</v>
      </c>
      <c r="BF155" s="62" t="s">
        <v>288</v>
      </c>
      <c r="BG155" s="62" t="s">
        <v>288</v>
      </c>
      <c r="BH155" s="62" t="s">
        <v>288</v>
      </c>
      <c r="BI155" s="62" t="s">
        <v>288</v>
      </c>
      <c r="BJ155" s="62">
        <v>0.27756999999999998</v>
      </c>
      <c r="BK155" s="62">
        <v>0.28927999999999998</v>
      </c>
      <c r="BL155" s="62">
        <v>0.27915000000000001</v>
      </c>
      <c r="BM155" s="62">
        <v>0.71992</v>
      </c>
      <c r="BN155" s="62">
        <v>0.85651999999999995</v>
      </c>
      <c r="BO155" s="62">
        <v>0.44550000000000001</v>
      </c>
      <c r="BP155" s="62">
        <v>0.27696999999999999</v>
      </c>
      <c r="BQ155" s="62">
        <v>0.29044999999999999</v>
      </c>
      <c r="BR155" s="62">
        <v>0.27834999999999999</v>
      </c>
      <c r="BS155" s="62">
        <v>0.73145000000000004</v>
      </c>
      <c r="BT155" s="62">
        <v>0.87648000000000004</v>
      </c>
      <c r="BU155" s="62">
        <v>0.45297999999999999</v>
      </c>
      <c r="BV155" s="62">
        <v>0.28061999999999998</v>
      </c>
      <c r="BW155" s="62">
        <v>0.29444999999999999</v>
      </c>
      <c r="BX155" s="62">
        <v>0.28055000000000002</v>
      </c>
      <c r="BY155" s="62">
        <v>0.73582999999999998</v>
      </c>
      <c r="BZ155" s="62">
        <v>0.90771999999999997</v>
      </c>
      <c r="CA155" s="62">
        <v>0.45337</v>
      </c>
      <c r="CB155" s="62">
        <v>0.01</v>
      </c>
      <c r="CC155" s="62">
        <v>0.06</v>
      </c>
      <c r="CD155" s="62">
        <v>0.05</v>
      </c>
      <c r="CE155" s="62">
        <v>0.15</v>
      </c>
      <c r="CF155" s="62">
        <v>0.3</v>
      </c>
      <c r="CG155" s="62">
        <v>0.15</v>
      </c>
      <c r="CH155" s="62">
        <v>0.03</v>
      </c>
      <c r="CI155" s="62">
        <v>0.05</v>
      </c>
      <c r="CJ155" s="62">
        <v>0.05</v>
      </c>
      <c r="CK155" s="62">
        <v>0.27</v>
      </c>
      <c r="CL155" s="62">
        <v>0.28999999999999998</v>
      </c>
      <c r="CM155" s="62">
        <v>0.24</v>
      </c>
      <c r="CN155" s="62" t="s">
        <v>289</v>
      </c>
      <c r="CO155" s="62" t="s">
        <v>289</v>
      </c>
      <c r="CP155" s="62" t="s">
        <v>289</v>
      </c>
      <c r="CQ155" s="62" t="s">
        <v>289</v>
      </c>
      <c r="CR155" s="62" t="s">
        <v>289</v>
      </c>
      <c r="CS155" s="62" t="s">
        <v>289</v>
      </c>
      <c r="CT155" s="62">
        <v>0.05</v>
      </c>
      <c r="CU155" s="62">
        <v>0.03</v>
      </c>
      <c r="CV155" s="62">
        <v>0.03</v>
      </c>
      <c r="CW155" s="62">
        <v>0.28999999999999998</v>
      </c>
      <c r="CX155" s="62">
        <v>0.34</v>
      </c>
      <c r="CY155" s="62">
        <v>0.28999999999999998</v>
      </c>
      <c r="CZ155" s="62">
        <v>0.05</v>
      </c>
      <c r="DA155" s="62">
        <v>0.06</v>
      </c>
      <c r="DB155" s="62">
        <v>0.03</v>
      </c>
      <c r="DC155" s="62">
        <v>0.39</v>
      </c>
      <c r="DD155" s="62">
        <v>0.4</v>
      </c>
      <c r="DE155" s="62">
        <v>1.01</v>
      </c>
      <c r="DF155" s="62">
        <v>0.03</v>
      </c>
      <c r="DG155" s="62">
        <v>0.05</v>
      </c>
      <c r="DH155" s="62">
        <v>0.04</v>
      </c>
      <c r="DI155" s="62">
        <v>0.17</v>
      </c>
      <c r="DJ155" s="62">
        <v>0.21</v>
      </c>
      <c r="DK155" s="62">
        <v>0.23</v>
      </c>
      <c r="DL155" s="62" t="s">
        <v>325</v>
      </c>
    </row>
    <row r="156" spans="1:116" s="3" customFormat="1" ht="12.75">
      <c r="A156" s="3">
        <v>74216</v>
      </c>
      <c r="B156" s="3" t="s">
        <v>16</v>
      </c>
      <c r="C156" s="2">
        <v>8</v>
      </c>
      <c r="D156" s="3">
        <v>20100313</v>
      </c>
      <c r="E156" s="3" t="s">
        <v>381</v>
      </c>
      <c r="F156" s="3">
        <v>20100315</v>
      </c>
      <c r="G156" s="3" t="s">
        <v>362</v>
      </c>
      <c r="H156" s="3">
        <v>16</v>
      </c>
      <c r="I156" s="3">
        <v>16</v>
      </c>
      <c r="J156" s="3">
        <v>2489</v>
      </c>
      <c r="K156" s="3" t="s">
        <v>283</v>
      </c>
      <c r="L156" s="3" t="s">
        <v>283</v>
      </c>
      <c r="M156" s="3" t="s">
        <v>283</v>
      </c>
      <c r="N156" s="3" t="s">
        <v>283</v>
      </c>
      <c r="O156" s="3">
        <v>540</v>
      </c>
      <c r="P156" s="3">
        <v>1.41</v>
      </c>
      <c r="Q156" s="3">
        <v>1.1299999999999999</v>
      </c>
      <c r="R156" s="3">
        <v>2.54</v>
      </c>
      <c r="S156" s="3" t="s">
        <v>284</v>
      </c>
      <c r="T156" s="3">
        <v>1.950377</v>
      </c>
      <c r="U156" s="3">
        <v>1.9481759999999999</v>
      </c>
      <c r="V156" s="3" t="s">
        <v>285</v>
      </c>
      <c r="W156" s="3">
        <v>1.9222710000000001</v>
      </c>
      <c r="X156" s="3">
        <v>1.9243669999999999</v>
      </c>
      <c r="Y156" s="3">
        <v>1.9435420000000001</v>
      </c>
      <c r="Z156" s="3">
        <v>0</v>
      </c>
      <c r="AA156" s="3">
        <v>10.443701000000001</v>
      </c>
      <c r="AB156" s="3">
        <v>10.425689</v>
      </c>
      <c r="AC156" s="3" t="s">
        <v>285</v>
      </c>
      <c r="AD156" s="3">
        <v>10.242974999999999</v>
      </c>
      <c r="AE156" s="3" t="s">
        <v>330</v>
      </c>
      <c r="AF156" s="3">
        <v>10.271853</v>
      </c>
      <c r="AG156" s="3">
        <v>10.4078</v>
      </c>
      <c r="AH156" s="3">
        <v>0.17</v>
      </c>
      <c r="AI156" s="3" t="s">
        <v>287</v>
      </c>
      <c r="AJ156" s="3">
        <v>0.17</v>
      </c>
      <c r="AK156" s="3">
        <v>0.75</v>
      </c>
      <c r="AL156" s="3">
        <v>0.64290000000000003</v>
      </c>
      <c r="AM156" s="3">
        <v>600</v>
      </c>
      <c r="AN156" s="3">
        <v>8.64</v>
      </c>
      <c r="AO156" s="3">
        <v>9.14</v>
      </c>
      <c r="AP156" s="3">
        <v>49.38</v>
      </c>
      <c r="AQ156" s="3">
        <v>54.07</v>
      </c>
      <c r="AR156" s="3">
        <v>0.28032000000000001</v>
      </c>
      <c r="AS156" s="3">
        <v>0.29427999999999999</v>
      </c>
      <c r="AT156" s="3">
        <v>0.27861999999999998</v>
      </c>
      <c r="AU156" s="3">
        <v>0.72523000000000004</v>
      </c>
      <c r="AV156" s="3">
        <v>0.89800000000000002</v>
      </c>
      <c r="AW156" s="3">
        <v>0.44246999999999997</v>
      </c>
      <c r="AX156" s="3">
        <v>0.27989999999999998</v>
      </c>
      <c r="AY156" s="3">
        <v>0.29392000000000001</v>
      </c>
      <c r="AZ156" s="3">
        <v>0.27862999999999999</v>
      </c>
      <c r="BA156" s="3">
        <v>0.72402999999999995</v>
      </c>
      <c r="BB156" s="3">
        <v>0.89012999999999998</v>
      </c>
      <c r="BC156" s="3">
        <v>0.44047999999999998</v>
      </c>
      <c r="BD156" s="3" t="s">
        <v>288</v>
      </c>
      <c r="BE156" s="3" t="s">
        <v>288</v>
      </c>
      <c r="BF156" s="3" t="s">
        <v>288</v>
      </c>
      <c r="BG156" s="3" t="s">
        <v>288</v>
      </c>
      <c r="BH156" s="3" t="s">
        <v>288</v>
      </c>
      <c r="BI156" s="3" t="s">
        <v>288</v>
      </c>
      <c r="BJ156" s="3">
        <v>0.27539999999999998</v>
      </c>
      <c r="BK156" s="3">
        <v>0.28794999999999998</v>
      </c>
      <c r="BL156" s="3">
        <v>0.27628000000000003</v>
      </c>
      <c r="BM156" s="3">
        <v>0.71597999999999995</v>
      </c>
      <c r="BN156" s="3">
        <v>0.84460000000000002</v>
      </c>
      <c r="BO156" s="3">
        <v>0.43421999999999999</v>
      </c>
      <c r="BP156" s="3">
        <v>0.27607999999999999</v>
      </c>
      <c r="BQ156" s="3">
        <v>0.28866999999999998</v>
      </c>
      <c r="BR156" s="3">
        <v>0.27522000000000002</v>
      </c>
      <c r="BS156" s="3">
        <v>0.71987999999999996</v>
      </c>
      <c r="BT156" s="3">
        <v>0.85753000000000001</v>
      </c>
      <c r="BU156" s="3">
        <v>0.44105</v>
      </c>
      <c r="BV156" s="3">
        <v>0.27960000000000002</v>
      </c>
      <c r="BW156" s="3">
        <v>0.29371999999999998</v>
      </c>
      <c r="BX156" s="3">
        <v>0.27751999999999999</v>
      </c>
      <c r="BY156" s="3">
        <v>0.72094999999999998</v>
      </c>
      <c r="BZ156" s="3">
        <v>0.89161999999999997</v>
      </c>
      <c r="CA156" s="3">
        <v>0.43905</v>
      </c>
      <c r="CB156" s="3">
        <v>0.04</v>
      </c>
      <c r="CC156" s="3">
        <v>0.03</v>
      </c>
      <c r="CD156" s="3">
        <v>0.06</v>
      </c>
      <c r="CE156" s="3">
        <v>0.26</v>
      </c>
      <c r="CF156" s="3">
        <v>0.39</v>
      </c>
      <c r="CG156" s="3">
        <v>0.08</v>
      </c>
      <c r="CH156" s="3">
        <v>0.02</v>
      </c>
      <c r="CI156" s="3">
        <v>0.05</v>
      </c>
      <c r="CJ156" s="3">
        <v>0.04</v>
      </c>
      <c r="CK156" s="3">
        <v>0.25</v>
      </c>
      <c r="CL156" s="3">
        <v>0.18</v>
      </c>
      <c r="CM156" s="3">
        <v>0.24</v>
      </c>
      <c r="CN156" s="3" t="s">
        <v>289</v>
      </c>
      <c r="CO156" s="3" t="s">
        <v>289</v>
      </c>
      <c r="CP156" s="3" t="s">
        <v>289</v>
      </c>
      <c r="CQ156" s="3" t="s">
        <v>289</v>
      </c>
      <c r="CR156" s="3" t="s">
        <v>289</v>
      </c>
      <c r="CS156" s="3" t="s">
        <v>289</v>
      </c>
      <c r="CT156" s="3">
        <v>0.06</v>
      </c>
      <c r="CU156" s="3">
        <v>0.06</v>
      </c>
      <c r="CV156" s="3">
        <v>7.0000000000000007E-2</v>
      </c>
      <c r="CW156" s="3">
        <v>0.16</v>
      </c>
      <c r="CX156" s="3">
        <v>0.45</v>
      </c>
      <c r="CY156" s="3">
        <v>0.16</v>
      </c>
      <c r="CZ156" s="3">
        <v>0.04</v>
      </c>
      <c r="DA156" s="3">
        <v>0.05</v>
      </c>
      <c r="DB156" s="3">
        <v>0.08</v>
      </c>
      <c r="DC156" s="3">
        <v>0.3</v>
      </c>
      <c r="DD156" s="3">
        <v>0.27</v>
      </c>
      <c r="DE156" s="3">
        <v>0.17</v>
      </c>
      <c r="DF156" s="3">
        <v>0.06</v>
      </c>
      <c r="DG156" s="3">
        <v>0.03</v>
      </c>
      <c r="DH156" s="3">
        <v>0.1</v>
      </c>
      <c r="DI156" s="3">
        <v>0.37</v>
      </c>
      <c r="DJ156" s="3">
        <v>0.28999999999999998</v>
      </c>
      <c r="DK156" s="3">
        <v>0.1</v>
      </c>
      <c r="DL156" s="3" t="s">
        <v>325</v>
      </c>
    </row>
    <row r="157" spans="1:116" s="3" customFormat="1" ht="12.75">
      <c r="A157" s="30">
        <v>74148</v>
      </c>
      <c r="B157" s="30" t="s">
        <v>19</v>
      </c>
      <c r="C157" s="31">
        <v>3</v>
      </c>
      <c r="D157" s="30">
        <v>20100318</v>
      </c>
      <c r="E157" s="30" t="s">
        <v>386</v>
      </c>
      <c r="F157" s="30">
        <v>20100318</v>
      </c>
      <c r="G157" s="30" t="s">
        <v>399</v>
      </c>
      <c r="H157" s="30">
        <v>3</v>
      </c>
      <c r="I157" s="30">
        <v>28</v>
      </c>
      <c r="J157" s="30">
        <v>787</v>
      </c>
      <c r="K157" s="30" t="s">
        <v>317</v>
      </c>
      <c r="L157" s="30" t="s">
        <v>283</v>
      </c>
      <c r="M157" s="30" t="s">
        <v>283</v>
      </c>
      <c r="N157" s="30" t="s">
        <v>283</v>
      </c>
      <c r="O157" s="30">
        <v>541</v>
      </c>
      <c r="P157" s="30">
        <v>0.98</v>
      </c>
      <c r="Q157" s="30">
        <v>0.66</v>
      </c>
      <c r="R157" s="30">
        <v>1.64</v>
      </c>
      <c r="S157" s="30" t="s">
        <v>284</v>
      </c>
      <c r="T157" s="30">
        <v>1.967967</v>
      </c>
      <c r="U157" s="30">
        <v>1.9671890000000001</v>
      </c>
      <c r="V157" s="30" t="s">
        <v>285</v>
      </c>
      <c r="W157" s="30">
        <v>1.9433819999999999</v>
      </c>
      <c r="X157" s="30">
        <v>1.94739</v>
      </c>
      <c r="Y157" s="30">
        <v>1.9638150000000001</v>
      </c>
      <c r="Z157" s="30">
        <v>0</v>
      </c>
      <c r="AA157" s="30">
        <v>10.51599</v>
      </c>
      <c r="AB157" s="30">
        <v>10.511832999999999</v>
      </c>
      <c r="AC157" s="30" t="s">
        <v>285</v>
      </c>
      <c r="AD157" s="30">
        <v>10.350161</v>
      </c>
      <c r="AE157" s="30" t="s">
        <v>292</v>
      </c>
      <c r="AF157" s="30">
        <v>10.378646</v>
      </c>
      <c r="AG157" s="30">
        <v>10.498455</v>
      </c>
      <c r="AH157" s="30">
        <v>0.04</v>
      </c>
      <c r="AI157" s="30" t="s">
        <v>287</v>
      </c>
      <c r="AJ157" s="30">
        <v>0.13</v>
      </c>
      <c r="AK157" s="30">
        <v>0.91669999999999996</v>
      </c>
      <c r="AL157" s="30">
        <v>-0.35709999999999997</v>
      </c>
      <c r="AM157" s="30">
        <v>700</v>
      </c>
      <c r="AN157" s="30">
        <v>10.8</v>
      </c>
      <c r="AO157" s="30">
        <v>10.199999999999999</v>
      </c>
      <c r="AP157" s="30">
        <v>70.2</v>
      </c>
      <c r="AQ157" s="30">
        <v>66.12</v>
      </c>
      <c r="AR157" s="30">
        <v>0.28144999999999998</v>
      </c>
      <c r="AS157" s="30">
        <v>0.29485</v>
      </c>
      <c r="AT157" s="30">
        <v>0.28298000000000001</v>
      </c>
      <c r="AU157" s="30">
        <v>0.72692999999999997</v>
      </c>
      <c r="AV157" s="30">
        <v>0.90242</v>
      </c>
      <c r="AW157" s="30">
        <v>0.45152999999999999</v>
      </c>
      <c r="AX157" s="30">
        <v>0.28142</v>
      </c>
      <c r="AY157" s="30">
        <v>0.29463</v>
      </c>
      <c r="AZ157" s="30">
        <v>0.28266999999999998</v>
      </c>
      <c r="BA157" s="30">
        <v>0.72897999999999996</v>
      </c>
      <c r="BB157" s="30">
        <v>0.90249999999999997</v>
      </c>
      <c r="BC157" s="30">
        <v>0.45124999999999998</v>
      </c>
      <c r="BD157" s="30" t="s">
        <v>288</v>
      </c>
      <c r="BE157" s="30" t="s">
        <v>288</v>
      </c>
      <c r="BF157" s="30" t="s">
        <v>288</v>
      </c>
      <c r="BG157" s="30" t="s">
        <v>288</v>
      </c>
      <c r="BH157" s="30" t="s">
        <v>288</v>
      </c>
      <c r="BI157" s="30" t="s">
        <v>288</v>
      </c>
      <c r="BJ157" s="30">
        <v>0.27822999999999998</v>
      </c>
      <c r="BK157" s="30">
        <v>0.28972999999999999</v>
      </c>
      <c r="BL157" s="30">
        <v>0.27992</v>
      </c>
      <c r="BM157" s="30">
        <v>0.71282999999999996</v>
      </c>
      <c r="BN157" s="30">
        <v>0.86763000000000001</v>
      </c>
      <c r="BO157" s="30">
        <v>0.44245000000000001</v>
      </c>
      <c r="BP157" s="30">
        <v>0.27866999999999997</v>
      </c>
      <c r="BQ157" s="30">
        <v>0.29099999999999998</v>
      </c>
      <c r="BR157" s="30">
        <v>0.28039999999999998</v>
      </c>
      <c r="BS157" s="30">
        <v>0.71497999999999995</v>
      </c>
      <c r="BT157" s="30">
        <v>0.86850000000000005</v>
      </c>
      <c r="BU157" s="30">
        <v>0.44486999999999999</v>
      </c>
      <c r="BV157" s="30">
        <v>0.28139999999999998</v>
      </c>
      <c r="BW157" s="30">
        <v>0.29482999999999998</v>
      </c>
      <c r="BX157" s="30">
        <v>0.28210000000000002</v>
      </c>
      <c r="BY157" s="30">
        <v>0.71977000000000002</v>
      </c>
      <c r="BZ157" s="30">
        <v>0.90312999999999999</v>
      </c>
      <c r="CA157" s="30">
        <v>0.44823000000000002</v>
      </c>
      <c r="CB157" s="30">
        <v>0.04</v>
      </c>
      <c r="CC157" s="30">
        <v>0.04</v>
      </c>
      <c r="CD157" s="30">
        <v>0.01</v>
      </c>
      <c r="CE157" s="30">
        <v>0.17</v>
      </c>
      <c r="CF157" s="30">
        <v>0.15</v>
      </c>
      <c r="CG157" s="30">
        <v>0.3</v>
      </c>
      <c r="CH157" s="30">
        <v>0.01</v>
      </c>
      <c r="CI157" s="30">
        <v>0.03</v>
      </c>
      <c r="CJ157" s="30">
        <v>0.04</v>
      </c>
      <c r="CK157" s="30">
        <v>0.18</v>
      </c>
      <c r="CL157" s="30">
        <v>0.36</v>
      </c>
      <c r="CM157" s="30">
        <v>0.12</v>
      </c>
      <c r="CN157" s="30" t="s">
        <v>289</v>
      </c>
      <c r="CO157" s="30" t="s">
        <v>289</v>
      </c>
      <c r="CP157" s="30" t="s">
        <v>289</v>
      </c>
      <c r="CQ157" s="30" t="s">
        <v>289</v>
      </c>
      <c r="CR157" s="30" t="s">
        <v>289</v>
      </c>
      <c r="CS157" s="30" t="s">
        <v>289</v>
      </c>
      <c r="CT157" s="30">
        <v>0.02</v>
      </c>
      <c r="CU157" s="30">
        <v>0.06</v>
      </c>
      <c r="CV157" s="30">
        <v>0.03</v>
      </c>
      <c r="CW157" s="30">
        <v>0.22</v>
      </c>
      <c r="CX157" s="30">
        <v>0.24</v>
      </c>
      <c r="CY157" s="30">
        <v>0.15</v>
      </c>
      <c r="CZ157" s="30">
        <v>0.03</v>
      </c>
      <c r="DA157" s="30">
        <v>0.13</v>
      </c>
      <c r="DB157" s="30">
        <v>7.0000000000000007E-2</v>
      </c>
      <c r="DC157" s="30">
        <v>0.19</v>
      </c>
      <c r="DD157" s="30">
        <v>0.55000000000000004</v>
      </c>
      <c r="DE157" s="30">
        <v>0.22</v>
      </c>
      <c r="DF157" s="30">
        <v>0.04</v>
      </c>
      <c r="DG157" s="30">
        <v>0.05</v>
      </c>
      <c r="DH157" s="30">
        <v>0.02</v>
      </c>
      <c r="DI157" s="30">
        <v>0.19</v>
      </c>
      <c r="DJ157" s="30">
        <v>0.16</v>
      </c>
      <c r="DK157" s="30">
        <v>0.06</v>
      </c>
      <c r="DL157" s="30" t="s">
        <v>325</v>
      </c>
    </row>
    <row r="158" spans="1:116" s="3" customFormat="1" ht="12.75">
      <c r="A158" s="3">
        <v>74306</v>
      </c>
      <c r="B158" s="3" t="s">
        <v>18</v>
      </c>
      <c r="C158" s="2">
        <v>5</v>
      </c>
      <c r="D158" s="3">
        <v>20100327</v>
      </c>
      <c r="E158" s="3" t="s">
        <v>395</v>
      </c>
      <c r="F158" s="3">
        <v>20100329</v>
      </c>
      <c r="G158" s="3" t="s">
        <v>358</v>
      </c>
      <c r="H158" s="3">
        <v>15</v>
      </c>
      <c r="I158" s="3">
        <v>87</v>
      </c>
      <c r="J158" s="3">
        <v>2399</v>
      </c>
      <c r="K158" s="3" t="s">
        <v>283</v>
      </c>
      <c r="L158" s="3" t="s">
        <v>283</v>
      </c>
      <c r="M158" s="3" t="s">
        <v>283</v>
      </c>
      <c r="N158" s="3" t="s">
        <v>283</v>
      </c>
      <c r="O158" s="3">
        <v>542</v>
      </c>
      <c r="P158" s="3">
        <v>1.63</v>
      </c>
      <c r="Q158" s="3">
        <v>0.86</v>
      </c>
      <c r="R158" s="3">
        <v>2.4900000000000002</v>
      </c>
      <c r="S158" s="3" t="s">
        <v>284</v>
      </c>
      <c r="T158" s="3">
        <v>1.9458629999999999</v>
      </c>
      <c r="U158" s="3">
        <v>1.9476439999999999</v>
      </c>
      <c r="V158" s="3" t="s">
        <v>285</v>
      </c>
      <c r="W158" s="3">
        <v>1.917967</v>
      </c>
      <c r="X158" s="3">
        <v>1.9319500000000001</v>
      </c>
      <c r="Y158" s="3">
        <v>1.9464060000000001</v>
      </c>
      <c r="Z158" s="3">
        <v>0</v>
      </c>
      <c r="AA158" s="3">
        <v>10.426169</v>
      </c>
      <c r="AB158" s="3">
        <v>10.433642000000001</v>
      </c>
      <c r="AC158" s="3" t="s">
        <v>285</v>
      </c>
      <c r="AD158" s="3">
        <v>10.207212999999999</v>
      </c>
      <c r="AE158" s="3" t="s">
        <v>330</v>
      </c>
      <c r="AF158" s="3">
        <v>10.269816</v>
      </c>
      <c r="AG158" s="3">
        <v>10.427706000000001</v>
      </c>
      <c r="AH158" s="3">
        <v>-7.0000000000000007E-2</v>
      </c>
      <c r="AI158" s="3" t="s">
        <v>287</v>
      </c>
      <c r="AJ158" s="3">
        <v>0.06</v>
      </c>
      <c r="AK158" s="3">
        <v>1.1667000000000001</v>
      </c>
      <c r="AL158" s="3">
        <v>0.42859999999999998</v>
      </c>
      <c r="AM158" s="3">
        <v>800</v>
      </c>
      <c r="AN158" s="3">
        <v>8.83</v>
      </c>
      <c r="AO158" s="3">
        <v>8.9600000000000009</v>
      </c>
      <c r="AP158" s="3">
        <v>48.36</v>
      </c>
      <c r="AQ158" s="3">
        <v>49.48</v>
      </c>
      <c r="AR158" s="3">
        <v>0.28001999999999999</v>
      </c>
      <c r="AS158" s="3">
        <v>0.29577999999999999</v>
      </c>
      <c r="AT158" s="3">
        <v>0.27867999999999998</v>
      </c>
      <c r="AU158" s="3">
        <v>0.70772000000000002</v>
      </c>
      <c r="AV158" s="3">
        <v>0.88787000000000005</v>
      </c>
      <c r="AW158" s="3">
        <v>0.43487999999999999</v>
      </c>
      <c r="AX158" s="3">
        <v>0.28025</v>
      </c>
      <c r="AY158" s="3">
        <v>0.29599999999999999</v>
      </c>
      <c r="AZ158" s="3">
        <v>0.27910000000000001</v>
      </c>
      <c r="BA158" s="3">
        <v>0.70830000000000004</v>
      </c>
      <c r="BB158" s="3">
        <v>0.88759999999999994</v>
      </c>
      <c r="BC158" s="3">
        <v>0.43408000000000002</v>
      </c>
      <c r="BD158" s="3" t="s">
        <v>288</v>
      </c>
      <c r="BE158" s="3" t="s">
        <v>288</v>
      </c>
      <c r="BF158" s="3" t="s">
        <v>288</v>
      </c>
      <c r="BG158" s="3" t="s">
        <v>288</v>
      </c>
      <c r="BH158" s="3" t="s">
        <v>288</v>
      </c>
      <c r="BI158" s="3" t="s">
        <v>288</v>
      </c>
      <c r="BJ158" s="3">
        <v>0.27617000000000003</v>
      </c>
      <c r="BK158" s="3">
        <v>0.28811999999999999</v>
      </c>
      <c r="BL158" s="3">
        <v>0.27555000000000002</v>
      </c>
      <c r="BM158" s="3">
        <v>0.69386999999999999</v>
      </c>
      <c r="BN158" s="3">
        <v>0.82852999999999999</v>
      </c>
      <c r="BO158" s="3">
        <v>0.42582999999999999</v>
      </c>
      <c r="BP158" s="3">
        <v>0.27766999999999997</v>
      </c>
      <c r="BQ158" s="3">
        <v>0.2888</v>
      </c>
      <c r="BR158" s="3">
        <v>0.27765000000000001</v>
      </c>
      <c r="BS158" s="3">
        <v>0.70462000000000002</v>
      </c>
      <c r="BT158" s="3">
        <v>0.83069999999999999</v>
      </c>
      <c r="BU158" s="3">
        <v>0.434</v>
      </c>
      <c r="BV158" s="3">
        <v>0.27983000000000002</v>
      </c>
      <c r="BW158" s="3">
        <v>0.29625000000000001</v>
      </c>
      <c r="BX158" s="3">
        <v>0.27925</v>
      </c>
      <c r="BY158" s="3">
        <v>0.70755000000000001</v>
      </c>
      <c r="BZ158" s="3">
        <v>0.88258000000000003</v>
      </c>
      <c r="CA158" s="3">
        <v>0.43332999999999999</v>
      </c>
      <c r="CB158" s="3">
        <v>0.05</v>
      </c>
      <c r="CC158" s="3">
        <v>0.03</v>
      </c>
      <c r="CD158" s="3">
        <v>7.0000000000000007E-2</v>
      </c>
      <c r="CE158" s="3">
        <v>0.13</v>
      </c>
      <c r="CF158" s="3">
        <v>7.0000000000000007E-2</v>
      </c>
      <c r="CG158" s="3">
        <v>0.05</v>
      </c>
      <c r="CH158" s="3">
        <v>0.03</v>
      </c>
      <c r="CI158" s="3">
        <v>0.04</v>
      </c>
      <c r="CJ158" s="3">
        <v>0.04</v>
      </c>
      <c r="CK158" s="3">
        <v>0.06</v>
      </c>
      <c r="CL158" s="3">
        <v>0.27</v>
      </c>
      <c r="CM158" s="3">
        <v>0.19</v>
      </c>
      <c r="CN158" s="3" t="s">
        <v>289</v>
      </c>
      <c r="CO158" s="3" t="s">
        <v>289</v>
      </c>
      <c r="CP158" s="3" t="s">
        <v>289</v>
      </c>
      <c r="CQ158" s="3" t="s">
        <v>289</v>
      </c>
      <c r="CR158" s="3" t="s">
        <v>289</v>
      </c>
      <c r="CS158" s="3" t="s">
        <v>289</v>
      </c>
      <c r="CT158" s="3">
        <v>0.05</v>
      </c>
      <c r="CU158" s="3">
        <v>0.03</v>
      </c>
      <c r="CV158" s="3">
        <v>7.0000000000000007E-2</v>
      </c>
      <c r="CW158" s="3">
        <v>0.26</v>
      </c>
      <c r="CX158" s="3">
        <v>0.19</v>
      </c>
      <c r="CY158" s="3">
        <v>0.23</v>
      </c>
      <c r="CZ158" s="3">
        <v>0.04</v>
      </c>
      <c r="DA158" s="3">
        <v>0.09</v>
      </c>
      <c r="DB158" s="3">
        <v>0.06</v>
      </c>
      <c r="DC158" s="3">
        <v>0.3</v>
      </c>
      <c r="DD158" s="3">
        <v>0.3</v>
      </c>
      <c r="DE158" s="3">
        <v>0.18</v>
      </c>
      <c r="DF158" s="3">
        <v>0.04</v>
      </c>
      <c r="DG158" s="3">
        <v>0.04</v>
      </c>
      <c r="DH158" s="3">
        <v>0.04</v>
      </c>
      <c r="DI158" s="3">
        <v>0.11</v>
      </c>
      <c r="DJ158" s="3">
        <v>0.19</v>
      </c>
      <c r="DK158" s="3">
        <v>0.23</v>
      </c>
      <c r="DL158" s="3" t="s">
        <v>325</v>
      </c>
    </row>
    <row r="159" spans="1:116" s="3" customFormat="1" ht="12.75">
      <c r="A159" s="7">
        <v>74222</v>
      </c>
      <c r="B159" s="7" t="s">
        <v>16</v>
      </c>
      <c r="C159" s="6">
        <v>4</v>
      </c>
      <c r="D159" s="7">
        <v>20100330</v>
      </c>
      <c r="E159" s="7" t="s">
        <v>379</v>
      </c>
      <c r="F159" s="7">
        <v>20100330</v>
      </c>
      <c r="G159" s="7" t="s">
        <v>397</v>
      </c>
      <c r="H159" s="7">
        <v>3</v>
      </c>
      <c r="I159" s="7">
        <v>40</v>
      </c>
      <c r="J159" s="7">
        <v>621</v>
      </c>
      <c r="K159" s="7" t="s">
        <v>401</v>
      </c>
      <c r="L159" s="7" t="s">
        <v>283</v>
      </c>
      <c r="M159" s="7" t="s">
        <v>401</v>
      </c>
      <c r="N159" s="7" t="s">
        <v>283</v>
      </c>
      <c r="O159" s="7">
        <v>542</v>
      </c>
      <c r="P159" s="7">
        <v>1.59</v>
      </c>
      <c r="Q159" s="7">
        <v>0.96</v>
      </c>
      <c r="R159" s="7">
        <v>2.5499999999999998</v>
      </c>
      <c r="S159" s="7" t="s">
        <v>284</v>
      </c>
      <c r="T159" s="7">
        <v>1.9920420000000001</v>
      </c>
      <c r="U159" s="7">
        <v>1.989074</v>
      </c>
      <c r="V159" s="7" t="s">
        <v>285</v>
      </c>
      <c r="W159" s="7">
        <v>1.951654</v>
      </c>
      <c r="X159" s="7">
        <v>1.9630669999999999</v>
      </c>
      <c r="Y159" s="7">
        <v>1.9870129999999999</v>
      </c>
      <c r="Z159" s="7">
        <v>0</v>
      </c>
      <c r="AA159" s="7">
        <v>10.640931999999999</v>
      </c>
      <c r="AB159" s="7">
        <v>10.613697999999999</v>
      </c>
      <c r="AC159" s="7" t="s">
        <v>285</v>
      </c>
      <c r="AD159" s="7">
        <v>10.375658</v>
      </c>
      <c r="AE159" s="7" t="s">
        <v>330</v>
      </c>
      <c r="AF159" s="7">
        <v>10.440073</v>
      </c>
      <c r="AG159" s="7">
        <v>10.624037</v>
      </c>
      <c r="AH159" s="7">
        <v>0.26</v>
      </c>
      <c r="AI159" s="7" t="s">
        <v>287</v>
      </c>
      <c r="AJ159" s="7">
        <v>-0.1</v>
      </c>
      <c r="AK159" s="7">
        <v>0.83330000000000004</v>
      </c>
      <c r="AL159" s="7">
        <v>1.1429</v>
      </c>
      <c r="AM159" s="7">
        <v>800</v>
      </c>
      <c r="AN159" s="7">
        <v>8.8699999999999992</v>
      </c>
      <c r="AO159" s="7">
        <v>8.8000000000000007</v>
      </c>
      <c r="AP159" s="7">
        <v>48.7</v>
      </c>
      <c r="AQ159" s="7">
        <v>48.77</v>
      </c>
      <c r="AR159" s="7">
        <v>0.28606999999999999</v>
      </c>
      <c r="AS159" s="7">
        <v>0.29981999999999998</v>
      </c>
      <c r="AT159" s="7">
        <v>0.28566999999999998</v>
      </c>
      <c r="AU159" s="7">
        <v>0.72326999999999997</v>
      </c>
      <c r="AV159" s="7">
        <v>0.89664999999999995</v>
      </c>
      <c r="AW159" s="7">
        <v>0.45441999999999999</v>
      </c>
      <c r="AX159" s="7">
        <v>0.28589999999999999</v>
      </c>
      <c r="AY159" s="7">
        <v>0.29871999999999999</v>
      </c>
      <c r="AZ159" s="7">
        <v>0.28539999999999999</v>
      </c>
      <c r="BA159" s="7">
        <v>0.71901999999999999</v>
      </c>
      <c r="BB159" s="7">
        <v>0.89175000000000004</v>
      </c>
      <c r="BC159" s="7">
        <v>0.45141999999999999</v>
      </c>
      <c r="BD159" s="7" t="s">
        <v>288</v>
      </c>
      <c r="BE159" s="7" t="s">
        <v>288</v>
      </c>
      <c r="BF159" s="7" t="s">
        <v>288</v>
      </c>
      <c r="BG159" s="7" t="s">
        <v>288</v>
      </c>
      <c r="BH159" s="7" t="s">
        <v>288</v>
      </c>
      <c r="BI159" s="7" t="s">
        <v>288</v>
      </c>
      <c r="BJ159" s="7">
        <v>0.28042</v>
      </c>
      <c r="BK159" s="7">
        <v>0.29104999999999998</v>
      </c>
      <c r="BL159" s="7">
        <v>0.28100000000000003</v>
      </c>
      <c r="BM159" s="7">
        <v>0.70609999999999995</v>
      </c>
      <c r="BN159" s="7">
        <v>0.85385</v>
      </c>
      <c r="BO159" s="7">
        <v>0.43762000000000001</v>
      </c>
      <c r="BP159" s="7">
        <v>0.28137000000000001</v>
      </c>
      <c r="BQ159" s="7">
        <v>0.29272999999999999</v>
      </c>
      <c r="BR159" s="7">
        <v>0.28217999999999999</v>
      </c>
      <c r="BS159" s="7">
        <v>0.71713000000000005</v>
      </c>
      <c r="BT159" s="7">
        <v>0.85194999999999999</v>
      </c>
      <c r="BU159" s="7">
        <v>0.45074999999999998</v>
      </c>
      <c r="BV159" s="7">
        <v>0.28572999999999998</v>
      </c>
      <c r="BW159" s="7">
        <v>0.29973</v>
      </c>
      <c r="BX159" s="7">
        <v>0.28461999999999998</v>
      </c>
      <c r="BY159" s="7">
        <v>0.72326999999999997</v>
      </c>
      <c r="BZ159" s="7">
        <v>0.90164999999999995</v>
      </c>
      <c r="CA159" s="7">
        <v>0.44950000000000001</v>
      </c>
      <c r="CB159" s="7">
        <v>0.05</v>
      </c>
      <c r="CC159" s="7">
        <v>0.04</v>
      </c>
      <c r="CD159" s="7">
        <v>0.04</v>
      </c>
      <c r="CE159" s="7">
        <v>0.21</v>
      </c>
      <c r="CF159" s="7">
        <v>7.0000000000000007E-2</v>
      </c>
      <c r="CG159" s="7">
        <v>0.22</v>
      </c>
      <c r="CH159" s="7">
        <v>0.09</v>
      </c>
      <c r="CI159" s="7">
        <v>0.05</v>
      </c>
      <c r="CJ159" s="7">
        <v>0.04</v>
      </c>
      <c r="CK159" s="7">
        <v>0.27</v>
      </c>
      <c r="CL159" s="7">
        <v>0.3</v>
      </c>
      <c r="CM159" s="7">
        <v>0.34</v>
      </c>
      <c r="CN159" s="7" t="s">
        <v>289</v>
      </c>
      <c r="CO159" s="7" t="s">
        <v>289</v>
      </c>
      <c r="CP159" s="7" t="s">
        <v>289</v>
      </c>
      <c r="CQ159" s="7" t="s">
        <v>289</v>
      </c>
      <c r="CR159" s="7" t="s">
        <v>289</v>
      </c>
      <c r="CS159" s="7" t="s">
        <v>289</v>
      </c>
      <c r="CT159" s="7">
        <v>0.05</v>
      </c>
      <c r="CU159" s="7">
        <v>0.04</v>
      </c>
      <c r="CV159" s="7">
        <v>0.03</v>
      </c>
      <c r="CW159" s="7">
        <v>0.44</v>
      </c>
      <c r="CX159" s="7">
        <v>0.38</v>
      </c>
      <c r="CY159" s="7">
        <v>0.15</v>
      </c>
      <c r="CZ159" s="7">
        <v>0.03</v>
      </c>
      <c r="DA159" s="7">
        <v>0.09</v>
      </c>
      <c r="DB159" s="7">
        <v>0.06</v>
      </c>
      <c r="DC159" s="7">
        <v>0.32</v>
      </c>
      <c r="DD159" s="7">
        <v>0.13</v>
      </c>
      <c r="DE159" s="7">
        <v>0.18</v>
      </c>
      <c r="DF159" s="7">
        <v>0.02</v>
      </c>
      <c r="DG159" s="7">
        <v>0.05</v>
      </c>
      <c r="DH159" s="7">
        <v>0.03</v>
      </c>
      <c r="DI159" s="7">
        <v>0.36</v>
      </c>
      <c r="DJ159" s="7">
        <v>0.15</v>
      </c>
      <c r="DK159" s="7">
        <v>0.05</v>
      </c>
      <c r="DL159" s="7" t="s">
        <v>325</v>
      </c>
    </row>
    <row r="160" spans="1:116" s="3" customFormat="1" ht="12.75">
      <c r="A160" s="3">
        <v>74303</v>
      </c>
      <c r="B160" s="3" t="s">
        <v>18</v>
      </c>
      <c r="C160" s="2">
        <v>2</v>
      </c>
      <c r="D160" s="3">
        <v>20100406</v>
      </c>
      <c r="E160" s="3" t="s">
        <v>390</v>
      </c>
      <c r="F160" s="3">
        <v>20100407</v>
      </c>
      <c r="G160" s="3" t="s">
        <v>353</v>
      </c>
      <c r="H160" s="3">
        <v>18</v>
      </c>
      <c r="I160" s="3">
        <v>55</v>
      </c>
      <c r="J160" s="3">
        <v>2879</v>
      </c>
      <c r="K160" s="3" t="s">
        <v>283</v>
      </c>
      <c r="L160" s="3" t="s">
        <v>283</v>
      </c>
      <c r="M160" s="3" t="s">
        <v>283</v>
      </c>
      <c r="N160" s="3" t="s">
        <v>283</v>
      </c>
      <c r="O160" s="3">
        <v>540</v>
      </c>
      <c r="P160" s="3">
        <v>1.0900000000000001</v>
      </c>
      <c r="Q160" s="3">
        <v>0.97</v>
      </c>
      <c r="R160" s="3">
        <v>2.06</v>
      </c>
      <c r="S160" s="3" t="s">
        <v>284</v>
      </c>
      <c r="T160" s="3">
        <v>1.9596659999999999</v>
      </c>
      <c r="U160" s="3">
        <v>1.9548190000000001</v>
      </c>
      <c r="V160" s="3" t="s">
        <v>285</v>
      </c>
      <c r="W160" s="3">
        <v>1.938318</v>
      </c>
      <c r="X160" s="3">
        <v>1.9453199999999999</v>
      </c>
      <c r="Y160" s="3">
        <v>1.962002</v>
      </c>
      <c r="Z160" s="3">
        <v>0</v>
      </c>
      <c r="AA160" s="3">
        <v>10.493296000000001</v>
      </c>
      <c r="AB160" s="3">
        <v>10.461907</v>
      </c>
      <c r="AC160" s="3" t="s">
        <v>285</v>
      </c>
      <c r="AD160" s="3">
        <v>10.321478000000001</v>
      </c>
      <c r="AE160" s="3" t="s">
        <v>330</v>
      </c>
      <c r="AF160" s="3">
        <v>10.337975</v>
      </c>
      <c r="AG160" s="3">
        <v>10.493797000000001</v>
      </c>
      <c r="AH160" s="3">
        <v>0.3</v>
      </c>
      <c r="AI160" s="3" t="s">
        <v>287</v>
      </c>
      <c r="AJ160" s="3">
        <v>-0.3</v>
      </c>
      <c r="AK160" s="3">
        <v>-1.9167000000000001</v>
      </c>
      <c r="AL160" s="3">
        <v>-0.5</v>
      </c>
      <c r="AM160" s="3">
        <v>1200</v>
      </c>
      <c r="AN160" s="3">
        <v>8.64</v>
      </c>
      <c r="AO160" s="3">
        <v>9.09</v>
      </c>
      <c r="AP160" s="3">
        <v>49.94</v>
      </c>
      <c r="AQ160" s="3">
        <v>53.97</v>
      </c>
      <c r="AR160" s="3">
        <v>0.28103</v>
      </c>
      <c r="AS160" s="3">
        <v>0.29616999999999999</v>
      </c>
      <c r="AT160" s="3">
        <v>0.28044999999999998</v>
      </c>
      <c r="AU160" s="3">
        <v>0.73502999999999996</v>
      </c>
      <c r="AV160" s="3">
        <v>0.89312000000000002</v>
      </c>
      <c r="AW160" s="3">
        <v>0.44407000000000002</v>
      </c>
      <c r="AX160" s="3">
        <v>0.28062999999999999</v>
      </c>
      <c r="AY160" s="3">
        <v>0.29475000000000001</v>
      </c>
      <c r="AZ160" s="3">
        <v>0.27961999999999998</v>
      </c>
      <c r="BA160" s="3">
        <v>0.73302999999999996</v>
      </c>
      <c r="BB160" s="3">
        <v>0.89417000000000002</v>
      </c>
      <c r="BC160" s="3">
        <v>0.44142999999999999</v>
      </c>
      <c r="BD160" s="3" t="s">
        <v>288</v>
      </c>
      <c r="BE160" s="3" t="s">
        <v>288</v>
      </c>
      <c r="BF160" s="3" t="s">
        <v>288</v>
      </c>
      <c r="BG160" s="3" t="s">
        <v>288</v>
      </c>
      <c r="BH160" s="3" t="s">
        <v>288</v>
      </c>
      <c r="BI160" s="3" t="s">
        <v>288</v>
      </c>
      <c r="BJ160" s="3">
        <v>0.27787000000000001</v>
      </c>
      <c r="BK160" s="3">
        <v>0.28867999999999999</v>
      </c>
      <c r="BL160" s="3">
        <v>0.27779999999999999</v>
      </c>
      <c r="BM160" s="3">
        <v>0.73097000000000001</v>
      </c>
      <c r="BN160" s="3">
        <v>0.85787000000000002</v>
      </c>
      <c r="BO160" s="3">
        <v>0.44119999999999998</v>
      </c>
      <c r="BP160" s="3">
        <v>0.27901999999999999</v>
      </c>
      <c r="BQ160" s="3">
        <v>0.28822999999999999</v>
      </c>
      <c r="BR160" s="3">
        <v>0.27867999999999998</v>
      </c>
      <c r="BS160" s="3">
        <v>0.73014999999999997</v>
      </c>
      <c r="BT160" s="3">
        <v>0.85060000000000002</v>
      </c>
      <c r="BU160" s="3">
        <v>0.44631999999999999</v>
      </c>
      <c r="BV160" s="3">
        <v>0.28187000000000001</v>
      </c>
      <c r="BW160" s="3">
        <v>0.29593000000000003</v>
      </c>
      <c r="BX160" s="3">
        <v>0.28087000000000001</v>
      </c>
      <c r="BY160" s="3">
        <v>0.73143000000000002</v>
      </c>
      <c r="BZ160" s="3">
        <v>0.89119999999999999</v>
      </c>
      <c r="CA160" s="3">
        <v>0.44026999999999999</v>
      </c>
      <c r="CB160" s="3">
        <v>0.19</v>
      </c>
      <c r="CC160" s="3">
        <v>0.08</v>
      </c>
      <c r="CD160" s="3">
        <v>0.16</v>
      </c>
      <c r="CE160" s="3">
        <v>1.1599999999999999</v>
      </c>
      <c r="CF160" s="3">
        <v>0.99</v>
      </c>
      <c r="CG160" s="3">
        <v>0.7</v>
      </c>
      <c r="CH160" s="3">
        <v>0.18</v>
      </c>
      <c r="CI160" s="3">
        <v>0.12</v>
      </c>
      <c r="CJ160" s="3">
        <v>0.22</v>
      </c>
      <c r="CK160" s="3">
        <v>1.32</v>
      </c>
      <c r="CL160" s="3">
        <v>0.81</v>
      </c>
      <c r="CM160" s="3">
        <v>0.87</v>
      </c>
      <c r="CN160" s="3" t="s">
        <v>289</v>
      </c>
      <c r="CO160" s="3" t="s">
        <v>289</v>
      </c>
      <c r="CP160" s="3" t="s">
        <v>289</v>
      </c>
      <c r="CQ160" s="3" t="s">
        <v>289</v>
      </c>
      <c r="CR160" s="3" t="s">
        <v>289</v>
      </c>
      <c r="CS160" s="3" t="s">
        <v>289</v>
      </c>
      <c r="CT160" s="3">
        <v>0.08</v>
      </c>
      <c r="CU160" s="3">
        <v>0.06</v>
      </c>
      <c r="CV160" s="3">
        <v>0.16</v>
      </c>
      <c r="CW160" s="3">
        <v>0.98</v>
      </c>
      <c r="CX160" s="3">
        <v>0.85</v>
      </c>
      <c r="CY160" s="3">
        <v>0.82</v>
      </c>
      <c r="CZ160" s="3">
        <v>0.06</v>
      </c>
      <c r="DA160" s="3">
        <v>0.05</v>
      </c>
      <c r="DB160" s="3">
        <v>0.11</v>
      </c>
      <c r="DC160" s="3">
        <v>0.98</v>
      </c>
      <c r="DD160" s="3">
        <v>0.68</v>
      </c>
      <c r="DE160" s="3">
        <v>0.47</v>
      </c>
      <c r="DF160" s="3">
        <v>0.19</v>
      </c>
      <c r="DG160" s="3">
        <v>0.16</v>
      </c>
      <c r="DH160" s="3">
        <v>0.2</v>
      </c>
      <c r="DI160" s="3">
        <v>1.1299999999999999</v>
      </c>
      <c r="DJ160" s="3">
        <v>0.89</v>
      </c>
      <c r="DK160" s="3">
        <v>0.8</v>
      </c>
      <c r="DL160" s="3" t="s">
        <v>325</v>
      </c>
    </row>
    <row r="161" spans="1:116" s="3" customFormat="1" ht="12.75">
      <c r="A161" s="3">
        <v>74503</v>
      </c>
      <c r="B161" s="3" t="s">
        <v>18</v>
      </c>
      <c r="C161" s="2">
        <v>1</v>
      </c>
      <c r="D161" s="3">
        <v>20100407</v>
      </c>
      <c r="E161" s="3" t="s">
        <v>388</v>
      </c>
      <c r="F161" s="3">
        <v>20100409</v>
      </c>
      <c r="G161" s="3" t="s">
        <v>400</v>
      </c>
      <c r="H161" s="3">
        <v>1</v>
      </c>
      <c r="I161" s="3">
        <v>77</v>
      </c>
      <c r="J161" s="3">
        <v>334</v>
      </c>
      <c r="K161" s="3" t="s">
        <v>305</v>
      </c>
      <c r="L161" s="3" t="s">
        <v>403</v>
      </c>
      <c r="M161" s="3" t="s">
        <v>283</v>
      </c>
      <c r="N161" s="3" t="s">
        <v>404</v>
      </c>
      <c r="O161" s="3">
        <v>540</v>
      </c>
      <c r="P161" s="3">
        <v>1.03</v>
      </c>
      <c r="Q161" s="3">
        <v>0.93</v>
      </c>
      <c r="R161" s="3">
        <v>1.96</v>
      </c>
      <c r="S161" s="3" t="s">
        <v>284</v>
      </c>
      <c r="T161" s="3">
        <v>2.0019800000000001</v>
      </c>
      <c r="U161" s="3">
        <v>1.9979229999999999</v>
      </c>
      <c r="V161" s="3" t="s">
        <v>285</v>
      </c>
      <c r="W161" s="3">
        <v>1.966858</v>
      </c>
      <c r="X161" s="3">
        <v>1.9640709999999999</v>
      </c>
      <c r="Y161" s="3">
        <v>1.990443</v>
      </c>
      <c r="Z161" s="3">
        <v>1</v>
      </c>
      <c r="AA161" s="3">
        <v>10.655176000000001</v>
      </c>
      <c r="AB161" s="3">
        <v>10.631225000000001</v>
      </c>
      <c r="AC161" s="3" t="s">
        <v>285</v>
      </c>
      <c r="AD161" s="3">
        <v>10.429470999999999</v>
      </c>
      <c r="AE161" s="3" t="s">
        <v>330</v>
      </c>
      <c r="AF161" s="3">
        <v>10.438763</v>
      </c>
      <c r="AG161" s="3">
        <v>10.610101</v>
      </c>
      <c r="AH161" s="3">
        <v>0.22</v>
      </c>
      <c r="AI161" s="3" t="s">
        <v>287</v>
      </c>
      <c r="AJ161" s="3">
        <v>0.2</v>
      </c>
      <c r="AK161" s="3">
        <v>-2.4167000000000001</v>
      </c>
      <c r="AL161" s="3">
        <v>-0.78569999999999995</v>
      </c>
      <c r="AM161" s="3">
        <v>800</v>
      </c>
      <c r="AN161" s="3">
        <v>8.65</v>
      </c>
      <c r="AO161" s="3">
        <v>8.86</v>
      </c>
      <c r="AP161" s="3">
        <v>49.92</v>
      </c>
      <c r="AQ161" s="3">
        <v>51.93</v>
      </c>
      <c r="AR161" s="3">
        <v>0.28632000000000002</v>
      </c>
      <c r="AS161" s="3">
        <v>0.29681999999999997</v>
      </c>
      <c r="AT161" s="3">
        <v>0.28767999999999999</v>
      </c>
      <c r="AU161" s="3">
        <v>0.74273</v>
      </c>
      <c r="AV161" s="3">
        <v>0.89493</v>
      </c>
      <c r="AW161" s="3">
        <v>0.4647</v>
      </c>
      <c r="AX161" s="3">
        <v>0.28603000000000001</v>
      </c>
      <c r="AY161" s="3">
        <v>0.29653000000000002</v>
      </c>
      <c r="AZ161" s="3">
        <v>0.28747</v>
      </c>
      <c r="BA161" s="3">
        <v>0.73434999999999995</v>
      </c>
      <c r="BB161" s="3">
        <v>0.89256999999999997</v>
      </c>
      <c r="BC161" s="3">
        <v>0.4592</v>
      </c>
      <c r="BD161" s="3" t="s">
        <v>288</v>
      </c>
      <c r="BE161" s="3" t="s">
        <v>288</v>
      </c>
      <c r="BF161" s="3" t="s">
        <v>288</v>
      </c>
      <c r="BG161" s="3" t="s">
        <v>288</v>
      </c>
      <c r="BH161" s="3" t="s">
        <v>288</v>
      </c>
      <c r="BI161" s="3" t="s">
        <v>288</v>
      </c>
      <c r="BJ161" s="3">
        <v>0.28117999999999999</v>
      </c>
      <c r="BK161" s="3">
        <v>0.29039999999999999</v>
      </c>
      <c r="BL161" s="3">
        <v>0.28392000000000001</v>
      </c>
      <c r="BM161" s="3">
        <v>0.72043000000000001</v>
      </c>
      <c r="BN161" s="3">
        <v>0.84930000000000005</v>
      </c>
      <c r="BO161" s="3">
        <v>0.45232</v>
      </c>
      <c r="BP161" s="3">
        <v>0.28042</v>
      </c>
      <c r="BQ161" s="3">
        <v>0.29093000000000002</v>
      </c>
      <c r="BR161" s="3">
        <v>0.28284999999999999</v>
      </c>
      <c r="BS161" s="3">
        <v>0.72597</v>
      </c>
      <c r="BT161" s="3">
        <v>0.86028000000000004</v>
      </c>
      <c r="BU161" s="3">
        <v>0.45822000000000002</v>
      </c>
      <c r="BV161" s="3">
        <v>0.28499999999999998</v>
      </c>
      <c r="BW161" s="3">
        <v>0.29703000000000002</v>
      </c>
      <c r="BX161" s="3">
        <v>0.28610000000000002</v>
      </c>
      <c r="BY161" s="3">
        <v>0.73104999999999998</v>
      </c>
      <c r="BZ161" s="3">
        <v>0.89312000000000002</v>
      </c>
      <c r="CA161" s="3">
        <v>0.45783000000000001</v>
      </c>
      <c r="CB161" s="3">
        <v>7.0000000000000007E-2</v>
      </c>
      <c r="CC161" s="3">
        <v>7.0000000000000007E-2</v>
      </c>
      <c r="CD161" s="3">
        <v>7.0000000000000007E-2</v>
      </c>
      <c r="CE161" s="3">
        <v>0.4</v>
      </c>
      <c r="CF161" s="3">
        <v>0.55000000000000004</v>
      </c>
      <c r="CG161" s="3">
        <v>0.75</v>
      </c>
      <c r="CH161" s="3">
        <v>0.04</v>
      </c>
      <c r="CI161" s="3">
        <v>7.0000000000000007E-2</v>
      </c>
      <c r="CJ161" s="3">
        <v>0.03</v>
      </c>
      <c r="CK161" s="3">
        <v>0.64</v>
      </c>
      <c r="CL161" s="3">
        <v>0.95</v>
      </c>
      <c r="CM161" s="3">
        <v>0.51</v>
      </c>
      <c r="CN161" s="3" t="s">
        <v>289</v>
      </c>
      <c r="CO161" s="3" t="s">
        <v>289</v>
      </c>
      <c r="CP161" s="3" t="s">
        <v>289</v>
      </c>
      <c r="CQ161" s="3" t="s">
        <v>289</v>
      </c>
      <c r="CR161" s="3" t="s">
        <v>289</v>
      </c>
      <c r="CS161" s="3" t="s">
        <v>289</v>
      </c>
      <c r="CT161" s="3">
        <v>0.03</v>
      </c>
      <c r="CU161" s="3">
        <v>0.03</v>
      </c>
      <c r="CV161" s="3">
        <v>0.03</v>
      </c>
      <c r="CW161" s="3">
        <v>0.62</v>
      </c>
      <c r="CX161" s="3">
        <v>0.85</v>
      </c>
      <c r="CY161" s="3">
        <v>0.76</v>
      </c>
      <c r="CZ161" s="3">
        <v>0.06</v>
      </c>
      <c r="DA161" s="3">
        <v>0.04</v>
      </c>
      <c r="DB161" s="3">
        <v>0.13</v>
      </c>
      <c r="DC161" s="3">
        <v>1.05</v>
      </c>
      <c r="DD161" s="3">
        <v>1.2</v>
      </c>
      <c r="DE161" s="3">
        <v>0.83</v>
      </c>
      <c r="DF161" s="3">
        <v>0.06</v>
      </c>
      <c r="DG161" s="3">
        <v>0.09</v>
      </c>
      <c r="DH161" s="3">
        <v>0.09</v>
      </c>
      <c r="DI161" s="3">
        <v>0.95</v>
      </c>
      <c r="DJ161" s="3">
        <v>0.84</v>
      </c>
      <c r="DK161" s="3">
        <v>0.9</v>
      </c>
      <c r="DL161" s="3" t="s">
        <v>320</v>
      </c>
    </row>
  </sheetData>
  <sortState ref="A2:DL161">
    <sortCondition ref="D2:D161"/>
    <sortCondition ref="E2:E161"/>
  </sortState>
  <pageMargins left="0.25" right="0.2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568"/>
  <sheetViews>
    <sheetView workbookViewId="0">
      <pane xSplit="1" ySplit="4" topLeftCell="AQ531" activePane="bottomRight" state="frozen"/>
      <selection pane="topRight" activeCell="B1" sqref="B1"/>
      <selection pane="bottomLeft" activeCell="A5" sqref="A5"/>
      <selection pane="bottomRight" activeCell="BE1" sqref="BE1:BE1048576"/>
    </sheetView>
  </sheetViews>
  <sheetFormatPr defaultRowHeight="12.75"/>
  <cols>
    <col min="1" max="4" width="9.140625" style="11"/>
    <col min="5" max="5" width="11" style="11" customWidth="1"/>
    <col min="6" max="23" width="9.140625" style="11"/>
    <col min="24" max="24" width="9.140625" style="11" customWidth="1"/>
    <col min="25" max="45" width="9.140625" style="11"/>
    <col min="46" max="46" width="9.140625" style="11" hidden="1" customWidth="1"/>
    <col min="47" max="51" width="9.140625" style="11"/>
    <col min="52" max="52" width="31.5703125" style="11" customWidth="1"/>
    <col min="53" max="55" width="9.140625" style="11"/>
    <col min="56" max="56" width="9.140625" style="11" customWidth="1"/>
    <col min="57" max="213" width="9.140625" style="11"/>
    <col min="214" max="214" width="0" style="11" hidden="1" customWidth="1"/>
    <col min="215" max="235" width="9.140625" style="11"/>
    <col min="236" max="236" width="0" style="11" hidden="1" customWidth="1"/>
    <col min="237" max="257" width="9.140625" style="11"/>
    <col min="258" max="258" width="0" style="11" hidden="1" customWidth="1"/>
    <col min="259" max="279" width="9.140625" style="11"/>
    <col min="280" max="280" width="0" style="11" hidden="1" customWidth="1"/>
    <col min="281" max="301" width="9.140625" style="11"/>
    <col min="302" max="302" width="0" style="11" hidden="1" customWidth="1"/>
    <col min="303" max="307" width="9.140625" style="11"/>
    <col min="308" max="308" width="31.5703125" style="11" customWidth="1"/>
    <col min="309" max="311" width="9.140625" style="11"/>
    <col min="312" max="312" width="0" style="11" hidden="1" customWidth="1"/>
    <col min="313" max="469" width="9.140625" style="11"/>
    <col min="470" max="470" width="0" style="11" hidden="1" customWidth="1"/>
    <col min="471" max="491" width="9.140625" style="11"/>
    <col min="492" max="492" width="0" style="11" hidden="1" customWidth="1"/>
    <col min="493" max="513" width="9.140625" style="11"/>
    <col min="514" max="514" width="0" style="11" hidden="1" customWidth="1"/>
    <col min="515" max="535" width="9.140625" style="11"/>
    <col min="536" max="536" width="0" style="11" hidden="1" customWidth="1"/>
    <col min="537" max="557" width="9.140625" style="11"/>
    <col min="558" max="558" width="0" style="11" hidden="1" customWidth="1"/>
    <col min="559" max="563" width="9.140625" style="11"/>
    <col min="564" max="564" width="31.5703125" style="11" customWidth="1"/>
    <col min="565" max="567" width="9.140625" style="11"/>
    <col min="568" max="568" width="0" style="11" hidden="1" customWidth="1"/>
    <col min="569" max="725" width="9.140625" style="11"/>
    <col min="726" max="726" width="0" style="11" hidden="1" customWidth="1"/>
    <col min="727" max="747" width="9.140625" style="11"/>
    <col min="748" max="748" width="0" style="11" hidden="1" customWidth="1"/>
    <col min="749" max="769" width="9.140625" style="11"/>
    <col min="770" max="770" width="0" style="11" hidden="1" customWidth="1"/>
    <col min="771" max="791" width="9.140625" style="11"/>
    <col min="792" max="792" width="0" style="11" hidden="1" customWidth="1"/>
    <col min="793" max="813" width="9.140625" style="11"/>
    <col min="814" max="814" width="0" style="11" hidden="1" customWidth="1"/>
    <col min="815" max="819" width="9.140625" style="11"/>
    <col min="820" max="820" width="31.5703125" style="11" customWidth="1"/>
    <col min="821" max="823" width="9.140625" style="11"/>
    <col min="824" max="824" width="0" style="11" hidden="1" customWidth="1"/>
    <col min="825" max="981" width="9.140625" style="11"/>
    <col min="982" max="982" width="0" style="11" hidden="1" customWidth="1"/>
    <col min="983" max="1003" width="9.140625" style="11"/>
    <col min="1004" max="1004" width="0" style="11" hidden="1" customWidth="1"/>
    <col min="1005" max="1025" width="9.140625" style="11"/>
    <col min="1026" max="1026" width="0" style="11" hidden="1" customWidth="1"/>
    <col min="1027" max="1047" width="9.140625" style="11"/>
    <col min="1048" max="1048" width="0" style="11" hidden="1" customWidth="1"/>
    <col min="1049" max="1069" width="9.140625" style="11"/>
    <col min="1070" max="1070" width="0" style="11" hidden="1" customWidth="1"/>
    <col min="1071" max="1075" width="9.140625" style="11"/>
    <col min="1076" max="1076" width="31.5703125" style="11" customWidth="1"/>
    <col min="1077" max="1079" width="9.140625" style="11"/>
    <col min="1080" max="1080" width="0" style="11" hidden="1" customWidth="1"/>
    <col min="1081" max="1237" width="9.140625" style="11"/>
    <col min="1238" max="1238" width="0" style="11" hidden="1" customWidth="1"/>
    <col min="1239" max="1259" width="9.140625" style="11"/>
    <col min="1260" max="1260" width="0" style="11" hidden="1" customWidth="1"/>
    <col min="1261" max="1281" width="9.140625" style="11"/>
    <col min="1282" max="1282" width="0" style="11" hidden="1" customWidth="1"/>
    <col min="1283" max="1303" width="9.140625" style="11"/>
    <col min="1304" max="1304" width="0" style="11" hidden="1" customWidth="1"/>
    <col min="1305" max="1325" width="9.140625" style="11"/>
    <col min="1326" max="1326" width="0" style="11" hidden="1" customWidth="1"/>
    <col min="1327" max="1331" width="9.140625" style="11"/>
    <col min="1332" max="1332" width="31.5703125" style="11" customWidth="1"/>
    <col min="1333" max="1335" width="9.140625" style="11"/>
    <col min="1336" max="1336" width="0" style="11" hidden="1" customWidth="1"/>
    <col min="1337" max="1493" width="9.140625" style="11"/>
    <col min="1494" max="1494" width="0" style="11" hidden="1" customWidth="1"/>
    <col min="1495" max="1515" width="9.140625" style="11"/>
    <col min="1516" max="1516" width="0" style="11" hidden="1" customWidth="1"/>
    <col min="1517" max="1537" width="9.140625" style="11"/>
    <col min="1538" max="1538" width="0" style="11" hidden="1" customWidth="1"/>
    <col min="1539" max="1559" width="9.140625" style="11"/>
    <col min="1560" max="1560" width="0" style="11" hidden="1" customWidth="1"/>
    <col min="1561" max="1581" width="9.140625" style="11"/>
    <col min="1582" max="1582" width="0" style="11" hidden="1" customWidth="1"/>
    <col min="1583" max="1587" width="9.140625" style="11"/>
    <col min="1588" max="1588" width="31.5703125" style="11" customWidth="1"/>
    <col min="1589" max="1591" width="9.140625" style="11"/>
    <col min="1592" max="1592" width="0" style="11" hidden="1" customWidth="1"/>
    <col min="1593" max="1749" width="9.140625" style="11"/>
    <col min="1750" max="1750" width="0" style="11" hidden="1" customWidth="1"/>
    <col min="1751" max="1771" width="9.140625" style="11"/>
    <col min="1772" max="1772" width="0" style="11" hidden="1" customWidth="1"/>
    <col min="1773" max="1793" width="9.140625" style="11"/>
    <col min="1794" max="1794" width="0" style="11" hidden="1" customWidth="1"/>
    <col min="1795" max="1815" width="9.140625" style="11"/>
    <col min="1816" max="1816" width="0" style="11" hidden="1" customWidth="1"/>
    <col min="1817" max="1837" width="9.140625" style="11"/>
    <col min="1838" max="1838" width="0" style="11" hidden="1" customWidth="1"/>
    <col min="1839" max="1843" width="9.140625" style="11"/>
    <col min="1844" max="1844" width="31.5703125" style="11" customWidth="1"/>
    <col min="1845" max="1847" width="9.140625" style="11"/>
    <col min="1848" max="1848" width="0" style="11" hidden="1" customWidth="1"/>
    <col min="1849" max="2005" width="9.140625" style="11"/>
    <col min="2006" max="2006" width="0" style="11" hidden="1" customWidth="1"/>
    <col min="2007" max="2027" width="9.140625" style="11"/>
    <col min="2028" max="2028" width="0" style="11" hidden="1" customWidth="1"/>
    <col min="2029" max="2049" width="9.140625" style="11"/>
    <col min="2050" max="2050" width="0" style="11" hidden="1" customWidth="1"/>
    <col min="2051" max="2071" width="9.140625" style="11"/>
    <col min="2072" max="2072" width="0" style="11" hidden="1" customWidth="1"/>
    <col min="2073" max="2093" width="9.140625" style="11"/>
    <col min="2094" max="2094" width="0" style="11" hidden="1" customWidth="1"/>
    <col min="2095" max="2099" width="9.140625" style="11"/>
    <col min="2100" max="2100" width="31.5703125" style="11" customWidth="1"/>
    <col min="2101" max="2103" width="9.140625" style="11"/>
    <col min="2104" max="2104" width="0" style="11" hidden="1" customWidth="1"/>
    <col min="2105" max="2261" width="9.140625" style="11"/>
    <col min="2262" max="2262" width="0" style="11" hidden="1" customWidth="1"/>
    <col min="2263" max="2283" width="9.140625" style="11"/>
    <col min="2284" max="2284" width="0" style="11" hidden="1" customWidth="1"/>
    <col min="2285" max="2305" width="9.140625" style="11"/>
    <col min="2306" max="2306" width="0" style="11" hidden="1" customWidth="1"/>
    <col min="2307" max="2327" width="9.140625" style="11"/>
    <col min="2328" max="2328" width="0" style="11" hidden="1" customWidth="1"/>
    <col min="2329" max="2349" width="9.140625" style="11"/>
    <col min="2350" max="2350" width="0" style="11" hidden="1" customWidth="1"/>
    <col min="2351" max="2355" width="9.140625" style="11"/>
    <col min="2356" max="2356" width="31.5703125" style="11" customWidth="1"/>
    <col min="2357" max="2359" width="9.140625" style="11"/>
    <col min="2360" max="2360" width="0" style="11" hidden="1" customWidth="1"/>
    <col min="2361" max="2517" width="9.140625" style="11"/>
    <col min="2518" max="2518" width="0" style="11" hidden="1" customWidth="1"/>
    <col min="2519" max="2539" width="9.140625" style="11"/>
    <col min="2540" max="2540" width="0" style="11" hidden="1" customWidth="1"/>
    <col min="2541" max="2561" width="9.140625" style="11"/>
    <col min="2562" max="2562" width="0" style="11" hidden="1" customWidth="1"/>
    <col min="2563" max="2583" width="9.140625" style="11"/>
    <col min="2584" max="2584" width="0" style="11" hidden="1" customWidth="1"/>
    <col min="2585" max="2605" width="9.140625" style="11"/>
    <col min="2606" max="2606" width="0" style="11" hidden="1" customWidth="1"/>
    <col min="2607" max="2611" width="9.140625" style="11"/>
    <col min="2612" max="2612" width="31.5703125" style="11" customWidth="1"/>
    <col min="2613" max="2615" width="9.140625" style="11"/>
    <col min="2616" max="2616" width="0" style="11" hidden="1" customWidth="1"/>
    <col min="2617" max="2773" width="9.140625" style="11"/>
    <col min="2774" max="2774" width="0" style="11" hidden="1" customWidth="1"/>
    <col min="2775" max="2795" width="9.140625" style="11"/>
    <col min="2796" max="2796" width="0" style="11" hidden="1" customWidth="1"/>
    <col min="2797" max="2817" width="9.140625" style="11"/>
    <col min="2818" max="2818" width="0" style="11" hidden="1" customWidth="1"/>
    <col min="2819" max="2839" width="9.140625" style="11"/>
    <col min="2840" max="2840" width="0" style="11" hidden="1" customWidth="1"/>
    <col min="2841" max="2861" width="9.140625" style="11"/>
    <col min="2862" max="2862" width="0" style="11" hidden="1" customWidth="1"/>
    <col min="2863" max="2867" width="9.140625" style="11"/>
    <col min="2868" max="2868" width="31.5703125" style="11" customWidth="1"/>
    <col min="2869" max="2871" width="9.140625" style="11"/>
    <col min="2872" max="2872" width="0" style="11" hidden="1" customWidth="1"/>
    <col min="2873" max="3029" width="9.140625" style="11"/>
    <col min="3030" max="3030" width="0" style="11" hidden="1" customWidth="1"/>
    <col min="3031" max="3051" width="9.140625" style="11"/>
    <col min="3052" max="3052" width="0" style="11" hidden="1" customWidth="1"/>
    <col min="3053" max="3073" width="9.140625" style="11"/>
    <col min="3074" max="3074" width="0" style="11" hidden="1" customWidth="1"/>
    <col min="3075" max="3095" width="9.140625" style="11"/>
    <col min="3096" max="3096" width="0" style="11" hidden="1" customWidth="1"/>
    <col min="3097" max="3117" width="9.140625" style="11"/>
    <col min="3118" max="3118" width="0" style="11" hidden="1" customWidth="1"/>
    <col min="3119" max="3123" width="9.140625" style="11"/>
    <col min="3124" max="3124" width="31.5703125" style="11" customWidth="1"/>
    <col min="3125" max="3127" width="9.140625" style="11"/>
    <col min="3128" max="3128" width="0" style="11" hidden="1" customWidth="1"/>
    <col min="3129" max="3285" width="9.140625" style="11"/>
    <col min="3286" max="3286" width="0" style="11" hidden="1" customWidth="1"/>
    <col min="3287" max="3307" width="9.140625" style="11"/>
    <col min="3308" max="3308" width="0" style="11" hidden="1" customWidth="1"/>
    <col min="3309" max="3329" width="9.140625" style="11"/>
    <col min="3330" max="3330" width="0" style="11" hidden="1" customWidth="1"/>
    <col min="3331" max="3351" width="9.140625" style="11"/>
    <col min="3352" max="3352" width="0" style="11" hidden="1" customWidth="1"/>
    <col min="3353" max="3373" width="9.140625" style="11"/>
    <col min="3374" max="3374" width="0" style="11" hidden="1" customWidth="1"/>
    <col min="3375" max="3379" width="9.140625" style="11"/>
    <col min="3380" max="3380" width="31.5703125" style="11" customWidth="1"/>
    <col min="3381" max="3383" width="9.140625" style="11"/>
    <col min="3384" max="3384" width="0" style="11" hidden="1" customWidth="1"/>
    <col min="3385" max="3541" width="9.140625" style="11"/>
    <col min="3542" max="3542" width="0" style="11" hidden="1" customWidth="1"/>
    <col min="3543" max="3563" width="9.140625" style="11"/>
    <col min="3564" max="3564" width="0" style="11" hidden="1" customWidth="1"/>
    <col min="3565" max="3585" width="9.140625" style="11"/>
    <col min="3586" max="3586" width="0" style="11" hidden="1" customWidth="1"/>
    <col min="3587" max="3607" width="9.140625" style="11"/>
    <col min="3608" max="3608" width="0" style="11" hidden="1" customWidth="1"/>
    <col min="3609" max="3629" width="9.140625" style="11"/>
    <col min="3630" max="3630" width="0" style="11" hidden="1" customWidth="1"/>
    <col min="3631" max="3635" width="9.140625" style="11"/>
    <col min="3636" max="3636" width="31.5703125" style="11" customWidth="1"/>
    <col min="3637" max="3639" width="9.140625" style="11"/>
    <col min="3640" max="3640" width="0" style="11" hidden="1" customWidth="1"/>
    <col min="3641" max="3797" width="9.140625" style="11"/>
    <col min="3798" max="3798" width="0" style="11" hidden="1" customWidth="1"/>
    <col min="3799" max="3819" width="9.140625" style="11"/>
    <col min="3820" max="3820" width="0" style="11" hidden="1" customWidth="1"/>
    <col min="3821" max="3841" width="9.140625" style="11"/>
    <col min="3842" max="3842" width="0" style="11" hidden="1" customWidth="1"/>
    <col min="3843" max="3863" width="9.140625" style="11"/>
    <col min="3864" max="3864" width="0" style="11" hidden="1" customWidth="1"/>
    <col min="3865" max="3885" width="9.140625" style="11"/>
    <col min="3886" max="3886" width="0" style="11" hidden="1" customWidth="1"/>
    <col min="3887" max="3891" width="9.140625" style="11"/>
    <col min="3892" max="3892" width="31.5703125" style="11" customWidth="1"/>
    <col min="3893" max="3895" width="9.140625" style="11"/>
    <col min="3896" max="3896" width="0" style="11" hidden="1" customWidth="1"/>
    <col min="3897" max="4053" width="9.140625" style="11"/>
    <col min="4054" max="4054" width="0" style="11" hidden="1" customWidth="1"/>
    <col min="4055" max="4075" width="9.140625" style="11"/>
    <col min="4076" max="4076" width="0" style="11" hidden="1" customWidth="1"/>
    <col min="4077" max="4097" width="9.140625" style="11"/>
    <col min="4098" max="4098" width="0" style="11" hidden="1" customWidth="1"/>
    <col min="4099" max="4119" width="9.140625" style="11"/>
    <col min="4120" max="4120" width="0" style="11" hidden="1" customWidth="1"/>
    <col min="4121" max="4141" width="9.140625" style="11"/>
    <col min="4142" max="4142" width="0" style="11" hidden="1" customWidth="1"/>
    <col min="4143" max="4147" width="9.140625" style="11"/>
    <col min="4148" max="4148" width="31.5703125" style="11" customWidth="1"/>
    <col min="4149" max="4151" width="9.140625" style="11"/>
    <col min="4152" max="4152" width="0" style="11" hidden="1" customWidth="1"/>
    <col min="4153" max="4309" width="9.140625" style="11"/>
    <col min="4310" max="4310" width="0" style="11" hidden="1" customWidth="1"/>
    <col min="4311" max="4331" width="9.140625" style="11"/>
    <col min="4332" max="4332" width="0" style="11" hidden="1" customWidth="1"/>
    <col min="4333" max="4353" width="9.140625" style="11"/>
    <col min="4354" max="4354" width="0" style="11" hidden="1" customWidth="1"/>
    <col min="4355" max="4375" width="9.140625" style="11"/>
    <col min="4376" max="4376" width="0" style="11" hidden="1" customWidth="1"/>
    <col min="4377" max="4397" width="9.140625" style="11"/>
    <col min="4398" max="4398" width="0" style="11" hidden="1" customWidth="1"/>
    <col min="4399" max="4403" width="9.140625" style="11"/>
    <col min="4404" max="4404" width="31.5703125" style="11" customWidth="1"/>
    <col min="4405" max="4407" width="9.140625" style="11"/>
    <col min="4408" max="4408" width="0" style="11" hidden="1" customWidth="1"/>
    <col min="4409" max="4565" width="9.140625" style="11"/>
    <col min="4566" max="4566" width="0" style="11" hidden="1" customWidth="1"/>
    <col min="4567" max="4587" width="9.140625" style="11"/>
    <col min="4588" max="4588" width="0" style="11" hidden="1" customWidth="1"/>
    <col min="4589" max="4609" width="9.140625" style="11"/>
    <col min="4610" max="4610" width="0" style="11" hidden="1" customWidth="1"/>
    <col min="4611" max="4631" width="9.140625" style="11"/>
    <col min="4632" max="4632" width="0" style="11" hidden="1" customWidth="1"/>
    <col min="4633" max="4653" width="9.140625" style="11"/>
    <col min="4654" max="4654" width="0" style="11" hidden="1" customWidth="1"/>
    <col min="4655" max="4659" width="9.140625" style="11"/>
    <col min="4660" max="4660" width="31.5703125" style="11" customWidth="1"/>
    <col min="4661" max="4663" width="9.140625" style="11"/>
    <col min="4664" max="4664" width="0" style="11" hidden="1" customWidth="1"/>
    <col min="4665" max="4821" width="9.140625" style="11"/>
    <col min="4822" max="4822" width="0" style="11" hidden="1" customWidth="1"/>
    <col min="4823" max="4843" width="9.140625" style="11"/>
    <col min="4844" max="4844" width="0" style="11" hidden="1" customWidth="1"/>
    <col min="4845" max="4865" width="9.140625" style="11"/>
    <col min="4866" max="4866" width="0" style="11" hidden="1" customWidth="1"/>
    <col min="4867" max="4887" width="9.140625" style="11"/>
    <col min="4888" max="4888" width="0" style="11" hidden="1" customWidth="1"/>
    <col min="4889" max="4909" width="9.140625" style="11"/>
    <col min="4910" max="4910" width="0" style="11" hidden="1" customWidth="1"/>
    <col min="4911" max="4915" width="9.140625" style="11"/>
    <col min="4916" max="4916" width="31.5703125" style="11" customWidth="1"/>
    <col min="4917" max="4919" width="9.140625" style="11"/>
    <col min="4920" max="4920" width="0" style="11" hidden="1" customWidth="1"/>
    <col min="4921" max="5077" width="9.140625" style="11"/>
    <col min="5078" max="5078" width="0" style="11" hidden="1" customWidth="1"/>
    <col min="5079" max="5099" width="9.140625" style="11"/>
    <col min="5100" max="5100" width="0" style="11" hidden="1" customWidth="1"/>
    <col min="5101" max="5121" width="9.140625" style="11"/>
    <col min="5122" max="5122" width="0" style="11" hidden="1" customWidth="1"/>
    <col min="5123" max="5143" width="9.140625" style="11"/>
    <col min="5144" max="5144" width="0" style="11" hidden="1" customWidth="1"/>
    <col min="5145" max="5165" width="9.140625" style="11"/>
    <col min="5166" max="5166" width="0" style="11" hidden="1" customWidth="1"/>
    <col min="5167" max="5171" width="9.140625" style="11"/>
    <col min="5172" max="5172" width="31.5703125" style="11" customWidth="1"/>
    <col min="5173" max="5175" width="9.140625" style="11"/>
    <col min="5176" max="5176" width="0" style="11" hidden="1" customWidth="1"/>
    <col min="5177" max="5333" width="9.140625" style="11"/>
    <col min="5334" max="5334" width="0" style="11" hidden="1" customWidth="1"/>
    <col min="5335" max="5355" width="9.140625" style="11"/>
    <col min="5356" max="5356" width="0" style="11" hidden="1" customWidth="1"/>
    <col min="5357" max="5377" width="9.140625" style="11"/>
    <col min="5378" max="5378" width="0" style="11" hidden="1" customWidth="1"/>
    <col min="5379" max="5399" width="9.140625" style="11"/>
    <col min="5400" max="5400" width="0" style="11" hidden="1" customWidth="1"/>
    <col min="5401" max="5421" width="9.140625" style="11"/>
    <col min="5422" max="5422" width="0" style="11" hidden="1" customWidth="1"/>
    <col min="5423" max="5427" width="9.140625" style="11"/>
    <col min="5428" max="5428" width="31.5703125" style="11" customWidth="1"/>
    <col min="5429" max="5431" width="9.140625" style="11"/>
    <col min="5432" max="5432" width="0" style="11" hidden="1" customWidth="1"/>
    <col min="5433" max="5589" width="9.140625" style="11"/>
    <col min="5590" max="5590" width="0" style="11" hidden="1" customWidth="1"/>
    <col min="5591" max="5611" width="9.140625" style="11"/>
    <col min="5612" max="5612" width="0" style="11" hidden="1" customWidth="1"/>
    <col min="5613" max="5633" width="9.140625" style="11"/>
    <col min="5634" max="5634" width="0" style="11" hidden="1" customWidth="1"/>
    <col min="5635" max="5655" width="9.140625" style="11"/>
    <col min="5656" max="5656" width="0" style="11" hidden="1" customWidth="1"/>
    <col min="5657" max="5677" width="9.140625" style="11"/>
    <col min="5678" max="5678" width="0" style="11" hidden="1" customWidth="1"/>
    <col min="5679" max="5683" width="9.140625" style="11"/>
    <col min="5684" max="5684" width="31.5703125" style="11" customWidth="1"/>
    <col min="5685" max="5687" width="9.140625" style="11"/>
    <col min="5688" max="5688" width="0" style="11" hidden="1" customWidth="1"/>
    <col min="5689" max="5845" width="9.140625" style="11"/>
    <col min="5846" max="5846" width="0" style="11" hidden="1" customWidth="1"/>
    <col min="5847" max="5867" width="9.140625" style="11"/>
    <col min="5868" max="5868" width="0" style="11" hidden="1" customWidth="1"/>
    <col min="5869" max="5889" width="9.140625" style="11"/>
    <col min="5890" max="5890" width="0" style="11" hidden="1" customWidth="1"/>
    <col min="5891" max="5911" width="9.140625" style="11"/>
    <col min="5912" max="5912" width="0" style="11" hidden="1" customWidth="1"/>
    <col min="5913" max="5933" width="9.140625" style="11"/>
    <col min="5934" max="5934" width="0" style="11" hidden="1" customWidth="1"/>
    <col min="5935" max="5939" width="9.140625" style="11"/>
    <col min="5940" max="5940" width="31.5703125" style="11" customWidth="1"/>
    <col min="5941" max="5943" width="9.140625" style="11"/>
    <col min="5944" max="5944" width="0" style="11" hidden="1" customWidth="1"/>
    <col min="5945" max="6101" width="9.140625" style="11"/>
    <col min="6102" max="6102" width="0" style="11" hidden="1" customWidth="1"/>
    <col min="6103" max="6123" width="9.140625" style="11"/>
    <col min="6124" max="6124" width="0" style="11" hidden="1" customWidth="1"/>
    <col min="6125" max="6145" width="9.140625" style="11"/>
    <col min="6146" max="6146" width="0" style="11" hidden="1" customWidth="1"/>
    <col min="6147" max="6167" width="9.140625" style="11"/>
    <col min="6168" max="6168" width="0" style="11" hidden="1" customWidth="1"/>
    <col min="6169" max="6189" width="9.140625" style="11"/>
    <col min="6190" max="6190" width="0" style="11" hidden="1" customWidth="1"/>
    <col min="6191" max="6195" width="9.140625" style="11"/>
    <col min="6196" max="6196" width="31.5703125" style="11" customWidth="1"/>
    <col min="6197" max="6199" width="9.140625" style="11"/>
    <col min="6200" max="6200" width="0" style="11" hidden="1" customWidth="1"/>
    <col min="6201" max="6357" width="9.140625" style="11"/>
    <col min="6358" max="6358" width="0" style="11" hidden="1" customWidth="1"/>
    <col min="6359" max="6379" width="9.140625" style="11"/>
    <col min="6380" max="6380" width="0" style="11" hidden="1" customWidth="1"/>
    <col min="6381" max="6401" width="9.140625" style="11"/>
    <col min="6402" max="6402" width="0" style="11" hidden="1" customWidth="1"/>
    <col min="6403" max="6423" width="9.140625" style="11"/>
    <col min="6424" max="6424" width="0" style="11" hidden="1" customWidth="1"/>
    <col min="6425" max="6445" width="9.140625" style="11"/>
    <col min="6446" max="6446" width="0" style="11" hidden="1" customWidth="1"/>
    <col min="6447" max="6451" width="9.140625" style="11"/>
    <col min="6452" max="6452" width="31.5703125" style="11" customWidth="1"/>
    <col min="6453" max="6455" width="9.140625" style="11"/>
    <col min="6456" max="6456" width="0" style="11" hidden="1" customWidth="1"/>
    <col min="6457" max="6613" width="9.140625" style="11"/>
    <col min="6614" max="6614" width="0" style="11" hidden="1" customWidth="1"/>
    <col min="6615" max="6635" width="9.140625" style="11"/>
    <col min="6636" max="6636" width="0" style="11" hidden="1" customWidth="1"/>
    <col min="6637" max="6657" width="9.140625" style="11"/>
    <col min="6658" max="6658" width="0" style="11" hidden="1" customWidth="1"/>
    <col min="6659" max="6679" width="9.140625" style="11"/>
    <col min="6680" max="6680" width="0" style="11" hidden="1" customWidth="1"/>
    <col min="6681" max="6701" width="9.140625" style="11"/>
    <col min="6702" max="6702" width="0" style="11" hidden="1" customWidth="1"/>
    <col min="6703" max="6707" width="9.140625" style="11"/>
    <col min="6708" max="6708" width="31.5703125" style="11" customWidth="1"/>
    <col min="6709" max="6711" width="9.140625" style="11"/>
    <col min="6712" max="6712" width="0" style="11" hidden="1" customWidth="1"/>
    <col min="6713" max="6869" width="9.140625" style="11"/>
    <col min="6870" max="6870" width="0" style="11" hidden="1" customWidth="1"/>
    <col min="6871" max="6891" width="9.140625" style="11"/>
    <col min="6892" max="6892" width="0" style="11" hidden="1" customWidth="1"/>
    <col min="6893" max="6913" width="9.140625" style="11"/>
    <col min="6914" max="6914" width="0" style="11" hidden="1" customWidth="1"/>
    <col min="6915" max="6935" width="9.140625" style="11"/>
    <col min="6936" max="6936" width="0" style="11" hidden="1" customWidth="1"/>
    <col min="6937" max="6957" width="9.140625" style="11"/>
    <col min="6958" max="6958" width="0" style="11" hidden="1" customWidth="1"/>
    <col min="6959" max="6963" width="9.140625" style="11"/>
    <col min="6964" max="6964" width="31.5703125" style="11" customWidth="1"/>
    <col min="6965" max="6967" width="9.140625" style="11"/>
    <col min="6968" max="6968" width="0" style="11" hidden="1" customWidth="1"/>
    <col min="6969" max="7125" width="9.140625" style="11"/>
    <col min="7126" max="7126" width="0" style="11" hidden="1" customWidth="1"/>
    <col min="7127" max="7147" width="9.140625" style="11"/>
    <col min="7148" max="7148" width="0" style="11" hidden="1" customWidth="1"/>
    <col min="7149" max="7169" width="9.140625" style="11"/>
    <col min="7170" max="7170" width="0" style="11" hidden="1" customWidth="1"/>
    <col min="7171" max="7191" width="9.140625" style="11"/>
    <col min="7192" max="7192" width="0" style="11" hidden="1" customWidth="1"/>
    <col min="7193" max="7213" width="9.140625" style="11"/>
    <col min="7214" max="7214" width="0" style="11" hidden="1" customWidth="1"/>
    <col min="7215" max="7219" width="9.140625" style="11"/>
    <col min="7220" max="7220" width="31.5703125" style="11" customWidth="1"/>
    <col min="7221" max="7223" width="9.140625" style="11"/>
    <col min="7224" max="7224" width="0" style="11" hidden="1" customWidth="1"/>
    <col min="7225" max="7381" width="9.140625" style="11"/>
    <col min="7382" max="7382" width="0" style="11" hidden="1" customWidth="1"/>
    <col min="7383" max="7403" width="9.140625" style="11"/>
    <col min="7404" max="7404" width="0" style="11" hidden="1" customWidth="1"/>
    <col min="7405" max="7425" width="9.140625" style="11"/>
    <col min="7426" max="7426" width="0" style="11" hidden="1" customWidth="1"/>
    <col min="7427" max="7447" width="9.140625" style="11"/>
    <col min="7448" max="7448" width="0" style="11" hidden="1" customWidth="1"/>
    <col min="7449" max="7469" width="9.140625" style="11"/>
    <col min="7470" max="7470" width="0" style="11" hidden="1" customWidth="1"/>
    <col min="7471" max="7475" width="9.140625" style="11"/>
    <col min="7476" max="7476" width="31.5703125" style="11" customWidth="1"/>
    <col min="7477" max="7479" width="9.140625" style="11"/>
    <col min="7480" max="7480" width="0" style="11" hidden="1" customWidth="1"/>
    <col min="7481" max="7637" width="9.140625" style="11"/>
    <col min="7638" max="7638" width="0" style="11" hidden="1" customWidth="1"/>
    <col min="7639" max="7659" width="9.140625" style="11"/>
    <col min="7660" max="7660" width="0" style="11" hidden="1" customWidth="1"/>
    <col min="7661" max="7681" width="9.140625" style="11"/>
    <col min="7682" max="7682" width="0" style="11" hidden="1" customWidth="1"/>
    <col min="7683" max="7703" width="9.140625" style="11"/>
    <col min="7704" max="7704" width="0" style="11" hidden="1" customWidth="1"/>
    <col min="7705" max="7725" width="9.140625" style="11"/>
    <col min="7726" max="7726" width="0" style="11" hidden="1" customWidth="1"/>
    <col min="7727" max="7731" width="9.140625" style="11"/>
    <col min="7732" max="7732" width="31.5703125" style="11" customWidth="1"/>
    <col min="7733" max="7735" width="9.140625" style="11"/>
    <col min="7736" max="7736" width="0" style="11" hidden="1" customWidth="1"/>
    <col min="7737" max="7893" width="9.140625" style="11"/>
    <col min="7894" max="7894" width="0" style="11" hidden="1" customWidth="1"/>
    <col min="7895" max="7915" width="9.140625" style="11"/>
    <col min="7916" max="7916" width="0" style="11" hidden="1" customWidth="1"/>
    <col min="7917" max="7937" width="9.140625" style="11"/>
    <col min="7938" max="7938" width="0" style="11" hidden="1" customWidth="1"/>
    <col min="7939" max="7959" width="9.140625" style="11"/>
    <col min="7960" max="7960" width="0" style="11" hidden="1" customWidth="1"/>
    <col min="7961" max="7981" width="9.140625" style="11"/>
    <col min="7982" max="7982" width="0" style="11" hidden="1" customWidth="1"/>
    <col min="7983" max="7987" width="9.140625" style="11"/>
    <col min="7988" max="7988" width="31.5703125" style="11" customWidth="1"/>
    <col min="7989" max="7991" width="9.140625" style="11"/>
    <col min="7992" max="7992" width="0" style="11" hidden="1" customWidth="1"/>
    <col min="7993" max="8149" width="9.140625" style="11"/>
    <col min="8150" max="8150" width="0" style="11" hidden="1" customWidth="1"/>
    <col min="8151" max="8171" width="9.140625" style="11"/>
    <col min="8172" max="8172" width="0" style="11" hidden="1" customWidth="1"/>
    <col min="8173" max="8193" width="9.140625" style="11"/>
    <col min="8194" max="8194" width="0" style="11" hidden="1" customWidth="1"/>
    <col min="8195" max="8215" width="9.140625" style="11"/>
    <col min="8216" max="8216" width="0" style="11" hidden="1" customWidth="1"/>
    <col min="8217" max="8237" width="9.140625" style="11"/>
    <col min="8238" max="8238" width="0" style="11" hidden="1" customWidth="1"/>
    <col min="8239" max="8243" width="9.140625" style="11"/>
    <col min="8244" max="8244" width="31.5703125" style="11" customWidth="1"/>
    <col min="8245" max="8247" width="9.140625" style="11"/>
    <col min="8248" max="8248" width="0" style="11" hidden="1" customWidth="1"/>
    <col min="8249" max="8405" width="9.140625" style="11"/>
    <col min="8406" max="8406" width="0" style="11" hidden="1" customWidth="1"/>
    <col min="8407" max="8427" width="9.140625" style="11"/>
    <col min="8428" max="8428" width="0" style="11" hidden="1" customWidth="1"/>
    <col min="8429" max="8449" width="9.140625" style="11"/>
    <col min="8450" max="8450" width="0" style="11" hidden="1" customWidth="1"/>
    <col min="8451" max="8471" width="9.140625" style="11"/>
    <col min="8472" max="8472" width="0" style="11" hidden="1" customWidth="1"/>
    <col min="8473" max="8493" width="9.140625" style="11"/>
    <col min="8494" max="8494" width="0" style="11" hidden="1" customWidth="1"/>
    <col min="8495" max="8499" width="9.140625" style="11"/>
    <col min="8500" max="8500" width="31.5703125" style="11" customWidth="1"/>
    <col min="8501" max="8503" width="9.140625" style="11"/>
    <col min="8504" max="8504" width="0" style="11" hidden="1" customWidth="1"/>
    <col min="8505" max="8661" width="9.140625" style="11"/>
    <col min="8662" max="8662" width="0" style="11" hidden="1" customWidth="1"/>
    <col min="8663" max="8683" width="9.140625" style="11"/>
    <col min="8684" max="8684" width="0" style="11" hidden="1" customWidth="1"/>
    <col min="8685" max="8705" width="9.140625" style="11"/>
    <col min="8706" max="8706" width="0" style="11" hidden="1" customWidth="1"/>
    <col min="8707" max="8727" width="9.140625" style="11"/>
    <col min="8728" max="8728" width="0" style="11" hidden="1" customWidth="1"/>
    <col min="8729" max="8749" width="9.140625" style="11"/>
    <col min="8750" max="8750" width="0" style="11" hidden="1" customWidth="1"/>
    <col min="8751" max="8755" width="9.140625" style="11"/>
    <col min="8756" max="8756" width="31.5703125" style="11" customWidth="1"/>
    <col min="8757" max="8759" width="9.140625" style="11"/>
    <col min="8760" max="8760" width="0" style="11" hidden="1" customWidth="1"/>
    <col min="8761" max="8917" width="9.140625" style="11"/>
    <col min="8918" max="8918" width="0" style="11" hidden="1" customWidth="1"/>
    <col min="8919" max="8939" width="9.140625" style="11"/>
    <col min="8940" max="8940" width="0" style="11" hidden="1" customWidth="1"/>
    <col min="8941" max="8961" width="9.140625" style="11"/>
    <col min="8962" max="8962" width="0" style="11" hidden="1" customWidth="1"/>
    <col min="8963" max="8983" width="9.140625" style="11"/>
    <col min="8984" max="8984" width="0" style="11" hidden="1" customWidth="1"/>
    <col min="8985" max="9005" width="9.140625" style="11"/>
    <col min="9006" max="9006" width="0" style="11" hidden="1" customWidth="1"/>
    <col min="9007" max="9011" width="9.140625" style="11"/>
    <col min="9012" max="9012" width="31.5703125" style="11" customWidth="1"/>
    <col min="9013" max="9015" width="9.140625" style="11"/>
    <col min="9016" max="9016" width="0" style="11" hidden="1" customWidth="1"/>
    <col min="9017" max="9173" width="9.140625" style="11"/>
    <col min="9174" max="9174" width="0" style="11" hidden="1" customWidth="1"/>
    <col min="9175" max="9195" width="9.140625" style="11"/>
    <col min="9196" max="9196" width="0" style="11" hidden="1" customWidth="1"/>
    <col min="9197" max="9217" width="9.140625" style="11"/>
    <col min="9218" max="9218" width="0" style="11" hidden="1" customWidth="1"/>
    <col min="9219" max="9239" width="9.140625" style="11"/>
    <col min="9240" max="9240" width="0" style="11" hidden="1" customWidth="1"/>
    <col min="9241" max="9261" width="9.140625" style="11"/>
    <col min="9262" max="9262" width="0" style="11" hidden="1" customWidth="1"/>
    <col min="9263" max="9267" width="9.140625" style="11"/>
    <col min="9268" max="9268" width="31.5703125" style="11" customWidth="1"/>
    <col min="9269" max="9271" width="9.140625" style="11"/>
    <col min="9272" max="9272" width="0" style="11" hidden="1" customWidth="1"/>
    <col min="9273" max="9429" width="9.140625" style="11"/>
    <col min="9430" max="9430" width="0" style="11" hidden="1" customWidth="1"/>
    <col min="9431" max="9451" width="9.140625" style="11"/>
    <col min="9452" max="9452" width="0" style="11" hidden="1" customWidth="1"/>
    <col min="9453" max="9473" width="9.140625" style="11"/>
    <col min="9474" max="9474" width="0" style="11" hidden="1" customWidth="1"/>
    <col min="9475" max="9495" width="9.140625" style="11"/>
    <col min="9496" max="9496" width="0" style="11" hidden="1" customWidth="1"/>
    <col min="9497" max="9517" width="9.140625" style="11"/>
    <col min="9518" max="9518" width="0" style="11" hidden="1" customWidth="1"/>
    <col min="9519" max="9523" width="9.140625" style="11"/>
    <col min="9524" max="9524" width="31.5703125" style="11" customWidth="1"/>
    <col min="9525" max="9527" width="9.140625" style="11"/>
    <col min="9528" max="9528" width="0" style="11" hidden="1" customWidth="1"/>
    <col min="9529" max="9685" width="9.140625" style="11"/>
    <col min="9686" max="9686" width="0" style="11" hidden="1" customWidth="1"/>
    <col min="9687" max="9707" width="9.140625" style="11"/>
    <col min="9708" max="9708" width="0" style="11" hidden="1" customWidth="1"/>
    <col min="9709" max="9729" width="9.140625" style="11"/>
    <col min="9730" max="9730" width="0" style="11" hidden="1" customWidth="1"/>
    <col min="9731" max="9751" width="9.140625" style="11"/>
    <col min="9752" max="9752" width="0" style="11" hidden="1" customWidth="1"/>
    <col min="9753" max="9773" width="9.140625" style="11"/>
    <col min="9774" max="9774" width="0" style="11" hidden="1" customWidth="1"/>
    <col min="9775" max="9779" width="9.140625" style="11"/>
    <col min="9780" max="9780" width="31.5703125" style="11" customWidth="1"/>
    <col min="9781" max="9783" width="9.140625" style="11"/>
    <col min="9784" max="9784" width="0" style="11" hidden="1" customWidth="1"/>
    <col min="9785" max="9941" width="9.140625" style="11"/>
    <col min="9942" max="9942" width="0" style="11" hidden="1" customWidth="1"/>
    <col min="9943" max="9963" width="9.140625" style="11"/>
    <col min="9964" max="9964" width="0" style="11" hidden="1" customWidth="1"/>
    <col min="9965" max="9985" width="9.140625" style="11"/>
    <col min="9986" max="9986" width="0" style="11" hidden="1" customWidth="1"/>
    <col min="9987" max="10007" width="9.140625" style="11"/>
    <col min="10008" max="10008" width="0" style="11" hidden="1" customWidth="1"/>
    <col min="10009" max="10029" width="9.140625" style="11"/>
    <col min="10030" max="10030" width="0" style="11" hidden="1" customWidth="1"/>
    <col min="10031" max="10035" width="9.140625" style="11"/>
    <col min="10036" max="10036" width="31.5703125" style="11" customWidth="1"/>
    <col min="10037" max="10039" width="9.140625" style="11"/>
    <col min="10040" max="10040" width="0" style="11" hidden="1" customWidth="1"/>
    <col min="10041" max="10197" width="9.140625" style="11"/>
    <col min="10198" max="10198" width="0" style="11" hidden="1" customWidth="1"/>
    <col min="10199" max="10219" width="9.140625" style="11"/>
    <col min="10220" max="10220" width="0" style="11" hidden="1" customWidth="1"/>
    <col min="10221" max="10241" width="9.140625" style="11"/>
    <col min="10242" max="10242" width="0" style="11" hidden="1" customWidth="1"/>
    <col min="10243" max="10263" width="9.140625" style="11"/>
    <col min="10264" max="10264" width="0" style="11" hidden="1" customWidth="1"/>
    <col min="10265" max="10285" width="9.140625" style="11"/>
    <col min="10286" max="10286" width="0" style="11" hidden="1" customWidth="1"/>
    <col min="10287" max="10291" width="9.140625" style="11"/>
    <col min="10292" max="10292" width="31.5703125" style="11" customWidth="1"/>
    <col min="10293" max="10295" width="9.140625" style="11"/>
    <col min="10296" max="10296" width="0" style="11" hidden="1" customWidth="1"/>
    <col min="10297" max="10453" width="9.140625" style="11"/>
    <col min="10454" max="10454" width="0" style="11" hidden="1" customWidth="1"/>
    <col min="10455" max="10475" width="9.140625" style="11"/>
    <col min="10476" max="10476" width="0" style="11" hidden="1" customWidth="1"/>
    <col min="10477" max="10497" width="9.140625" style="11"/>
    <col min="10498" max="10498" width="0" style="11" hidden="1" customWidth="1"/>
    <col min="10499" max="10519" width="9.140625" style="11"/>
    <col min="10520" max="10520" width="0" style="11" hidden="1" customWidth="1"/>
    <col min="10521" max="10541" width="9.140625" style="11"/>
    <col min="10542" max="10542" width="0" style="11" hidden="1" customWidth="1"/>
    <col min="10543" max="10547" width="9.140625" style="11"/>
    <col min="10548" max="10548" width="31.5703125" style="11" customWidth="1"/>
    <col min="10549" max="10551" width="9.140625" style="11"/>
    <col min="10552" max="10552" width="0" style="11" hidden="1" customWidth="1"/>
    <col min="10553" max="10709" width="9.140625" style="11"/>
    <col min="10710" max="10710" width="0" style="11" hidden="1" customWidth="1"/>
    <col min="10711" max="10731" width="9.140625" style="11"/>
    <col min="10732" max="10732" width="0" style="11" hidden="1" customWidth="1"/>
    <col min="10733" max="10753" width="9.140625" style="11"/>
    <col min="10754" max="10754" width="0" style="11" hidden="1" customWidth="1"/>
    <col min="10755" max="10775" width="9.140625" style="11"/>
    <col min="10776" max="10776" width="0" style="11" hidden="1" customWidth="1"/>
    <col min="10777" max="10797" width="9.140625" style="11"/>
    <col min="10798" max="10798" width="0" style="11" hidden="1" customWidth="1"/>
    <col min="10799" max="10803" width="9.140625" style="11"/>
    <col min="10804" max="10804" width="31.5703125" style="11" customWidth="1"/>
    <col min="10805" max="10807" width="9.140625" style="11"/>
    <col min="10808" max="10808" width="0" style="11" hidden="1" customWidth="1"/>
    <col min="10809" max="10965" width="9.140625" style="11"/>
    <col min="10966" max="10966" width="0" style="11" hidden="1" customWidth="1"/>
    <col min="10967" max="10987" width="9.140625" style="11"/>
    <col min="10988" max="10988" width="0" style="11" hidden="1" customWidth="1"/>
    <col min="10989" max="11009" width="9.140625" style="11"/>
    <col min="11010" max="11010" width="0" style="11" hidden="1" customWidth="1"/>
    <col min="11011" max="11031" width="9.140625" style="11"/>
    <col min="11032" max="11032" width="0" style="11" hidden="1" customWidth="1"/>
    <col min="11033" max="11053" width="9.140625" style="11"/>
    <col min="11054" max="11054" width="0" style="11" hidden="1" customWidth="1"/>
    <col min="11055" max="11059" width="9.140625" style="11"/>
    <col min="11060" max="11060" width="31.5703125" style="11" customWidth="1"/>
    <col min="11061" max="11063" width="9.140625" style="11"/>
    <col min="11064" max="11064" width="0" style="11" hidden="1" customWidth="1"/>
    <col min="11065" max="11221" width="9.140625" style="11"/>
    <col min="11222" max="11222" width="0" style="11" hidden="1" customWidth="1"/>
    <col min="11223" max="11243" width="9.140625" style="11"/>
    <col min="11244" max="11244" width="0" style="11" hidden="1" customWidth="1"/>
    <col min="11245" max="11265" width="9.140625" style="11"/>
    <col min="11266" max="11266" width="0" style="11" hidden="1" customWidth="1"/>
    <col min="11267" max="11287" width="9.140625" style="11"/>
    <col min="11288" max="11288" width="0" style="11" hidden="1" customWidth="1"/>
    <col min="11289" max="11309" width="9.140625" style="11"/>
    <col min="11310" max="11310" width="0" style="11" hidden="1" customWidth="1"/>
    <col min="11311" max="11315" width="9.140625" style="11"/>
    <col min="11316" max="11316" width="31.5703125" style="11" customWidth="1"/>
    <col min="11317" max="11319" width="9.140625" style="11"/>
    <col min="11320" max="11320" width="0" style="11" hidden="1" customWidth="1"/>
    <col min="11321" max="11477" width="9.140625" style="11"/>
    <col min="11478" max="11478" width="0" style="11" hidden="1" customWidth="1"/>
    <col min="11479" max="11499" width="9.140625" style="11"/>
    <col min="11500" max="11500" width="0" style="11" hidden="1" customWidth="1"/>
    <col min="11501" max="11521" width="9.140625" style="11"/>
    <col min="11522" max="11522" width="0" style="11" hidden="1" customWidth="1"/>
    <col min="11523" max="11543" width="9.140625" style="11"/>
    <col min="11544" max="11544" width="0" style="11" hidden="1" customWidth="1"/>
    <col min="11545" max="11565" width="9.140625" style="11"/>
    <col min="11566" max="11566" width="0" style="11" hidden="1" customWidth="1"/>
    <col min="11567" max="11571" width="9.140625" style="11"/>
    <col min="11572" max="11572" width="31.5703125" style="11" customWidth="1"/>
    <col min="11573" max="11575" width="9.140625" style="11"/>
    <col min="11576" max="11576" width="0" style="11" hidden="1" customWidth="1"/>
    <col min="11577" max="11733" width="9.140625" style="11"/>
    <col min="11734" max="11734" width="0" style="11" hidden="1" customWidth="1"/>
    <col min="11735" max="11755" width="9.140625" style="11"/>
    <col min="11756" max="11756" width="0" style="11" hidden="1" customWidth="1"/>
    <col min="11757" max="11777" width="9.140625" style="11"/>
    <col min="11778" max="11778" width="0" style="11" hidden="1" customWidth="1"/>
    <col min="11779" max="11799" width="9.140625" style="11"/>
    <col min="11800" max="11800" width="0" style="11" hidden="1" customWidth="1"/>
    <col min="11801" max="11821" width="9.140625" style="11"/>
    <col min="11822" max="11822" width="0" style="11" hidden="1" customWidth="1"/>
    <col min="11823" max="11827" width="9.140625" style="11"/>
    <col min="11828" max="11828" width="31.5703125" style="11" customWidth="1"/>
    <col min="11829" max="11831" width="9.140625" style="11"/>
    <col min="11832" max="11832" width="0" style="11" hidden="1" customWidth="1"/>
    <col min="11833" max="11989" width="9.140625" style="11"/>
    <col min="11990" max="11990" width="0" style="11" hidden="1" customWidth="1"/>
    <col min="11991" max="12011" width="9.140625" style="11"/>
    <col min="12012" max="12012" width="0" style="11" hidden="1" customWidth="1"/>
    <col min="12013" max="12033" width="9.140625" style="11"/>
    <col min="12034" max="12034" width="0" style="11" hidden="1" customWidth="1"/>
    <col min="12035" max="12055" width="9.140625" style="11"/>
    <col min="12056" max="12056" width="0" style="11" hidden="1" customWidth="1"/>
    <col min="12057" max="12077" width="9.140625" style="11"/>
    <col min="12078" max="12078" width="0" style="11" hidden="1" customWidth="1"/>
    <col min="12079" max="12083" width="9.140625" style="11"/>
    <col min="12084" max="12084" width="31.5703125" style="11" customWidth="1"/>
    <col min="12085" max="12087" width="9.140625" style="11"/>
    <col min="12088" max="12088" width="0" style="11" hidden="1" customWidth="1"/>
    <col min="12089" max="12245" width="9.140625" style="11"/>
    <col min="12246" max="12246" width="0" style="11" hidden="1" customWidth="1"/>
    <col min="12247" max="12267" width="9.140625" style="11"/>
    <col min="12268" max="12268" width="0" style="11" hidden="1" customWidth="1"/>
    <col min="12269" max="12289" width="9.140625" style="11"/>
    <col min="12290" max="12290" width="0" style="11" hidden="1" customWidth="1"/>
    <col min="12291" max="12311" width="9.140625" style="11"/>
    <col min="12312" max="12312" width="0" style="11" hidden="1" customWidth="1"/>
    <col min="12313" max="12333" width="9.140625" style="11"/>
    <col min="12334" max="12334" width="0" style="11" hidden="1" customWidth="1"/>
    <col min="12335" max="12339" width="9.140625" style="11"/>
    <col min="12340" max="12340" width="31.5703125" style="11" customWidth="1"/>
    <col min="12341" max="12343" width="9.140625" style="11"/>
    <col min="12344" max="12344" width="0" style="11" hidden="1" customWidth="1"/>
    <col min="12345" max="12501" width="9.140625" style="11"/>
    <col min="12502" max="12502" width="0" style="11" hidden="1" customWidth="1"/>
    <col min="12503" max="12523" width="9.140625" style="11"/>
    <col min="12524" max="12524" width="0" style="11" hidden="1" customWidth="1"/>
    <col min="12525" max="12545" width="9.140625" style="11"/>
    <col min="12546" max="12546" width="0" style="11" hidden="1" customWidth="1"/>
    <col min="12547" max="12567" width="9.140625" style="11"/>
    <col min="12568" max="12568" width="0" style="11" hidden="1" customWidth="1"/>
    <col min="12569" max="12589" width="9.140625" style="11"/>
    <col min="12590" max="12590" width="0" style="11" hidden="1" customWidth="1"/>
    <col min="12591" max="12595" width="9.140625" style="11"/>
    <col min="12596" max="12596" width="31.5703125" style="11" customWidth="1"/>
    <col min="12597" max="12599" width="9.140625" style="11"/>
    <col min="12600" max="12600" width="0" style="11" hidden="1" customWidth="1"/>
    <col min="12601" max="12757" width="9.140625" style="11"/>
    <col min="12758" max="12758" width="0" style="11" hidden="1" customWidth="1"/>
    <col min="12759" max="12779" width="9.140625" style="11"/>
    <col min="12780" max="12780" width="0" style="11" hidden="1" customWidth="1"/>
    <col min="12781" max="12801" width="9.140625" style="11"/>
    <col min="12802" max="12802" width="0" style="11" hidden="1" customWidth="1"/>
    <col min="12803" max="12823" width="9.140625" style="11"/>
    <col min="12824" max="12824" width="0" style="11" hidden="1" customWidth="1"/>
    <col min="12825" max="12845" width="9.140625" style="11"/>
    <col min="12846" max="12846" width="0" style="11" hidden="1" customWidth="1"/>
    <col min="12847" max="12851" width="9.140625" style="11"/>
    <col min="12852" max="12852" width="31.5703125" style="11" customWidth="1"/>
    <col min="12853" max="12855" width="9.140625" style="11"/>
    <col min="12856" max="12856" width="0" style="11" hidden="1" customWidth="1"/>
    <col min="12857" max="13013" width="9.140625" style="11"/>
    <col min="13014" max="13014" width="0" style="11" hidden="1" customWidth="1"/>
    <col min="13015" max="13035" width="9.140625" style="11"/>
    <col min="13036" max="13036" width="0" style="11" hidden="1" customWidth="1"/>
    <col min="13037" max="13057" width="9.140625" style="11"/>
    <col min="13058" max="13058" width="0" style="11" hidden="1" customWidth="1"/>
    <col min="13059" max="13079" width="9.140625" style="11"/>
    <col min="13080" max="13080" width="0" style="11" hidden="1" customWidth="1"/>
    <col min="13081" max="13101" width="9.140625" style="11"/>
    <col min="13102" max="13102" width="0" style="11" hidden="1" customWidth="1"/>
    <col min="13103" max="13107" width="9.140625" style="11"/>
    <col min="13108" max="13108" width="31.5703125" style="11" customWidth="1"/>
    <col min="13109" max="13111" width="9.140625" style="11"/>
    <col min="13112" max="13112" width="0" style="11" hidden="1" customWidth="1"/>
    <col min="13113" max="13269" width="9.140625" style="11"/>
    <col min="13270" max="13270" width="0" style="11" hidden="1" customWidth="1"/>
    <col min="13271" max="13291" width="9.140625" style="11"/>
    <col min="13292" max="13292" width="0" style="11" hidden="1" customWidth="1"/>
    <col min="13293" max="13313" width="9.140625" style="11"/>
    <col min="13314" max="13314" width="0" style="11" hidden="1" customWidth="1"/>
    <col min="13315" max="13335" width="9.140625" style="11"/>
    <col min="13336" max="13336" width="0" style="11" hidden="1" customWidth="1"/>
    <col min="13337" max="13357" width="9.140625" style="11"/>
    <col min="13358" max="13358" width="0" style="11" hidden="1" customWidth="1"/>
    <col min="13359" max="13363" width="9.140625" style="11"/>
    <col min="13364" max="13364" width="31.5703125" style="11" customWidth="1"/>
    <col min="13365" max="13367" width="9.140625" style="11"/>
    <col min="13368" max="13368" width="0" style="11" hidden="1" customWidth="1"/>
    <col min="13369" max="13525" width="9.140625" style="11"/>
    <col min="13526" max="13526" width="0" style="11" hidden="1" customWidth="1"/>
    <col min="13527" max="13547" width="9.140625" style="11"/>
    <col min="13548" max="13548" width="0" style="11" hidden="1" customWidth="1"/>
    <col min="13549" max="13569" width="9.140625" style="11"/>
    <col min="13570" max="13570" width="0" style="11" hidden="1" customWidth="1"/>
    <col min="13571" max="13591" width="9.140625" style="11"/>
    <col min="13592" max="13592" width="0" style="11" hidden="1" customWidth="1"/>
    <col min="13593" max="13613" width="9.140625" style="11"/>
    <col min="13614" max="13614" width="0" style="11" hidden="1" customWidth="1"/>
    <col min="13615" max="13619" width="9.140625" style="11"/>
    <col min="13620" max="13620" width="31.5703125" style="11" customWidth="1"/>
    <col min="13621" max="13623" width="9.140625" style="11"/>
    <col min="13624" max="13624" width="0" style="11" hidden="1" customWidth="1"/>
    <col min="13625" max="13781" width="9.140625" style="11"/>
    <col min="13782" max="13782" width="0" style="11" hidden="1" customWidth="1"/>
    <col min="13783" max="13803" width="9.140625" style="11"/>
    <col min="13804" max="13804" width="0" style="11" hidden="1" customWidth="1"/>
    <col min="13805" max="13825" width="9.140625" style="11"/>
    <col min="13826" max="13826" width="0" style="11" hidden="1" customWidth="1"/>
    <col min="13827" max="13847" width="9.140625" style="11"/>
    <col min="13848" max="13848" width="0" style="11" hidden="1" customWidth="1"/>
    <col min="13849" max="13869" width="9.140625" style="11"/>
    <col min="13870" max="13870" width="0" style="11" hidden="1" customWidth="1"/>
    <col min="13871" max="13875" width="9.140625" style="11"/>
    <col min="13876" max="13876" width="31.5703125" style="11" customWidth="1"/>
    <col min="13877" max="13879" width="9.140625" style="11"/>
    <col min="13880" max="13880" width="0" style="11" hidden="1" customWidth="1"/>
    <col min="13881" max="14037" width="9.140625" style="11"/>
    <col min="14038" max="14038" width="0" style="11" hidden="1" customWidth="1"/>
    <col min="14039" max="14059" width="9.140625" style="11"/>
    <col min="14060" max="14060" width="0" style="11" hidden="1" customWidth="1"/>
    <col min="14061" max="14081" width="9.140625" style="11"/>
    <col min="14082" max="14082" width="0" style="11" hidden="1" customWidth="1"/>
    <col min="14083" max="14103" width="9.140625" style="11"/>
    <col min="14104" max="14104" width="0" style="11" hidden="1" customWidth="1"/>
    <col min="14105" max="14125" width="9.140625" style="11"/>
    <col min="14126" max="14126" width="0" style="11" hidden="1" customWidth="1"/>
    <col min="14127" max="14131" width="9.140625" style="11"/>
    <col min="14132" max="14132" width="31.5703125" style="11" customWidth="1"/>
    <col min="14133" max="14135" width="9.140625" style="11"/>
    <col min="14136" max="14136" width="0" style="11" hidden="1" customWidth="1"/>
    <col min="14137" max="14293" width="9.140625" style="11"/>
    <col min="14294" max="14294" width="0" style="11" hidden="1" customWidth="1"/>
    <col min="14295" max="14315" width="9.140625" style="11"/>
    <col min="14316" max="14316" width="0" style="11" hidden="1" customWidth="1"/>
    <col min="14317" max="14337" width="9.140625" style="11"/>
    <col min="14338" max="14338" width="0" style="11" hidden="1" customWidth="1"/>
    <col min="14339" max="14359" width="9.140625" style="11"/>
    <col min="14360" max="14360" width="0" style="11" hidden="1" customWidth="1"/>
    <col min="14361" max="14381" width="9.140625" style="11"/>
    <col min="14382" max="14382" width="0" style="11" hidden="1" customWidth="1"/>
    <col min="14383" max="14387" width="9.140625" style="11"/>
    <col min="14388" max="14388" width="31.5703125" style="11" customWidth="1"/>
    <col min="14389" max="14391" width="9.140625" style="11"/>
    <col min="14392" max="14392" width="0" style="11" hidden="1" customWidth="1"/>
    <col min="14393" max="14549" width="9.140625" style="11"/>
    <col min="14550" max="14550" width="0" style="11" hidden="1" customWidth="1"/>
    <col min="14551" max="14571" width="9.140625" style="11"/>
    <col min="14572" max="14572" width="0" style="11" hidden="1" customWidth="1"/>
    <col min="14573" max="14593" width="9.140625" style="11"/>
    <col min="14594" max="14594" width="0" style="11" hidden="1" customWidth="1"/>
    <col min="14595" max="14615" width="9.140625" style="11"/>
    <col min="14616" max="14616" width="0" style="11" hidden="1" customWidth="1"/>
    <col min="14617" max="14637" width="9.140625" style="11"/>
    <col min="14638" max="14638" width="0" style="11" hidden="1" customWidth="1"/>
    <col min="14639" max="14643" width="9.140625" style="11"/>
    <col min="14644" max="14644" width="31.5703125" style="11" customWidth="1"/>
    <col min="14645" max="14647" width="9.140625" style="11"/>
    <col min="14648" max="14648" width="0" style="11" hidden="1" customWidth="1"/>
    <col min="14649" max="14805" width="9.140625" style="11"/>
    <col min="14806" max="14806" width="0" style="11" hidden="1" customWidth="1"/>
    <col min="14807" max="14827" width="9.140625" style="11"/>
    <col min="14828" max="14828" width="0" style="11" hidden="1" customWidth="1"/>
    <col min="14829" max="14849" width="9.140625" style="11"/>
    <col min="14850" max="14850" width="0" style="11" hidden="1" customWidth="1"/>
    <col min="14851" max="14871" width="9.140625" style="11"/>
    <col min="14872" max="14872" width="0" style="11" hidden="1" customWidth="1"/>
    <col min="14873" max="14893" width="9.140625" style="11"/>
    <col min="14894" max="14894" width="0" style="11" hidden="1" customWidth="1"/>
    <col min="14895" max="14899" width="9.140625" style="11"/>
    <col min="14900" max="14900" width="31.5703125" style="11" customWidth="1"/>
    <col min="14901" max="14903" width="9.140625" style="11"/>
    <col min="14904" max="14904" width="0" style="11" hidden="1" customWidth="1"/>
    <col min="14905" max="15061" width="9.140625" style="11"/>
    <col min="15062" max="15062" width="0" style="11" hidden="1" customWidth="1"/>
    <col min="15063" max="15083" width="9.140625" style="11"/>
    <col min="15084" max="15084" width="0" style="11" hidden="1" customWidth="1"/>
    <col min="15085" max="15105" width="9.140625" style="11"/>
    <col min="15106" max="15106" width="0" style="11" hidden="1" customWidth="1"/>
    <col min="15107" max="15127" width="9.140625" style="11"/>
    <col min="15128" max="15128" width="0" style="11" hidden="1" customWidth="1"/>
    <col min="15129" max="15149" width="9.140625" style="11"/>
    <col min="15150" max="15150" width="0" style="11" hidden="1" customWidth="1"/>
    <col min="15151" max="15155" width="9.140625" style="11"/>
    <col min="15156" max="15156" width="31.5703125" style="11" customWidth="1"/>
    <col min="15157" max="15159" width="9.140625" style="11"/>
    <col min="15160" max="15160" width="0" style="11" hidden="1" customWidth="1"/>
    <col min="15161" max="15317" width="9.140625" style="11"/>
    <col min="15318" max="15318" width="0" style="11" hidden="1" customWidth="1"/>
    <col min="15319" max="15339" width="9.140625" style="11"/>
    <col min="15340" max="15340" width="0" style="11" hidden="1" customWidth="1"/>
    <col min="15341" max="15361" width="9.140625" style="11"/>
    <col min="15362" max="15362" width="0" style="11" hidden="1" customWidth="1"/>
    <col min="15363" max="15383" width="9.140625" style="11"/>
    <col min="15384" max="15384" width="0" style="11" hidden="1" customWidth="1"/>
    <col min="15385" max="15405" width="9.140625" style="11"/>
    <col min="15406" max="15406" width="0" style="11" hidden="1" customWidth="1"/>
    <col min="15407" max="15411" width="9.140625" style="11"/>
    <col min="15412" max="15412" width="31.5703125" style="11" customWidth="1"/>
    <col min="15413" max="15415" width="9.140625" style="11"/>
    <col min="15416" max="15416" width="0" style="11" hidden="1" customWidth="1"/>
    <col min="15417" max="15573" width="9.140625" style="11"/>
    <col min="15574" max="15574" width="0" style="11" hidden="1" customWidth="1"/>
    <col min="15575" max="15595" width="9.140625" style="11"/>
    <col min="15596" max="15596" width="0" style="11" hidden="1" customWidth="1"/>
    <col min="15597" max="15617" width="9.140625" style="11"/>
    <col min="15618" max="15618" width="0" style="11" hidden="1" customWidth="1"/>
    <col min="15619" max="15639" width="9.140625" style="11"/>
    <col min="15640" max="15640" width="0" style="11" hidden="1" customWidth="1"/>
    <col min="15641" max="15661" width="9.140625" style="11"/>
    <col min="15662" max="15662" width="0" style="11" hidden="1" customWidth="1"/>
    <col min="15663" max="15667" width="9.140625" style="11"/>
    <col min="15668" max="15668" width="31.5703125" style="11" customWidth="1"/>
    <col min="15669" max="15671" width="9.140625" style="11"/>
    <col min="15672" max="15672" width="0" style="11" hidden="1" customWidth="1"/>
    <col min="15673" max="15829" width="9.140625" style="11"/>
    <col min="15830" max="15830" width="0" style="11" hidden="1" customWidth="1"/>
    <col min="15831" max="15851" width="9.140625" style="11"/>
    <col min="15852" max="15852" width="0" style="11" hidden="1" customWidth="1"/>
    <col min="15853" max="15873" width="9.140625" style="11"/>
    <col min="15874" max="15874" width="0" style="11" hidden="1" customWidth="1"/>
    <col min="15875" max="15895" width="9.140625" style="11"/>
    <col min="15896" max="15896" width="0" style="11" hidden="1" customWidth="1"/>
    <col min="15897" max="15917" width="9.140625" style="11"/>
    <col min="15918" max="15918" width="0" style="11" hidden="1" customWidth="1"/>
    <col min="15919" max="15923" width="9.140625" style="11"/>
    <col min="15924" max="15924" width="31.5703125" style="11" customWidth="1"/>
    <col min="15925" max="15927" width="9.140625" style="11"/>
    <col min="15928" max="15928" width="0" style="11" hidden="1" customWidth="1"/>
    <col min="15929" max="16085" width="9.140625" style="11"/>
    <col min="16086" max="16086" width="0" style="11" hidden="1" customWidth="1"/>
    <col min="16087" max="16107" width="9.140625" style="11"/>
    <col min="16108" max="16108" width="0" style="11" hidden="1" customWidth="1"/>
    <col min="16109" max="16129" width="9.140625" style="11"/>
    <col min="16130" max="16130" width="0" style="11" hidden="1" customWidth="1"/>
    <col min="16131" max="16151" width="9.140625" style="11"/>
    <col min="16152" max="16152" width="0" style="11" hidden="1" customWidth="1"/>
    <col min="16153" max="16173" width="9.140625" style="11"/>
    <col min="16174" max="16174" width="0" style="11" hidden="1" customWidth="1"/>
    <col min="16175" max="16179" width="9.140625" style="11"/>
    <col min="16180" max="16180" width="31.5703125" style="11" customWidth="1"/>
    <col min="16181" max="16183" width="9.140625" style="11"/>
    <col min="16184" max="16184" width="0" style="11" hidden="1" customWidth="1"/>
    <col min="16185" max="16384" width="9.140625" style="11"/>
  </cols>
  <sheetData>
    <row r="1" spans="1:68" ht="26.1" customHeight="1">
      <c r="A1" s="18" t="s">
        <v>14</v>
      </c>
      <c r="B1" s="19" t="s">
        <v>170</v>
      </c>
      <c r="C1" s="20" t="s">
        <v>172</v>
      </c>
      <c r="D1" s="24" t="s">
        <v>15</v>
      </c>
      <c r="E1" s="24" t="s">
        <v>195</v>
      </c>
      <c r="F1" s="18" t="s">
        <v>12</v>
      </c>
      <c r="G1" s="18" t="s">
        <v>13</v>
      </c>
      <c r="H1" s="21" t="s">
        <v>373</v>
      </c>
      <c r="I1" s="21" t="s">
        <v>373</v>
      </c>
      <c r="J1" s="22" t="s">
        <v>406</v>
      </c>
      <c r="K1" s="22" t="s">
        <v>407</v>
      </c>
      <c r="L1" s="21" t="s">
        <v>29</v>
      </c>
      <c r="M1" s="21" t="s">
        <v>23</v>
      </c>
      <c r="N1" s="21" t="s">
        <v>27</v>
      </c>
      <c r="O1" s="21" t="s">
        <v>37</v>
      </c>
      <c r="P1" s="21" t="s">
        <v>408</v>
      </c>
      <c r="Q1" s="21" t="s">
        <v>30</v>
      </c>
      <c r="R1" s="21" t="s">
        <v>409</v>
      </c>
      <c r="S1" s="21" t="s">
        <v>31</v>
      </c>
      <c r="T1" s="21" t="s">
        <v>37</v>
      </c>
      <c r="U1" s="21" t="s">
        <v>408</v>
      </c>
      <c r="V1" s="21" t="s">
        <v>24</v>
      </c>
      <c r="W1" s="21" t="s">
        <v>25</v>
      </c>
      <c r="X1" s="21" t="s">
        <v>34</v>
      </c>
      <c r="Y1" s="21" t="s">
        <v>34</v>
      </c>
      <c r="Z1" s="21" t="s">
        <v>35</v>
      </c>
      <c r="AA1" s="21" t="s">
        <v>36</v>
      </c>
      <c r="AB1" s="21" t="s">
        <v>51</v>
      </c>
      <c r="AC1" s="21" t="s">
        <v>52</v>
      </c>
      <c r="AD1" s="21" t="s">
        <v>168</v>
      </c>
      <c r="AE1" s="21" t="s">
        <v>168</v>
      </c>
      <c r="AF1" s="22" t="s">
        <v>406</v>
      </c>
      <c r="AG1" s="22" t="s">
        <v>407</v>
      </c>
      <c r="AH1" s="21" t="s">
        <v>29</v>
      </c>
      <c r="AI1" s="21" t="s">
        <v>23</v>
      </c>
      <c r="AJ1" s="21" t="s">
        <v>27</v>
      </c>
      <c r="AK1" s="21" t="s">
        <v>37</v>
      </c>
      <c r="AL1" s="21" t="s">
        <v>408</v>
      </c>
      <c r="AM1" s="21" t="s">
        <v>30</v>
      </c>
      <c r="AN1" s="21" t="s">
        <v>409</v>
      </c>
      <c r="AO1" s="21" t="s">
        <v>31</v>
      </c>
      <c r="AP1" s="21" t="s">
        <v>37</v>
      </c>
      <c r="AQ1" s="21" t="s">
        <v>408</v>
      </c>
      <c r="AR1" s="21" t="s">
        <v>24</v>
      </c>
      <c r="AS1" s="21" t="s">
        <v>25</v>
      </c>
      <c r="AT1" s="9" t="s">
        <v>34</v>
      </c>
      <c r="AU1" s="21" t="s">
        <v>34</v>
      </c>
      <c r="AV1" s="21" t="s">
        <v>35</v>
      </c>
      <c r="AW1" s="21" t="s">
        <v>36</v>
      </c>
      <c r="AX1" s="21" t="s">
        <v>51</v>
      </c>
      <c r="AY1" s="21" t="s">
        <v>52</v>
      </c>
      <c r="AZ1" s="9"/>
      <c r="BA1" s="27"/>
      <c r="BB1" s="28" t="s">
        <v>53</v>
      </c>
      <c r="BC1" s="27"/>
      <c r="BD1" s="27"/>
      <c r="BE1" s="27"/>
      <c r="BF1" s="27"/>
      <c r="BG1" s="27"/>
      <c r="BH1" s="27"/>
      <c r="BI1" s="27"/>
      <c r="BL1" s="21" t="s">
        <v>49</v>
      </c>
      <c r="BM1" s="21" t="s">
        <v>48</v>
      </c>
      <c r="BN1" s="21" t="s">
        <v>49</v>
      </c>
      <c r="BO1" s="21" t="s">
        <v>48</v>
      </c>
    </row>
    <row r="2" spans="1:68" ht="26.1" customHeight="1">
      <c r="A2" s="1"/>
      <c r="B2" s="1"/>
      <c r="C2" s="1"/>
      <c r="D2" s="1"/>
      <c r="E2" s="1"/>
      <c r="F2" s="1"/>
      <c r="G2" s="1"/>
      <c r="H2" s="9" t="s">
        <v>50</v>
      </c>
      <c r="I2" s="9"/>
      <c r="J2" s="9"/>
      <c r="K2" s="9"/>
      <c r="L2" s="12">
        <v>0.3</v>
      </c>
      <c r="M2" s="13">
        <f>L2</f>
        <v>0.3</v>
      </c>
      <c r="N2" s="9"/>
      <c r="O2" s="9" t="s">
        <v>28</v>
      </c>
      <c r="P2" s="9" t="s">
        <v>410</v>
      </c>
      <c r="Q2" s="13">
        <f>L2</f>
        <v>0.3</v>
      </c>
      <c r="R2" s="12">
        <v>3</v>
      </c>
      <c r="S2" s="9"/>
      <c r="T2" s="9" t="s">
        <v>38</v>
      </c>
      <c r="U2" s="9" t="s">
        <v>410</v>
      </c>
      <c r="V2" s="14">
        <v>30</v>
      </c>
      <c r="W2" s="13"/>
      <c r="X2" s="9" t="s">
        <v>24</v>
      </c>
      <c r="Y2" s="9" t="s">
        <v>24</v>
      </c>
      <c r="Z2" s="9" t="s">
        <v>24</v>
      </c>
      <c r="AA2" s="9" t="s">
        <v>24</v>
      </c>
      <c r="AB2" s="12">
        <v>0.5</v>
      </c>
      <c r="AC2" s="12">
        <v>0.5</v>
      </c>
      <c r="AD2" s="9" t="s">
        <v>50</v>
      </c>
      <c r="AE2" s="9"/>
      <c r="AF2" s="9"/>
      <c r="AG2" s="9"/>
      <c r="AH2" s="12">
        <v>0.3</v>
      </c>
      <c r="AI2" s="13">
        <f>AH2</f>
        <v>0.3</v>
      </c>
      <c r="AJ2" s="9"/>
      <c r="AK2" s="9" t="s">
        <v>28</v>
      </c>
      <c r="AL2" s="9" t="s">
        <v>410</v>
      </c>
      <c r="AM2" s="13">
        <f>AH2</f>
        <v>0.3</v>
      </c>
      <c r="AN2" s="12">
        <v>3</v>
      </c>
      <c r="AO2" s="9"/>
      <c r="AP2" s="9" t="s">
        <v>38</v>
      </c>
      <c r="AQ2" s="9" t="s">
        <v>410</v>
      </c>
      <c r="AR2" s="14">
        <v>30</v>
      </c>
      <c r="AS2" s="13"/>
      <c r="AT2" s="9" t="s">
        <v>24</v>
      </c>
      <c r="AU2" s="9" t="s">
        <v>24</v>
      </c>
      <c r="AV2" s="9" t="s">
        <v>24</v>
      </c>
      <c r="AW2" s="9" t="s">
        <v>24</v>
      </c>
      <c r="AX2" s="12">
        <v>0.5</v>
      </c>
      <c r="AY2" s="12">
        <v>0.5</v>
      </c>
      <c r="AZ2" s="13"/>
      <c r="BA2" s="10" t="s">
        <v>406</v>
      </c>
      <c r="BB2" s="10" t="s">
        <v>407</v>
      </c>
      <c r="BC2" s="9" t="s">
        <v>33</v>
      </c>
      <c r="BD2" s="23" t="s">
        <v>24</v>
      </c>
      <c r="BE2" s="9" t="s">
        <v>24</v>
      </c>
      <c r="BF2" s="9" t="s">
        <v>24</v>
      </c>
      <c r="BG2" s="9" t="s">
        <v>24</v>
      </c>
      <c r="BH2" s="9" t="s">
        <v>51</v>
      </c>
      <c r="BI2" s="9" t="s">
        <v>52</v>
      </c>
      <c r="BJ2" s="1" t="s">
        <v>630</v>
      </c>
      <c r="BL2" s="9" t="s">
        <v>411</v>
      </c>
      <c r="BM2" s="9" t="s">
        <v>411</v>
      </c>
      <c r="BN2" s="9" t="s">
        <v>411</v>
      </c>
      <c r="BO2" s="9" t="s">
        <v>411</v>
      </c>
    </row>
    <row r="3" spans="1:68">
      <c r="A3" s="1"/>
      <c r="B3" s="1"/>
      <c r="C3" s="1"/>
      <c r="D3" s="1"/>
      <c r="E3" s="1"/>
      <c r="F3" s="1"/>
      <c r="G3" s="1"/>
      <c r="H3" s="15">
        <v>2.1259999999999999</v>
      </c>
      <c r="I3" s="9"/>
      <c r="J3" s="9"/>
      <c r="K3" s="9"/>
      <c r="L3" s="9"/>
      <c r="M3" s="9"/>
      <c r="N3" s="9"/>
      <c r="O3" s="9"/>
      <c r="P3" s="26">
        <v>1.4</v>
      </c>
      <c r="Q3" s="9"/>
      <c r="R3" s="12">
        <v>-3</v>
      </c>
      <c r="S3" s="9"/>
      <c r="T3" s="9"/>
      <c r="U3" s="12">
        <v>1.4</v>
      </c>
      <c r="V3" s="9"/>
      <c r="W3" s="14">
        <v>0</v>
      </c>
      <c r="X3" s="12">
        <f>Y3</f>
        <v>1.96</v>
      </c>
      <c r="Y3" s="12">
        <v>1.96</v>
      </c>
      <c r="Z3" s="12">
        <v>1.65</v>
      </c>
      <c r="AA3" s="12">
        <v>1.28</v>
      </c>
      <c r="AB3" s="12">
        <v>0.5</v>
      </c>
      <c r="AC3" s="12">
        <v>10</v>
      </c>
      <c r="AD3" s="15">
        <v>2.1259999999999999</v>
      </c>
      <c r="AE3" s="9"/>
      <c r="AF3" s="9"/>
      <c r="AG3" s="9"/>
      <c r="AH3" s="9"/>
      <c r="AI3" s="9"/>
      <c r="AJ3" s="9"/>
      <c r="AK3" s="9"/>
      <c r="AL3" s="12">
        <v>1.2</v>
      </c>
      <c r="AM3" s="9"/>
      <c r="AN3" s="12">
        <v>-3</v>
      </c>
      <c r="AO3" s="9"/>
      <c r="AP3" s="9"/>
      <c r="AQ3" s="12">
        <v>1.2</v>
      </c>
      <c r="AR3" s="9"/>
      <c r="AS3" s="14">
        <v>0</v>
      </c>
      <c r="AT3" s="12">
        <f>AU3</f>
        <v>1.96</v>
      </c>
      <c r="AU3" s="12">
        <v>1.96</v>
      </c>
      <c r="AV3" s="12">
        <v>1.65</v>
      </c>
      <c r="AW3" s="12">
        <v>1.28</v>
      </c>
      <c r="AX3" s="12">
        <v>0.5</v>
      </c>
      <c r="AY3" s="12">
        <v>10</v>
      </c>
      <c r="AZ3" s="13"/>
      <c r="BB3" s="9"/>
      <c r="BC3" s="23" t="s">
        <v>35</v>
      </c>
      <c r="BD3" s="23" t="s">
        <v>32</v>
      </c>
      <c r="BE3" s="9" t="s">
        <v>34</v>
      </c>
      <c r="BF3" s="9" t="s">
        <v>35</v>
      </c>
      <c r="BG3" s="9" t="s">
        <v>36</v>
      </c>
      <c r="BH3" s="9" t="s">
        <v>51</v>
      </c>
      <c r="BI3" s="9" t="s">
        <v>52</v>
      </c>
      <c r="BL3" s="9">
        <v>1.96</v>
      </c>
      <c r="BM3" s="9">
        <v>1.65</v>
      </c>
      <c r="BN3" s="9">
        <v>-1.96</v>
      </c>
      <c r="BO3" s="9">
        <v>-1.65</v>
      </c>
      <c r="BP3" s="11" t="s">
        <v>432</v>
      </c>
    </row>
    <row r="4" spans="1:68">
      <c r="A4" s="1"/>
      <c r="B4" s="1"/>
      <c r="C4" s="1"/>
      <c r="D4" s="1"/>
      <c r="E4" s="1"/>
      <c r="F4" s="1"/>
      <c r="G4" s="1"/>
      <c r="H4" s="15">
        <v>2.1259999999999999</v>
      </c>
      <c r="I4" s="9"/>
      <c r="J4" s="9"/>
      <c r="K4" s="9"/>
      <c r="L4" s="9">
        <f>AVERAGE(I5:I7)</f>
        <v>1.8571333333333335</v>
      </c>
      <c r="M4" s="9"/>
      <c r="N4" s="9">
        <v>0</v>
      </c>
      <c r="O4" s="9"/>
      <c r="P4" s="12">
        <v>0.12</v>
      </c>
      <c r="Q4" s="9">
        <f>AVERAGE(I5:I7)</f>
        <v>1.8571333333333335</v>
      </c>
      <c r="R4" s="9"/>
      <c r="S4" s="9">
        <f>-1*Q4</f>
        <v>-1.8571333333333335</v>
      </c>
      <c r="T4" s="9"/>
      <c r="U4" s="12">
        <v>0.12</v>
      </c>
      <c r="V4" s="9"/>
      <c r="W4" s="9"/>
      <c r="X4" s="9"/>
      <c r="Y4" s="9"/>
      <c r="Z4" s="9"/>
      <c r="AA4" s="9"/>
      <c r="AB4" s="9"/>
      <c r="AC4" s="9"/>
      <c r="AD4" s="15">
        <v>2.1259999999999999</v>
      </c>
      <c r="AE4" s="9"/>
      <c r="AF4" s="9"/>
      <c r="AG4" s="9"/>
      <c r="AH4" s="9">
        <f>AVERAGE(AE5:AE7)</f>
        <v>2.4583333333333335</v>
      </c>
      <c r="AI4" s="9"/>
      <c r="AJ4" s="9">
        <v>0</v>
      </c>
      <c r="AK4" s="9"/>
      <c r="AL4" s="12">
        <v>0.14000000000000001</v>
      </c>
      <c r="AM4" s="9">
        <f>AVERAGE(AE5:AE7)</f>
        <v>2.4583333333333335</v>
      </c>
      <c r="AN4" s="9"/>
      <c r="AO4" s="9">
        <f>-1*AM4</f>
        <v>-2.4583333333333335</v>
      </c>
      <c r="AP4" s="9"/>
      <c r="AQ4" s="12">
        <v>0.14000000000000001</v>
      </c>
      <c r="AR4" s="9"/>
      <c r="AS4" s="9"/>
      <c r="AT4" s="9"/>
      <c r="AU4" s="9"/>
      <c r="AV4" s="9"/>
      <c r="AW4" s="9"/>
      <c r="AX4" s="9"/>
      <c r="AY4" s="9"/>
      <c r="AZ4" s="9"/>
      <c r="BA4" s="65"/>
      <c r="BB4" s="65"/>
      <c r="BC4" s="65"/>
      <c r="BD4" s="65" t="s">
        <v>431</v>
      </c>
      <c r="BE4" s="65"/>
      <c r="BF4" s="65"/>
      <c r="BG4" s="65"/>
      <c r="BH4" s="65"/>
      <c r="BI4" s="65"/>
      <c r="BL4" s="65">
        <f>SQRT(1+$Q$2/(2-$Q$2))</f>
        <v>1.0846522890932808</v>
      </c>
      <c r="BM4" s="65">
        <f>SQRT(1+$Q$2/(2-$Q$2))</f>
        <v>1.0846522890932808</v>
      </c>
      <c r="BN4" s="65">
        <f>SQRT(1+$Q$2/(2-$Q$2))</f>
        <v>1.0846522890932808</v>
      </c>
      <c r="BO4" s="65">
        <f>SQRT(1+$Q$2/(2-$Q$2))</f>
        <v>1.0846522890932808</v>
      </c>
      <c r="BP4" s="11" t="s">
        <v>433</v>
      </c>
    </row>
    <row r="5" spans="1:68">
      <c r="A5" s="3" t="s">
        <v>16</v>
      </c>
      <c r="B5" s="2">
        <v>1</v>
      </c>
      <c r="C5" s="3" t="s">
        <v>279</v>
      </c>
      <c r="D5" s="25" t="s">
        <v>162</v>
      </c>
      <c r="E5" s="25" t="s">
        <v>286</v>
      </c>
      <c r="F5" s="3">
        <v>20090118</v>
      </c>
      <c r="G5" s="3" t="s">
        <v>59</v>
      </c>
      <c r="H5" s="9">
        <f>IF(X5=1,IF(ABS(I6-I5)&gt;H$3,IF(I5&gt;Q4,IF(I5&gt;I6,Q4+H$4,I5),IF(I5&lt;I6,Q4-H$4,I5)),I5),I5)</f>
        <v>0.21429999999999999</v>
      </c>
      <c r="I5" s="7">
        <v>0.21429999999999999</v>
      </c>
      <c r="J5" s="9">
        <f>IF(ABS(I5)&gt;=1.96,1,0)</f>
        <v>0</v>
      </c>
      <c r="K5" s="9">
        <f>IF(ABS(I5)&gt;=1.96,1,IF(((SQRT(ABS(I5-I4)) - 0.969)/0.416)&gt;=1.96,1,0))</f>
        <v>0</v>
      </c>
      <c r="L5" s="9">
        <f>L$2*I5 + (1-L$2)*L4</f>
        <v>1.3642833333333333</v>
      </c>
      <c r="M5" s="9">
        <f>SQRT(M$2/(2 - M$2))</f>
        <v>0.42008402520840293</v>
      </c>
      <c r="N5" s="9">
        <f>IF(ABS(L5)&gt;=0*M5,(-L5),0)</f>
        <v>-1.3642833333333333</v>
      </c>
      <c r="O5" s="9">
        <f>I5+N4</f>
        <v>0.21429999999999999</v>
      </c>
      <c r="P5" s="9">
        <f>IF(N5=0, P$3, P$3 + L5*P$4)</f>
        <v>1.5637139999999998</v>
      </c>
      <c r="Q5" s="9">
        <f>Q$2*H5 + (1-Q$2)*Q4</f>
        <v>1.3642833333333333</v>
      </c>
      <c r="R5" s="9">
        <f>IF(Q5&gt;=R$2,1,IF(Q5&lt;=R$3,1,0))</f>
        <v>0</v>
      </c>
      <c r="S5" s="9">
        <f>-1*Q5</f>
        <v>-1.3642833333333333</v>
      </c>
      <c r="T5" s="9">
        <f>H5+S4</f>
        <v>-1.6428333333333336</v>
      </c>
      <c r="U5" s="9">
        <f>IF(S5=0, U$3, U$3 + Q5*U$4)</f>
        <v>1.5637139999999998</v>
      </c>
      <c r="V5" s="9">
        <f>I5 - Q4</f>
        <v>-1.6428333333333336</v>
      </c>
      <c r="W5" s="9">
        <f>IF(W$3=0,SQRT(1 + (Q$2/(2 - Q$2))),W$2)</f>
        <v>1.0846522890932808</v>
      </c>
      <c r="X5" s="9">
        <f>IF(ABS(V5)&gt;(W5*X$3), 1, 0)</f>
        <v>0</v>
      </c>
      <c r="Y5" s="9">
        <f>IF(ABS(V5)&gt;(W5*Y$3), 1, 0)</f>
        <v>0</v>
      </c>
      <c r="Z5" s="9">
        <f>IF(ABS(V5)&gt;(W5*Z$3), 1, 0)</f>
        <v>0</v>
      </c>
      <c r="AA5" s="9">
        <f>IF(ABS(V5)&gt;(W5*AA$3), 1, 0)</f>
        <v>1</v>
      </c>
      <c r="AB5" s="9">
        <f>IF(Y4+Z4=0,IF(ABS(V5)&lt;=AB$2,IF(ABS(Q5)&lt;=AB$3,1,0), 0), 0)</f>
        <v>0</v>
      </c>
      <c r="AC5" s="9">
        <f>IF(Y4+Z4=0, IF(ABS(V5)&lt;=AC$2,IF(ABS(Q5)&lt;=AC$3,1,0), 0), 0)</f>
        <v>0</v>
      </c>
      <c r="AD5" s="9">
        <f>IF(AT5=1,IF(ABS(AE6-AE5)&gt;AD$3,IF(AE5&gt;AM4,IF(AE5&gt;AE6,AM4+AD$4,AE5),IF(AE5&lt;AE6,AM4-AD$4,AE5)),AE5),AE5)</f>
        <v>2.8125</v>
      </c>
      <c r="AE5" s="7">
        <v>2.8125</v>
      </c>
      <c r="AF5" s="9">
        <f>IF(ABS(AE5)&gt;=1.96,1,0)</f>
        <v>1</v>
      </c>
      <c r="AG5" s="9">
        <f>IF(ABS(AE5)&gt;=1.96,1,IF(((SQRT(ABS(AE5-AE4)) - 0.969)/0.416)&gt;=1.8,1,0))</f>
        <v>1</v>
      </c>
      <c r="AH5" s="9">
        <f>AH$2*AE5 + (1-AH$2)*AH4</f>
        <v>2.5645833333333332</v>
      </c>
      <c r="AI5" s="9">
        <f>SQRT(AI$2/(2 - AI$2))</f>
        <v>0.42008402520840293</v>
      </c>
      <c r="AJ5" s="9">
        <f>IF(ABS(AH5)&gt;=0*AI5,(-AH5),0)</f>
        <v>-2.5645833333333332</v>
      </c>
      <c r="AK5" s="9">
        <f>AE5+AJ4</f>
        <v>2.8125</v>
      </c>
      <c r="AL5" s="9">
        <f>IF(AJ5=0, AL$3, AL$3 + AH5*AL$4)</f>
        <v>1.5590416666666667</v>
      </c>
      <c r="AM5" s="9">
        <f>AM$2*AD5 + (1-AM$2)*AM4</f>
        <v>2.5645833333333332</v>
      </c>
      <c r="AN5" s="9">
        <f>IF(AM5&gt;=AN$2,1,IF(AM5&lt;=AN$3,1,0))</f>
        <v>0</v>
      </c>
      <c r="AO5" s="9">
        <f>-1*AM5</f>
        <v>-2.5645833333333332</v>
      </c>
      <c r="AP5" s="9">
        <f>AD5+AO4</f>
        <v>0.35416666666666652</v>
      </c>
      <c r="AQ5" s="9">
        <f>IF(AO5=0, AQ$3, AQ$3 + AM5*AQ$4)</f>
        <v>1.5590416666666667</v>
      </c>
      <c r="AR5" s="9">
        <f>AE5 - AM4</f>
        <v>0.35416666666666652</v>
      </c>
      <c r="AS5" s="9">
        <f>IF(AS$3=0,SQRT(1 + (AM$2/(2 - AM$2))),AS$2)</f>
        <v>1.0846522890932808</v>
      </c>
      <c r="AT5" s="9">
        <f>IF(ABS(AR5)&gt;(AS5*AT$3), 1, 0)</f>
        <v>0</v>
      </c>
      <c r="AU5" s="9">
        <f>IF(ABS(AR5)&gt;(AS5*AU$3), 1, 0)</f>
        <v>0</v>
      </c>
      <c r="AV5" s="9">
        <f>IF(ABS(AR5)&gt;(AS5*AV$3), 1, 0)</f>
        <v>0</v>
      </c>
      <c r="AW5" s="9">
        <f>IF(ABS(AR5)&gt;(AS5*AW$3), 1, 0)</f>
        <v>0</v>
      </c>
      <c r="AX5" s="9">
        <f>IF(AU4+AV4=0,IF(ABS(AR5)&lt;=AX$2,IF(ABS(AM5)&lt;=AX$3,1,0), 0), 0)</f>
        <v>0</v>
      </c>
      <c r="AY5" s="9">
        <f>IF(AU4+AV4=0, IF(ABS(AR5)&lt;=AY$2,IF(ABS(AM5)&lt;=AY$3,1,0), 0), 0)</f>
        <v>1</v>
      </c>
      <c r="AZ5" s="9">
        <v>1</v>
      </c>
      <c r="BA5" s="11">
        <f>IF(SUM(J5,AF5)&gt;0,1,0)</f>
        <v>1</v>
      </c>
      <c r="BB5" s="11">
        <f>IF(SUM(K5,AG5)&gt;0,1,0)</f>
        <v>1</v>
      </c>
      <c r="BC5" s="11">
        <f>IF(SUM(R5,AN5)&gt;0,1,0)</f>
        <v>0</v>
      </c>
      <c r="BD5" s="11">
        <f>IF(SUM(X5,AT5)&gt;0,1,0)</f>
        <v>0</v>
      </c>
      <c r="BE5" s="11">
        <f>IF(SUM(Y5,AU5)&gt;0,1,0)</f>
        <v>0</v>
      </c>
      <c r="BF5" s="11">
        <f>IF(SUM(Z5,AV5)&gt;0,1,0)</f>
        <v>0</v>
      </c>
      <c r="BG5" s="11">
        <f>IF(SUM(AA5,AW5)&gt;0,1,0)</f>
        <v>1</v>
      </c>
      <c r="BH5" s="11">
        <f>IF(SUM(AB5,AX5)=2,1,0)</f>
        <v>0</v>
      </c>
      <c r="BI5" s="11">
        <f>IF(SUM(AC5,AY5)=2,1,0)</f>
        <v>0</v>
      </c>
      <c r="BL5" s="11">
        <f>BL$3*BL$4</f>
        <v>2.1259184866228305</v>
      </c>
      <c r="BM5" s="11">
        <f>BM$3*BM$4</f>
        <v>1.7896762770039132</v>
      </c>
      <c r="BN5" s="11">
        <f>BN$3*BN$4</f>
        <v>-2.1259184866228305</v>
      </c>
      <c r="BO5" s="11">
        <f>BO$3*BO$4</f>
        <v>-1.7896762770039132</v>
      </c>
    </row>
    <row r="6" spans="1:68">
      <c r="A6" s="3" t="s">
        <v>16</v>
      </c>
      <c r="B6" s="2">
        <v>1</v>
      </c>
      <c r="C6" s="3" t="s">
        <v>279</v>
      </c>
      <c r="D6" s="25" t="s">
        <v>166</v>
      </c>
      <c r="E6" s="25" t="s">
        <v>300</v>
      </c>
      <c r="F6" s="3">
        <v>20090224</v>
      </c>
      <c r="G6" s="3" t="s">
        <v>21</v>
      </c>
      <c r="H6" s="9">
        <f t="shared" ref="H6:H13" si="0">IF(X6=1,IF(ABS(I7-I6)&gt;H$3,IF(I6&gt;Q5,IF(I6&gt;I7,Q5+H$4,I6),IF(I6&lt;I7,Q5-H$4,I6)),I6),I6)</f>
        <v>2.5714000000000001</v>
      </c>
      <c r="I6" s="7">
        <v>2.5714000000000001</v>
      </c>
      <c r="J6" s="9">
        <f t="shared" ref="J6:J14" si="1">IF(ABS(I6)&gt;=1.96,1,0)</f>
        <v>1</v>
      </c>
      <c r="K6" s="9">
        <f t="shared" ref="K6:K14" si="2">IF(ABS(I6)&gt;=1.96,1,IF(((SQRT(ABS(I6-I5)) - 0.969)/0.416)&gt;=1.96,1,0))</f>
        <v>1</v>
      </c>
      <c r="L6" s="9">
        <f t="shared" ref="L6:L14" si="3">L$2*I6 + (1-L$2)*L5</f>
        <v>1.7264183333333332</v>
      </c>
      <c r="M6" s="9">
        <f t="shared" ref="M6:M14" si="4">SQRT(M$2/(2 - M$2))</f>
        <v>0.42008402520840293</v>
      </c>
      <c r="N6" s="9">
        <f t="shared" ref="N6:N14" si="5">IF(ABS(L6)&gt;=0*M6,(-L6),0)</f>
        <v>-1.7264183333333332</v>
      </c>
      <c r="O6" s="9">
        <f t="shared" ref="O6:O14" si="6">I6+N5</f>
        <v>1.2071166666666668</v>
      </c>
      <c r="P6" s="9">
        <f t="shared" ref="P6:P14" si="7">IF(N6=0, P$3, P$3 + L6*P$4)</f>
        <v>1.6071701999999999</v>
      </c>
      <c r="Q6" s="9">
        <f t="shared" ref="Q6:Q14" si="8">Q$2*H6 + (1-Q$2)*Q5</f>
        <v>1.7264183333333332</v>
      </c>
      <c r="R6" s="9">
        <f t="shared" ref="R6:R14" si="9">IF(Q6&gt;=R$2,1,IF(Q6&lt;=R$3,1,0))</f>
        <v>0</v>
      </c>
      <c r="S6" s="9">
        <f t="shared" ref="S6:S14" si="10">-1*Q6</f>
        <v>-1.7264183333333332</v>
      </c>
      <c r="T6" s="9">
        <f t="shared" ref="T6:T14" si="11">H6+S5</f>
        <v>1.2071166666666668</v>
      </c>
      <c r="U6" s="9">
        <f t="shared" ref="U6:U14" si="12">IF(S6=0, U$3, U$3 + Q6*U$4)</f>
        <v>1.6071701999999999</v>
      </c>
      <c r="V6" s="9">
        <f t="shared" ref="V6:V14" si="13">I6 - Q5</f>
        <v>1.2071166666666668</v>
      </c>
      <c r="W6" s="9">
        <f t="shared" ref="W6:W14" si="14">IF(W$3=0,SQRT(1 + (Q$2/(2 - Q$2))),W$2)</f>
        <v>1.0846522890932808</v>
      </c>
      <c r="X6" s="9">
        <f t="shared" ref="X6:X14" si="15">IF(ABS(V6)&gt;(W6*X$3), 1, 0)</f>
        <v>0</v>
      </c>
      <c r="Y6" s="9">
        <f t="shared" ref="Y6:Y14" si="16">IF(ABS(V6)&gt;(W6*Y$3), 1, 0)</f>
        <v>0</v>
      </c>
      <c r="Z6" s="9">
        <f t="shared" ref="Z6:Z14" si="17">IF(ABS(V6)&gt;(W6*Z$3), 1, 0)</f>
        <v>0</v>
      </c>
      <c r="AA6" s="9">
        <f t="shared" ref="AA6:AA14" si="18">IF(ABS(V6)&gt;(W6*AA$3), 1, 0)</f>
        <v>0</v>
      </c>
      <c r="AB6" s="9">
        <f t="shared" ref="AB6:AB14" si="19">IF(Y5+Z5=0,IF(ABS(V6)&lt;=AB$2,IF(ABS(Q6)&lt;=AB$3,1,0), 0), 0)</f>
        <v>0</v>
      </c>
      <c r="AC6" s="9">
        <f t="shared" ref="AC6:AC14" si="20">IF(Y5+Z5=0, IF(ABS(V6)&lt;=AC$2,IF(ABS(Q6)&lt;=AC$3,1,0), 0), 0)</f>
        <v>0</v>
      </c>
      <c r="AD6" s="9">
        <f t="shared" ref="AD6:AD13" si="21">IF(AT6=1,IF(ABS(AE7-AE6)&gt;AD$3,IF(AE6&gt;AM5,IF(AE6&gt;AE7,AM5+AD$4,AE6),IF(AE6&lt;AE7,AM5-AD$4,AE6)),AE6),AE6)</f>
        <v>3.1875</v>
      </c>
      <c r="AE6" s="7">
        <v>3.1875</v>
      </c>
      <c r="AF6" s="9">
        <f t="shared" ref="AF6:AF14" si="22">IF(ABS(AE6)&gt;=1.96,1,0)</f>
        <v>1</v>
      </c>
      <c r="AG6" s="9">
        <f t="shared" ref="AG6:AG14" si="23">IF(ABS(AE6)&gt;=1.96,1,IF(((SQRT(ABS(AE6-AE5)) - 0.969)/0.416)&gt;=1.8,1,0))</f>
        <v>1</v>
      </c>
      <c r="AH6" s="9">
        <f t="shared" ref="AH6:AH14" si="24">AH$2*AE6 + (1-AH$2)*AH5</f>
        <v>2.7514583333333329</v>
      </c>
      <c r="AI6" s="9">
        <f t="shared" ref="AI6:AI14" si="25">SQRT(AI$2/(2 - AI$2))</f>
        <v>0.42008402520840293</v>
      </c>
      <c r="AJ6" s="9">
        <f t="shared" ref="AJ6:AJ14" si="26">IF(ABS(AH6)&gt;=0*AI6,(-AH6),0)</f>
        <v>-2.7514583333333329</v>
      </c>
      <c r="AK6" s="9">
        <f t="shared" ref="AK6:AK14" si="27">AE6+AJ5</f>
        <v>0.62291666666666679</v>
      </c>
      <c r="AL6" s="9">
        <f t="shared" ref="AL6:AL14" si="28">IF(AJ6=0, AL$3, AL$3 + AH6*AL$4)</f>
        <v>1.5852041666666665</v>
      </c>
      <c r="AM6" s="9">
        <f t="shared" ref="AM6:AM14" si="29">AM$2*AD6 + (1-AM$2)*AM5</f>
        <v>2.7514583333333329</v>
      </c>
      <c r="AN6" s="9">
        <f t="shared" ref="AN6:AN14" si="30">IF(AM6&gt;=AN$2,1,IF(AM6&lt;=AN$3,1,0))</f>
        <v>0</v>
      </c>
      <c r="AO6" s="9">
        <f t="shared" ref="AO6:AO14" si="31">-1*AM6</f>
        <v>-2.7514583333333329</v>
      </c>
      <c r="AP6" s="9">
        <f t="shared" ref="AP6:AP14" si="32">AD6+AO5</f>
        <v>0.62291666666666679</v>
      </c>
      <c r="AQ6" s="9">
        <f t="shared" ref="AQ6:AQ14" si="33">IF(AO6=0, AQ$3, AQ$3 + AM6*AQ$4)</f>
        <v>1.5852041666666665</v>
      </c>
      <c r="AR6" s="9">
        <f t="shared" ref="AR6:AR14" si="34">AE6 - AM5</f>
        <v>0.62291666666666679</v>
      </c>
      <c r="AS6" s="9">
        <f t="shared" ref="AS6:AS14" si="35">IF(AS$3=0,SQRT(1 + (AM$2/(2 - AM$2))),AS$2)</f>
        <v>1.0846522890932808</v>
      </c>
      <c r="AT6" s="9">
        <f t="shared" ref="AT6:AT14" si="36">IF(ABS(AR6)&gt;(AS6*AT$3), 1, 0)</f>
        <v>0</v>
      </c>
      <c r="AU6" s="9">
        <f t="shared" ref="AU6:AU14" si="37">IF(ABS(AR6)&gt;(AS6*AU$3), 1, 0)</f>
        <v>0</v>
      </c>
      <c r="AV6" s="9">
        <f t="shared" ref="AV6:AV14" si="38">IF(ABS(AR6)&gt;(AS6*AV$3), 1, 0)</f>
        <v>0</v>
      </c>
      <c r="AW6" s="9">
        <f t="shared" ref="AW6:AW14" si="39">IF(ABS(AR6)&gt;(AS6*AW$3), 1, 0)</f>
        <v>0</v>
      </c>
      <c r="AX6" s="9">
        <f t="shared" ref="AX6:AX14" si="40">IF(AU5+AV5=0,IF(ABS(AR6)&lt;=AX$2,IF(ABS(AM6)&lt;=AX$3,1,0), 0), 0)</f>
        <v>0</v>
      </c>
      <c r="AY6" s="9">
        <f t="shared" ref="AY6:AY14" si="41">IF(AU5+AV5=0, IF(ABS(AR6)&lt;=AY$2,IF(ABS(AM6)&lt;=AY$3,1,0), 0), 0)</f>
        <v>0</v>
      </c>
      <c r="AZ6" s="9">
        <v>1</v>
      </c>
      <c r="BA6" s="11">
        <f t="shared" ref="BA6:BA14" si="42">IF(SUM(J6,AF6)&gt;0,1,0)</f>
        <v>1</v>
      </c>
      <c r="BB6" s="11">
        <f t="shared" ref="BB6:BB14" si="43">IF(SUM(K6,AG6)&gt;0,1,0)</f>
        <v>1</v>
      </c>
      <c r="BC6" s="11">
        <f t="shared" ref="BC6:BC14" si="44">IF(SUM(R6,AN6)&gt;0,1,0)</f>
        <v>0</v>
      </c>
      <c r="BD6" s="11">
        <f t="shared" ref="BD6:BD14" si="45">IF(SUM(X6,AT6)&gt;0,1,0)</f>
        <v>0</v>
      </c>
      <c r="BE6" s="11">
        <f t="shared" ref="BE6:BE14" si="46">IF(SUM(Y6,AU6)&gt;0,1,0)</f>
        <v>0</v>
      </c>
      <c r="BF6" s="11">
        <f t="shared" ref="BF6:BF14" si="47">IF(SUM(Z6,AV6)&gt;0,1,0)</f>
        <v>0</v>
      </c>
      <c r="BG6" s="11">
        <f t="shared" ref="BG6:BG14" si="48">IF(SUM(AA6,AW6)&gt;0,1,0)</f>
        <v>0</v>
      </c>
      <c r="BH6" s="11">
        <f t="shared" ref="BH6:BH14" si="49">IF(SUM(AB6,AX6)=2,1,0)</f>
        <v>0</v>
      </c>
      <c r="BI6" s="11">
        <f t="shared" ref="BI6:BI14" si="50">IF(SUM(AC6,AY6)=2,1,0)</f>
        <v>0</v>
      </c>
      <c r="BL6" s="11">
        <f t="shared" ref="BL6:BO14" si="51">BL$3*BL$4</f>
        <v>2.1259184866228305</v>
      </c>
      <c r="BM6" s="11">
        <f t="shared" si="51"/>
        <v>1.7896762770039132</v>
      </c>
      <c r="BN6" s="11">
        <f t="shared" si="51"/>
        <v>-2.1259184866228305</v>
      </c>
      <c r="BO6" s="11">
        <f t="shared" si="51"/>
        <v>-1.7896762770039132</v>
      </c>
    </row>
    <row r="7" spans="1:68">
      <c r="A7" s="3" t="s">
        <v>16</v>
      </c>
      <c r="B7" s="2">
        <v>1</v>
      </c>
      <c r="C7" s="3" t="s">
        <v>279</v>
      </c>
      <c r="D7" s="25" t="s">
        <v>162</v>
      </c>
      <c r="E7" s="25" t="s">
        <v>286</v>
      </c>
      <c r="F7" s="3">
        <v>20090303</v>
      </c>
      <c r="G7" s="3" t="s">
        <v>67</v>
      </c>
      <c r="H7" s="9">
        <f t="shared" si="0"/>
        <v>2.7856999999999998</v>
      </c>
      <c r="I7" s="7">
        <v>2.7856999999999998</v>
      </c>
      <c r="J7" s="9">
        <f t="shared" si="1"/>
        <v>1</v>
      </c>
      <c r="K7" s="9">
        <f t="shared" si="2"/>
        <v>1</v>
      </c>
      <c r="L7" s="9">
        <f t="shared" si="3"/>
        <v>2.0442028333333333</v>
      </c>
      <c r="M7" s="9">
        <f t="shared" si="4"/>
        <v>0.42008402520840293</v>
      </c>
      <c r="N7" s="9">
        <f t="shared" si="5"/>
        <v>-2.0442028333333333</v>
      </c>
      <c r="O7" s="9">
        <f t="shared" si="6"/>
        <v>1.0592816666666667</v>
      </c>
      <c r="P7" s="9">
        <f t="shared" si="7"/>
        <v>1.6453043399999998</v>
      </c>
      <c r="Q7" s="9">
        <f t="shared" si="8"/>
        <v>2.0442028333333333</v>
      </c>
      <c r="R7" s="9">
        <f t="shared" si="9"/>
        <v>0</v>
      </c>
      <c r="S7" s="9">
        <f t="shared" si="10"/>
        <v>-2.0442028333333333</v>
      </c>
      <c r="T7" s="9">
        <f t="shared" si="11"/>
        <v>1.0592816666666667</v>
      </c>
      <c r="U7" s="9">
        <f t="shared" si="12"/>
        <v>1.6453043399999998</v>
      </c>
      <c r="V7" s="9">
        <f t="shared" si="13"/>
        <v>1.0592816666666667</v>
      </c>
      <c r="W7" s="9">
        <f t="shared" si="14"/>
        <v>1.0846522890932808</v>
      </c>
      <c r="X7" s="9">
        <f t="shared" si="15"/>
        <v>0</v>
      </c>
      <c r="Y7" s="9">
        <f t="shared" si="16"/>
        <v>0</v>
      </c>
      <c r="Z7" s="9">
        <f t="shared" si="17"/>
        <v>0</v>
      </c>
      <c r="AA7" s="9">
        <f t="shared" si="18"/>
        <v>0</v>
      </c>
      <c r="AB7" s="9">
        <f t="shared" si="19"/>
        <v>0</v>
      </c>
      <c r="AC7" s="9">
        <f t="shared" si="20"/>
        <v>0</v>
      </c>
      <c r="AD7" s="9">
        <f t="shared" si="21"/>
        <v>1.375</v>
      </c>
      <c r="AE7" s="7">
        <v>1.375</v>
      </c>
      <c r="AF7" s="9">
        <f t="shared" si="22"/>
        <v>0</v>
      </c>
      <c r="AG7" s="9">
        <f t="shared" si="23"/>
        <v>0</v>
      </c>
      <c r="AH7" s="9">
        <f t="shared" si="24"/>
        <v>2.3385208333333329</v>
      </c>
      <c r="AI7" s="9">
        <f t="shared" si="25"/>
        <v>0.42008402520840293</v>
      </c>
      <c r="AJ7" s="9">
        <f t="shared" si="26"/>
        <v>-2.3385208333333329</v>
      </c>
      <c r="AK7" s="9">
        <f t="shared" si="27"/>
        <v>-1.3764583333333329</v>
      </c>
      <c r="AL7" s="9">
        <f t="shared" si="28"/>
        <v>1.5273929166666667</v>
      </c>
      <c r="AM7" s="9">
        <f t="shared" si="29"/>
        <v>2.3385208333333329</v>
      </c>
      <c r="AN7" s="9">
        <f t="shared" si="30"/>
        <v>0</v>
      </c>
      <c r="AO7" s="9">
        <f t="shared" si="31"/>
        <v>-2.3385208333333329</v>
      </c>
      <c r="AP7" s="9">
        <f t="shared" si="32"/>
        <v>-1.3764583333333329</v>
      </c>
      <c r="AQ7" s="9">
        <f t="shared" si="33"/>
        <v>1.5273929166666667</v>
      </c>
      <c r="AR7" s="9">
        <f t="shared" si="34"/>
        <v>-1.3764583333333329</v>
      </c>
      <c r="AS7" s="9">
        <f t="shared" si="35"/>
        <v>1.0846522890932808</v>
      </c>
      <c r="AT7" s="9">
        <f t="shared" si="36"/>
        <v>0</v>
      </c>
      <c r="AU7" s="9">
        <f t="shared" si="37"/>
        <v>0</v>
      </c>
      <c r="AV7" s="9">
        <f t="shared" si="38"/>
        <v>0</v>
      </c>
      <c r="AW7" s="9">
        <f t="shared" si="39"/>
        <v>0</v>
      </c>
      <c r="AX7" s="9">
        <f t="shared" si="40"/>
        <v>0</v>
      </c>
      <c r="AY7" s="9">
        <f t="shared" si="41"/>
        <v>0</v>
      </c>
      <c r="AZ7" s="9">
        <v>1</v>
      </c>
      <c r="BA7" s="11">
        <f t="shared" si="42"/>
        <v>1</v>
      </c>
      <c r="BB7" s="11">
        <f t="shared" si="43"/>
        <v>1</v>
      </c>
      <c r="BC7" s="11">
        <f t="shared" si="44"/>
        <v>0</v>
      </c>
      <c r="BD7" s="11">
        <f t="shared" si="45"/>
        <v>0</v>
      </c>
      <c r="BE7" s="11">
        <f t="shared" si="46"/>
        <v>0</v>
      </c>
      <c r="BF7" s="11">
        <f t="shared" si="47"/>
        <v>0</v>
      </c>
      <c r="BG7" s="11">
        <f t="shared" si="48"/>
        <v>0</v>
      </c>
      <c r="BH7" s="11">
        <f t="shared" si="49"/>
        <v>0</v>
      </c>
      <c r="BI7" s="11">
        <f t="shared" si="50"/>
        <v>0</v>
      </c>
      <c r="BL7" s="11">
        <f t="shared" si="51"/>
        <v>2.1259184866228305</v>
      </c>
      <c r="BM7" s="11">
        <f t="shared" si="51"/>
        <v>1.7896762770039132</v>
      </c>
      <c r="BN7" s="11">
        <f t="shared" si="51"/>
        <v>-2.1259184866228305</v>
      </c>
      <c r="BO7" s="11">
        <f t="shared" si="51"/>
        <v>-1.7896762770039132</v>
      </c>
    </row>
    <row r="8" spans="1:68">
      <c r="A8" s="3" t="s">
        <v>16</v>
      </c>
      <c r="B8" s="2">
        <v>1</v>
      </c>
      <c r="C8" s="3" t="s">
        <v>279</v>
      </c>
      <c r="D8" s="25" t="s">
        <v>165</v>
      </c>
      <c r="E8" s="25" t="s">
        <v>298</v>
      </c>
      <c r="F8" s="3">
        <v>20090310</v>
      </c>
      <c r="G8" s="3" t="s">
        <v>70</v>
      </c>
      <c r="H8" s="9">
        <f t="shared" si="0"/>
        <v>0.1429</v>
      </c>
      <c r="I8" s="7">
        <v>0.1429</v>
      </c>
      <c r="J8" s="9">
        <f t="shared" si="1"/>
        <v>0</v>
      </c>
      <c r="K8" s="9">
        <f t="shared" si="2"/>
        <v>0</v>
      </c>
      <c r="L8" s="9">
        <f t="shared" si="3"/>
        <v>1.4738119833333332</v>
      </c>
      <c r="M8" s="9">
        <f t="shared" si="4"/>
        <v>0.42008402520840293</v>
      </c>
      <c r="N8" s="9">
        <f t="shared" si="5"/>
        <v>-1.4738119833333332</v>
      </c>
      <c r="O8" s="9">
        <f t="shared" si="6"/>
        <v>-1.9013028333333333</v>
      </c>
      <c r="P8" s="9">
        <f t="shared" si="7"/>
        <v>1.5768574379999998</v>
      </c>
      <c r="Q8" s="9">
        <f t="shared" si="8"/>
        <v>1.4738119833333332</v>
      </c>
      <c r="R8" s="9">
        <f t="shared" si="9"/>
        <v>0</v>
      </c>
      <c r="S8" s="9">
        <f t="shared" si="10"/>
        <v>-1.4738119833333332</v>
      </c>
      <c r="T8" s="9">
        <f t="shared" si="11"/>
        <v>-1.9013028333333333</v>
      </c>
      <c r="U8" s="9">
        <f t="shared" si="12"/>
        <v>1.5768574379999998</v>
      </c>
      <c r="V8" s="9">
        <f t="shared" si="13"/>
        <v>-1.9013028333333333</v>
      </c>
      <c r="W8" s="9">
        <f t="shared" si="14"/>
        <v>1.0846522890932808</v>
      </c>
      <c r="X8" s="9">
        <f t="shared" si="15"/>
        <v>0</v>
      </c>
      <c r="Y8" s="9">
        <f t="shared" si="16"/>
        <v>0</v>
      </c>
      <c r="Z8" s="9">
        <f t="shared" si="17"/>
        <v>1</v>
      </c>
      <c r="AA8" s="9">
        <f t="shared" si="18"/>
        <v>1</v>
      </c>
      <c r="AB8" s="9">
        <f t="shared" si="19"/>
        <v>0</v>
      </c>
      <c r="AC8" s="9">
        <f t="shared" si="20"/>
        <v>0</v>
      </c>
      <c r="AD8" s="9">
        <f t="shared" si="21"/>
        <v>2.5625</v>
      </c>
      <c r="AE8" s="7">
        <v>2.5625</v>
      </c>
      <c r="AF8" s="9">
        <f t="shared" si="22"/>
        <v>1</v>
      </c>
      <c r="AG8" s="9">
        <f t="shared" si="23"/>
        <v>1</v>
      </c>
      <c r="AH8" s="9">
        <f t="shared" si="24"/>
        <v>2.4057145833333329</v>
      </c>
      <c r="AI8" s="9">
        <f t="shared" si="25"/>
        <v>0.42008402520840293</v>
      </c>
      <c r="AJ8" s="9">
        <f t="shared" si="26"/>
        <v>-2.4057145833333329</v>
      </c>
      <c r="AK8" s="9">
        <f t="shared" si="27"/>
        <v>0.22397916666666706</v>
      </c>
      <c r="AL8" s="9">
        <f t="shared" si="28"/>
        <v>1.5368000416666665</v>
      </c>
      <c r="AM8" s="9">
        <f t="shared" si="29"/>
        <v>2.4057145833333329</v>
      </c>
      <c r="AN8" s="9">
        <f t="shared" si="30"/>
        <v>0</v>
      </c>
      <c r="AO8" s="9">
        <f t="shared" si="31"/>
        <v>-2.4057145833333329</v>
      </c>
      <c r="AP8" s="9">
        <f t="shared" si="32"/>
        <v>0.22397916666666706</v>
      </c>
      <c r="AQ8" s="9">
        <f t="shared" si="33"/>
        <v>1.5368000416666665</v>
      </c>
      <c r="AR8" s="9">
        <f t="shared" si="34"/>
        <v>0.22397916666666706</v>
      </c>
      <c r="AS8" s="9">
        <f t="shared" si="35"/>
        <v>1.0846522890932808</v>
      </c>
      <c r="AT8" s="9">
        <f t="shared" si="36"/>
        <v>0</v>
      </c>
      <c r="AU8" s="9">
        <f t="shared" si="37"/>
        <v>0</v>
      </c>
      <c r="AV8" s="9">
        <f t="shared" si="38"/>
        <v>0</v>
      </c>
      <c r="AW8" s="9">
        <f t="shared" si="39"/>
        <v>0</v>
      </c>
      <c r="AX8" s="9">
        <f t="shared" si="40"/>
        <v>0</v>
      </c>
      <c r="AY8" s="9">
        <f t="shared" si="41"/>
        <v>1</v>
      </c>
      <c r="AZ8" s="9">
        <v>1</v>
      </c>
      <c r="BA8" s="11">
        <f t="shared" si="42"/>
        <v>1</v>
      </c>
      <c r="BB8" s="11">
        <f t="shared" si="43"/>
        <v>1</v>
      </c>
      <c r="BC8" s="11">
        <f t="shared" si="44"/>
        <v>0</v>
      </c>
      <c r="BD8" s="11">
        <f t="shared" si="45"/>
        <v>0</v>
      </c>
      <c r="BE8" s="11">
        <f t="shared" si="46"/>
        <v>0</v>
      </c>
      <c r="BF8" s="11">
        <f t="shared" si="47"/>
        <v>1</v>
      </c>
      <c r="BG8" s="11">
        <f t="shared" si="48"/>
        <v>1</v>
      </c>
      <c r="BH8" s="11">
        <f t="shared" si="49"/>
        <v>0</v>
      </c>
      <c r="BI8" s="11">
        <f t="shared" si="50"/>
        <v>0</v>
      </c>
      <c r="BL8" s="11">
        <f t="shared" si="51"/>
        <v>2.1259184866228305</v>
      </c>
      <c r="BM8" s="11">
        <f t="shared" si="51"/>
        <v>1.7896762770039132</v>
      </c>
      <c r="BN8" s="11">
        <f t="shared" si="51"/>
        <v>-2.1259184866228305</v>
      </c>
      <c r="BO8" s="11">
        <f t="shared" si="51"/>
        <v>-1.7896762770039132</v>
      </c>
    </row>
    <row r="9" spans="1:68">
      <c r="A9" s="3" t="s">
        <v>16</v>
      </c>
      <c r="B9" s="2">
        <v>1</v>
      </c>
      <c r="C9" s="3" t="s">
        <v>279</v>
      </c>
      <c r="D9" s="25" t="s">
        <v>163</v>
      </c>
      <c r="E9" s="25" t="s">
        <v>292</v>
      </c>
      <c r="F9" s="3">
        <v>20090318</v>
      </c>
      <c r="G9" s="3" t="s">
        <v>74</v>
      </c>
      <c r="H9" s="9">
        <f t="shared" si="0"/>
        <v>2.8571</v>
      </c>
      <c r="I9" s="7">
        <v>2.8571</v>
      </c>
      <c r="J9" s="9">
        <f t="shared" si="1"/>
        <v>1</v>
      </c>
      <c r="K9" s="9">
        <f t="shared" si="2"/>
        <v>1</v>
      </c>
      <c r="L9" s="9">
        <f t="shared" si="3"/>
        <v>1.888798388333333</v>
      </c>
      <c r="M9" s="9">
        <f t="shared" si="4"/>
        <v>0.42008402520840293</v>
      </c>
      <c r="N9" s="9">
        <f t="shared" si="5"/>
        <v>-1.888798388333333</v>
      </c>
      <c r="O9" s="9">
        <f t="shared" si="6"/>
        <v>1.3832880166666668</v>
      </c>
      <c r="P9" s="9">
        <f t="shared" si="7"/>
        <v>1.6266558065999999</v>
      </c>
      <c r="Q9" s="9">
        <f t="shared" si="8"/>
        <v>1.888798388333333</v>
      </c>
      <c r="R9" s="9">
        <f t="shared" si="9"/>
        <v>0</v>
      </c>
      <c r="S9" s="9">
        <f t="shared" si="10"/>
        <v>-1.888798388333333</v>
      </c>
      <c r="T9" s="9">
        <f t="shared" si="11"/>
        <v>1.3832880166666668</v>
      </c>
      <c r="U9" s="9">
        <f t="shared" si="12"/>
        <v>1.6266558065999999</v>
      </c>
      <c r="V9" s="9">
        <f t="shared" si="13"/>
        <v>1.3832880166666668</v>
      </c>
      <c r="W9" s="9">
        <f t="shared" si="14"/>
        <v>1.0846522890932808</v>
      </c>
      <c r="X9" s="9">
        <f t="shared" si="15"/>
        <v>0</v>
      </c>
      <c r="Y9" s="9">
        <f t="shared" si="16"/>
        <v>0</v>
      </c>
      <c r="Z9" s="9">
        <f t="shared" si="17"/>
        <v>0</v>
      </c>
      <c r="AA9" s="9">
        <f t="shared" si="18"/>
        <v>0</v>
      </c>
      <c r="AB9" s="9">
        <f t="shared" si="19"/>
        <v>0</v>
      </c>
      <c r="AC9" s="9">
        <f t="shared" si="20"/>
        <v>0</v>
      </c>
      <c r="AD9" s="9">
        <f t="shared" si="21"/>
        <v>1.625</v>
      </c>
      <c r="AE9" s="7">
        <v>1.625</v>
      </c>
      <c r="AF9" s="9">
        <f t="shared" si="22"/>
        <v>0</v>
      </c>
      <c r="AG9" s="9">
        <f t="shared" si="23"/>
        <v>0</v>
      </c>
      <c r="AH9" s="9">
        <f t="shared" si="24"/>
        <v>2.1715002083333328</v>
      </c>
      <c r="AI9" s="9">
        <f t="shared" si="25"/>
        <v>0.42008402520840293</v>
      </c>
      <c r="AJ9" s="9">
        <f t="shared" si="26"/>
        <v>-2.1715002083333328</v>
      </c>
      <c r="AK9" s="9">
        <f t="shared" si="27"/>
        <v>-0.78071458333333288</v>
      </c>
      <c r="AL9" s="9">
        <f t="shared" si="28"/>
        <v>1.5040100291666665</v>
      </c>
      <c r="AM9" s="9">
        <f t="shared" si="29"/>
        <v>2.1715002083333328</v>
      </c>
      <c r="AN9" s="9">
        <f t="shared" si="30"/>
        <v>0</v>
      </c>
      <c r="AO9" s="9">
        <f t="shared" si="31"/>
        <v>-2.1715002083333328</v>
      </c>
      <c r="AP9" s="9">
        <f t="shared" si="32"/>
        <v>-0.78071458333333288</v>
      </c>
      <c r="AQ9" s="9">
        <f t="shared" si="33"/>
        <v>1.5040100291666665</v>
      </c>
      <c r="AR9" s="9">
        <f t="shared" si="34"/>
        <v>-0.78071458333333288</v>
      </c>
      <c r="AS9" s="9">
        <f t="shared" si="35"/>
        <v>1.0846522890932808</v>
      </c>
      <c r="AT9" s="9">
        <f t="shared" si="36"/>
        <v>0</v>
      </c>
      <c r="AU9" s="9">
        <f t="shared" si="37"/>
        <v>0</v>
      </c>
      <c r="AV9" s="9">
        <f t="shared" si="38"/>
        <v>0</v>
      </c>
      <c r="AW9" s="9">
        <f t="shared" si="39"/>
        <v>0</v>
      </c>
      <c r="AX9" s="9">
        <f t="shared" si="40"/>
        <v>0</v>
      </c>
      <c r="AY9" s="9">
        <f t="shared" si="41"/>
        <v>0</v>
      </c>
      <c r="AZ9" s="9">
        <v>1</v>
      </c>
      <c r="BA9" s="11">
        <f t="shared" si="42"/>
        <v>1</v>
      </c>
      <c r="BB9" s="11">
        <f t="shared" si="43"/>
        <v>1</v>
      </c>
      <c r="BC9" s="11">
        <f t="shared" si="44"/>
        <v>0</v>
      </c>
      <c r="BD9" s="11">
        <f t="shared" si="45"/>
        <v>0</v>
      </c>
      <c r="BE9" s="11">
        <f t="shared" si="46"/>
        <v>0</v>
      </c>
      <c r="BF9" s="11">
        <f t="shared" si="47"/>
        <v>0</v>
      </c>
      <c r="BG9" s="11">
        <f t="shared" si="48"/>
        <v>0</v>
      </c>
      <c r="BH9" s="11">
        <f t="shared" si="49"/>
        <v>0</v>
      </c>
      <c r="BI9" s="11">
        <f t="shared" si="50"/>
        <v>0</v>
      </c>
      <c r="BL9" s="11">
        <f t="shared" si="51"/>
        <v>2.1259184866228305</v>
      </c>
      <c r="BM9" s="11">
        <f t="shared" si="51"/>
        <v>1.7896762770039132</v>
      </c>
      <c r="BN9" s="11">
        <f t="shared" si="51"/>
        <v>-2.1259184866228305</v>
      </c>
      <c r="BO9" s="11">
        <f t="shared" si="51"/>
        <v>-1.7896762770039132</v>
      </c>
    </row>
    <row r="10" spans="1:68">
      <c r="A10" s="3" t="s">
        <v>16</v>
      </c>
      <c r="B10" s="2">
        <v>1</v>
      </c>
      <c r="C10" s="3" t="s">
        <v>279</v>
      </c>
      <c r="D10" s="25" t="s">
        <v>164</v>
      </c>
      <c r="E10" s="25" t="s">
        <v>296</v>
      </c>
      <c r="F10" s="3">
        <v>20090325</v>
      </c>
      <c r="G10" s="3" t="s">
        <v>79</v>
      </c>
      <c r="H10" s="9">
        <f t="shared" si="0"/>
        <v>1.2142999999999999</v>
      </c>
      <c r="I10" s="7">
        <v>1.2142999999999999</v>
      </c>
      <c r="J10" s="9">
        <f t="shared" si="1"/>
        <v>0</v>
      </c>
      <c r="K10" s="9">
        <f t="shared" si="2"/>
        <v>0</v>
      </c>
      <c r="L10" s="9">
        <f t="shared" si="3"/>
        <v>1.686448871833333</v>
      </c>
      <c r="M10" s="9">
        <f t="shared" si="4"/>
        <v>0.42008402520840293</v>
      </c>
      <c r="N10" s="9">
        <f t="shared" si="5"/>
        <v>-1.686448871833333</v>
      </c>
      <c r="O10" s="9">
        <f t="shared" si="6"/>
        <v>-0.67449838833333309</v>
      </c>
      <c r="P10" s="9">
        <f t="shared" si="7"/>
        <v>1.6023738646199999</v>
      </c>
      <c r="Q10" s="9">
        <f t="shared" si="8"/>
        <v>1.686448871833333</v>
      </c>
      <c r="R10" s="9">
        <f t="shared" si="9"/>
        <v>0</v>
      </c>
      <c r="S10" s="9">
        <f t="shared" si="10"/>
        <v>-1.686448871833333</v>
      </c>
      <c r="T10" s="9">
        <f t="shared" si="11"/>
        <v>-0.67449838833333309</v>
      </c>
      <c r="U10" s="9">
        <f t="shared" si="12"/>
        <v>1.6023738646199999</v>
      </c>
      <c r="V10" s="9">
        <f t="shared" si="13"/>
        <v>-0.67449838833333309</v>
      </c>
      <c r="W10" s="9">
        <f t="shared" si="14"/>
        <v>1.0846522890932808</v>
      </c>
      <c r="X10" s="9">
        <f t="shared" si="15"/>
        <v>0</v>
      </c>
      <c r="Y10" s="9">
        <f t="shared" si="16"/>
        <v>0</v>
      </c>
      <c r="Z10" s="9">
        <f t="shared" si="17"/>
        <v>0</v>
      </c>
      <c r="AA10" s="9">
        <f t="shared" si="18"/>
        <v>0</v>
      </c>
      <c r="AB10" s="9">
        <f t="shared" si="19"/>
        <v>0</v>
      </c>
      <c r="AC10" s="9">
        <f t="shared" si="20"/>
        <v>0</v>
      </c>
      <c r="AD10" s="9">
        <f t="shared" si="21"/>
        <v>0.3125</v>
      </c>
      <c r="AE10" s="7">
        <v>0.3125</v>
      </c>
      <c r="AF10" s="9">
        <f t="shared" si="22"/>
        <v>0</v>
      </c>
      <c r="AG10" s="9">
        <f t="shared" si="23"/>
        <v>0</v>
      </c>
      <c r="AH10" s="9">
        <f t="shared" si="24"/>
        <v>1.6138001458333329</v>
      </c>
      <c r="AI10" s="9">
        <f t="shared" si="25"/>
        <v>0.42008402520840293</v>
      </c>
      <c r="AJ10" s="9">
        <f t="shared" si="26"/>
        <v>-1.6138001458333329</v>
      </c>
      <c r="AK10" s="9">
        <f t="shared" si="27"/>
        <v>-1.8590002083333328</v>
      </c>
      <c r="AL10" s="9">
        <f t="shared" si="28"/>
        <v>1.4259320204166666</v>
      </c>
      <c r="AM10" s="9">
        <f t="shared" si="29"/>
        <v>1.6138001458333329</v>
      </c>
      <c r="AN10" s="9">
        <f t="shared" si="30"/>
        <v>0</v>
      </c>
      <c r="AO10" s="9">
        <f t="shared" si="31"/>
        <v>-1.6138001458333329</v>
      </c>
      <c r="AP10" s="9">
        <f t="shared" si="32"/>
        <v>-1.8590002083333328</v>
      </c>
      <c r="AQ10" s="9">
        <f t="shared" si="33"/>
        <v>1.4259320204166666</v>
      </c>
      <c r="AR10" s="9">
        <f t="shared" si="34"/>
        <v>-1.8590002083333328</v>
      </c>
      <c r="AS10" s="9">
        <f t="shared" si="35"/>
        <v>1.0846522890932808</v>
      </c>
      <c r="AT10" s="9">
        <f t="shared" si="36"/>
        <v>0</v>
      </c>
      <c r="AU10" s="9">
        <f t="shared" si="37"/>
        <v>0</v>
      </c>
      <c r="AV10" s="9">
        <f t="shared" si="38"/>
        <v>1</v>
      </c>
      <c r="AW10" s="9">
        <f t="shared" si="39"/>
        <v>1</v>
      </c>
      <c r="AX10" s="9">
        <f t="shared" si="40"/>
        <v>0</v>
      </c>
      <c r="AY10" s="9">
        <f t="shared" si="41"/>
        <v>0</v>
      </c>
      <c r="AZ10" s="9">
        <v>1</v>
      </c>
      <c r="BA10" s="11">
        <f t="shared" si="42"/>
        <v>0</v>
      </c>
      <c r="BB10" s="11">
        <f t="shared" si="43"/>
        <v>0</v>
      </c>
      <c r="BC10" s="11">
        <f t="shared" si="44"/>
        <v>0</v>
      </c>
      <c r="BD10" s="11">
        <f t="shared" si="45"/>
        <v>0</v>
      </c>
      <c r="BE10" s="11">
        <f t="shared" si="46"/>
        <v>0</v>
      </c>
      <c r="BF10" s="11">
        <f t="shared" si="47"/>
        <v>1</v>
      </c>
      <c r="BG10" s="11">
        <f t="shared" si="48"/>
        <v>1</v>
      </c>
      <c r="BH10" s="11">
        <f t="shared" si="49"/>
        <v>0</v>
      </c>
      <c r="BI10" s="11">
        <f t="shared" si="50"/>
        <v>0</v>
      </c>
      <c r="BL10" s="11">
        <f t="shared" si="51"/>
        <v>2.1259184866228305</v>
      </c>
      <c r="BM10" s="11">
        <f t="shared" si="51"/>
        <v>1.7896762770039132</v>
      </c>
      <c r="BN10" s="11">
        <f t="shared" si="51"/>
        <v>-2.1259184866228305</v>
      </c>
      <c r="BO10" s="11">
        <f t="shared" si="51"/>
        <v>-1.7896762770039132</v>
      </c>
    </row>
    <row r="11" spans="1:68">
      <c r="A11" s="3" t="s">
        <v>16</v>
      </c>
      <c r="B11" s="2">
        <v>1</v>
      </c>
      <c r="C11" s="3" t="s">
        <v>279</v>
      </c>
      <c r="D11" s="25" t="s">
        <v>162</v>
      </c>
      <c r="E11" s="25" t="s">
        <v>286</v>
      </c>
      <c r="F11" s="3">
        <v>20090401</v>
      </c>
      <c r="G11" s="3" t="s">
        <v>85</v>
      </c>
      <c r="H11" s="9">
        <f t="shared" si="0"/>
        <v>2.1429</v>
      </c>
      <c r="I11" s="7">
        <v>2.1429</v>
      </c>
      <c r="J11" s="9">
        <f t="shared" si="1"/>
        <v>1</v>
      </c>
      <c r="K11" s="9">
        <f t="shared" si="2"/>
        <v>1</v>
      </c>
      <c r="L11" s="9">
        <f t="shared" si="3"/>
        <v>1.8233842102833329</v>
      </c>
      <c r="M11" s="9">
        <f t="shared" si="4"/>
        <v>0.42008402520840293</v>
      </c>
      <c r="N11" s="9">
        <f t="shared" si="5"/>
        <v>-1.8233842102833329</v>
      </c>
      <c r="O11" s="9">
        <f t="shared" si="6"/>
        <v>0.456451128166667</v>
      </c>
      <c r="P11" s="9">
        <f t="shared" si="7"/>
        <v>1.6188061052339999</v>
      </c>
      <c r="Q11" s="9">
        <f t="shared" si="8"/>
        <v>1.8233842102833329</v>
      </c>
      <c r="R11" s="9">
        <f t="shared" si="9"/>
        <v>0</v>
      </c>
      <c r="S11" s="9">
        <f t="shared" si="10"/>
        <v>-1.8233842102833329</v>
      </c>
      <c r="T11" s="9">
        <f t="shared" si="11"/>
        <v>0.456451128166667</v>
      </c>
      <c r="U11" s="9">
        <f t="shared" si="12"/>
        <v>1.6188061052339999</v>
      </c>
      <c r="V11" s="9">
        <f t="shared" si="13"/>
        <v>0.456451128166667</v>
      </c>
      <c r="W11" s="9">
        <f t="shared" si="14"/>
        <v>1.0846522890932808</v>
      </c>
      <c r="X11" s="9">
        <f t="shared" si="15"/>
        <v>0</v>
      </c>
      <c r="Y11" s="9">
        <f t="shared" si="16"/>
        <v>0</v>
      </c>
      <c r="Z11" s="9">
        <f t="shared" si="17"/>
        <v>0</v>
      </c>
      <c r="AA11" s="9">
        <f t="shared" si="18"/>
        <v>0</v>
      </c>
      <c r="AB11" s="9">
        <f t="shared" si="19"/>
        <v>0</v>
      </c>
      <c r="AC11" s="9">
        <f t="shared" si="20"/>
        <v>1</v>
      </c>
      <c r="AD11" s="9">
        <f t="shared" si="21"/>
        <v>2.9375</v>
      </c>
      <c r="AE11" s="7">
        <v>2.9375</v>
      </c>
      <c r="AF11" s="9">
        <f t="shared" si="22"/>
        <v>1</v>
      </c>
      <c r="AG11" s="9">
        <f t="shared" si="23"/>
        <v>1</v>
      </c>
      <c r="AH11" s="9">
        <f t="shared" si="24"/>
        <v>2.0109101020833329</v>
      </c>
      <c r="AI11" s="9">
        <f t="shared" si="25"/>
        <v>0.42008402520840293</v>
      </c>
      <c r="AJ11" s="9">
        <f t="shared" si="26"/>
        <v>-2.0109101020833329</v>
      </c>
      <c r="AK11" s="9">
        <f t="shared" si="27"/>
        <v>1.3236998541666671</v>
      </c>
      <c r="AL11" s="9">
        <f t="shared" si="28"/>
        <v>1.4815274142916666</v>
      </c>
      <c r="AM11" s="9">
        <f t="shared" si="29"/>
        <v>2.0109101020833329</v>
      </c>
      <c r="AN11" s="9">
        <f t="shared" si="30"/>
        <v>0</v>
      </c>
      <c r="AO11" s="9">
        <f t="shared" si="31"/>
        <v>-2.0109101020833329</v>
      </c>
      <c r="AP11" s="9">
        <f t="shared" si="32"/>
        <v>1.3236998541666671</v>
      </c>
      <c r="AQ11" s="9">
        <f t="shared" si="33"/>
        <v>1.4815274142916666</v>
      </c>
      <c r="AR11" s="9">
        <f t="shared" si="34"/>
        <v>1.3236998541666671</v>
      </c>
      <c r="AS11" s="9">
        <f t="shared" si="35"/>
        <v>1.0846522890932808</v>
      </c>
      <c r="AT11" s="9">
        <f t="shared" si="36"/>
        <v>0</v>
      </c>
      <c r="AU11" s="9">
        <f t="shared" si="37"/>
        <v>0</v>
      </c>
      <c r="AV11" s="9">
        <f t="shared" si="38"/>
        <v>0</v>
      </c>
      <c r="AW11" s="9">
        <f t="shared" si="39"/>
        <v>0</v>
      </c>
      <c r="AX11" s="9">
        <f t="shared" si="40"/>
        <v>0</v>
      </c>
      <c r="AY11" s="9">
        <f t="shared" si="41"/>
        <v>0</v>
      </c>
      <c r="AZ11" s="9">
        <v>1</v>
      </c>
      <c r="BA11" s="11">
        <f t="shared" si="42"/>
        <v>1</v>
      </c>
      <c r="BB11" s="11">
        <f t="shared" si="43"/>
        <v>1</v>
      </c>
      <c r="BC11" s="11">
        <f t="shared" si="44"/>
        <v>0</v>
      </c>
      <c r="BD11" s="11">
        <f t="shared" si="45"/>
        <v>0</v>
      </c>
      <c r="BE11" s="11">
        <f t="shared" si="46"/>
        <v>0</v>
      </c>
      <c r="BF11" s="11">
        <f t="shared" si="47"/>
        <v>0</v>
      </c>
      <c r="BG11" s="11">
        <f t="shared" si="48"/>
        <v>0</v>
      </c>
      <c r="BH11" s="11">
        <f t="shared" si="49"/>
        <v>0</v>
      </c>
      <c r="BI11" s="11">
        <f t="shared" si="50"/>
        <v>0</v>
      </c>
      <c r="BL11" s="11">
        <f t="shared" si="51"/>
        <v>2.1259184866228305</v>
      </c>
      <c r="BM11" s="11">
        <f t="shared" si="51"/>
        <v>1.7896762770039132</v>
      </c>
      <c r="BN11" s="11">
        <f t="shared" si="51"/>
        <v>-2.1259184866228305</v>
      </c>
      <c r="BO11" s="11">
        <f t="shared" si="51"/>
        <v>-1.7896762770039132</v>
      </c>
    </row>
    <row r="12" spans="1:68">
      <c r="A12" s="3" t="s">
        <v>16</v>
      </c>
      <c r="B12" s="2">
        <v>1</v>
      </c>
      <c r="C12" s="3" t="s">
        <v>279</v>
      </c>
      <c r="D12" s="25">
        <v>542</v>
      </c>
      <c r="E12" s="25" t="s">
        <v>286</v>
      </c>
      <c r="F12" s="3">
        <v>20090525</v>
      </c>
      <c r="G12" s="3" t="s">
        <v>94</v>
      </c>
      <c r="H12" s="9">
        <f t="shared" si="0"/>
        <v>1.0713999999999999</v>
      </c>
      <c r="I12" s="7">
        <v>1.0713999999999999</v>
      </c>
      <c r="J12" s="9">
        <f t="shared" si="1"/>
        <v>0</v>
      </c>
      <c r="K12" s="9">
        <f t="shared" si="2"/>
        <v>0</v>
      </c>
      <c r="L12" s="9">
        <f t="shared" si="3"/>
        <v>1.5977889471983329</v>
      </c>
      <c r="M12" s="9">
        <f t="shared" si="4"/>
        <v>0.42008402520840293</v>
      </c>
      <c r="N12" s="9">
        <f t="shared" si="5"/>
        <v>-1.5977889471983329</v>
      </c>
      <c r="O12" s="9">
        <f t="shared" si="6"/>
        <v>-0.75198421028333295</v>
      </c>
      <c r="P12" s="9">
        <f t="shared" si="7"/>
        <v>1.5917346736637998</v>
      </c>
      <c r="Q12" s="9">
        <f t="shared" si="8"/>
        <v>1.5977889471983329</v>
      </c>
      <c r="R12" s="9">
        <f t="shared" si="9"/>
        <v>0</v>
      </c>
      <c r="S12" s="9">
        <f t="shared" si="10"/>
        <v>-1.5977889471983329</v>
      </c>
      <c r="T12" s="9">
        <f t="shared" si="11"/>
        <v>-0.75198421028333295</v>
      </c>
      <c r="U12" s="9">
        <f t="shared" si="12"/>
        <v>1.5917346736637998</v>
      </c>
      <c r="V12" s="9">
        <f t="shared" si="13"/>
        <v>-0.75198421028333295</v>
      </c>
      <c r="W12" s="9">
        <f t="shared" si="14"/>
        <v>1.0846522890932808</v>
      </c>
      <c r="X12" s="9">
        <f t="shared" si="15"/>
        <v>0</v>
      </c>
      <c r="Y12" s="9">
        <f t="shared" si="16"/>
        <v>0</v>
      </c>
      <c r="Z12" s="9">
        <f t="shared" si="17"/>
        <v>0</v>
      </c>
      <c r="AA12" s="9">
        <f t="shared" si="18"/>
        <v>0</v>
      </c>
      <c r="AB12" s="9">
        <f t="shared" si="19"/>
        <v>0</v>
      </c>
      <c r="AC12" s="9">
        <f t="shared" si="20"/>
        <v>0</v>
      </c>
      <c r="AD12" s="9">
        <f t="shared" si="21"/>
        <v>0.5</v>
      </c>
      <c r="AE12" s="7">
        <v>0.5</v>
      </c>
      <c r="AF12" s="9">
        <f t="shared" si="22"/>
        <v>0</v>
      </c>
      <c r="AG12" s="9">
        <f t="shared" si="23"/>
        <v>0</v>
      </c>
      <c r="AH12" s="9">
        <f t="shared" si="24"/>
        <v>1.5576370714583327</v>
      </c>
      <c r="AI12" s="9">
        <f t="shared" si="25"/>
        <v>0.42008402520840293</v>
      </c>
      <c r="AJ12" s="9">
        <f t="shared" si="26"/>
        <v>-1.5576370714583327</v>
      </c>
      <c r="AK12" s="9">
        <f t="shared" si="27"/>
        <v>-1.5109101020833329</v>
      </c>
      <c r="AL12" s="9">
        <f t="shared" si="28"/>
        <v>1.4180691900041666</v>
      </c>
      <c r="AM12" s="9">
        <f t="shared" si="29"/>
        <v>1.5576370714583327</v>
      </c>
      <c r="AN12" s="9">
        <f t="shared" si="30"/>
        <v>0</v>
      </c>
      <c r="AO12" s="9">
        <f t="shared" si="31"/>
        <v>-1.5576370714583327</v>
      </c>
      <c r="AP12" s="9">
        <f t="shared" si="32"/>
        <v>-1.5109101020833329</v>
      </c>
      <c r="AQ12" s="9">
        <f t="shared" si="33"/>
        <v>1.4180691900041666</v>
      </c>
      <c r="AR12" s="9">
        <f t="shared" si="34"/>
        <v>-1.5109101020833329</v>
      </c>
      <c r="AS12" s="9">
        <f t="shared" si="35"/>
        <v>1.0846522890932808</v>
      </c>
      <c r="AT12" s="9">
        <f t="shared" si="36"/>
        <v>0</v>
      </c>
      <c r="AU12" s="9">
        <f t="shared" si="37"/>
        <v>0</v>
      </c>
      <c r="AV12" s="9">
        <f t="shared" si="38"/>
        <v>0</v>
      </c>
      <c r="AW12" s="9">
        <f t="shared" si="39"/>
        <v>1</v>
      </c>
      <c r="AX12" s="9">
        <f t="shared" si="40"/>
        <v>0</v>
      </c>
      <c r="AY12" s="9">
        <f t="shared" si="41"/>
        <v>0</v>
      </c>
      <c r="AZ12" s="9">
        <v>1</v>
      </c>
      <c r="BA12" s="11">
        <f t="shared" si="42"/>
        <v>0</v>
      </c>
      <c r="BB12" s="11">
        <f t="shared" si="43"/>
        <v>0</v>
      </c>
      <c r="BC12" s="11">
        <f t="shared" si="44"/>
        <v>0</v>
      </c>
      <c r="BD12" s="11">
        <f t="shared" si="45"/>
        <v>0</v>
      </c>
      <c r="BE12" s="11">
        <f t="shared" si="46"/>
        <v>0</v>
      </c>
      <c r="BF12" s="11">
        <f t="shared" si="47"/>
        <v>0</v>
      </c>
      <c r="BG12" s="11">
        <f t="shared" si="48"/>
        <v>1</v>
      </c>
      <c r="BH12" s="11">
        <f t="shared" si="49"/>
        <v>0</v>
      </c>
      <c r="BI12" s="11">
        <f t="shared" si="50"/>
        <v>0</v>
      </c>
      <c r="BL12" s="11">
        <f t="shared" si="51"/>
        <v>2.1259184866228305</v>
      </c>
      <c r="BM12" s="11">
        <f t="shared" si="51"/>
        <v>1.7896762770039132</v>
      </c>
      <c r="BN12" s="11">
        <f t="shared" si="51"/>
        <v>-2.1259184866228305</v>
      </c>
      <c r="BO12" s="11">
        <f t="shared" si="51"/>
        <v>-1.7896762770039132</v>
      </c>
    </row>
    <row r="13" spans="1:68">
      <c r="A13" s="3" t="s">
        <v>16</v>
      </c>
      <c r="B13" s="2">
        <v>1</v>
      </c>
      <c r="C13" s="3" t="s">
        <v>279</v>
      </c>
      <c r="D13" s="25">
        <v>542</v>
      </c>
      <c r="E13" s="25" t="s">
        <v>286</v>
      </c>
      <c r="F13" s="3">
        <v>20090602</v>
      </c>
      <c r="G13" s="3" t="s">
        <v>98</v>
      </c>
      <c r="H13" s="9">
        <f t="shared" si="0"/>
        <v>0.57140000000000002</v>
      </c>
      <c r="I13" s="7">
        <v>0.57140000000000002</v>
      </c>
      <c r="J13" s="9">
        <f t="shared" si="1"/>
        <v>0</v>
      </c>
      <c r="K13" s="9">
        <f t="shared" si="2"/>
        <v>0</v>
      </c>
      <c r="L13" s="9">
        <f t="shared" si="3"/>
        <v>1.2898722630388328</v>
      </c>
      <c r="M13" s="9">
        <f t="shared" si="4"/>
        <v>0.42008402520840293</v>
      </c>
      <c r="N13" s="9">
        <f t="shared" si="5"/>
        <v>-1.2898722630388328</v>
      </c>
      <c r="O13" s="9">
        <f t="shared" si="6"/>
        <v>-1.026388947198333</v>
      </c>
      <c r="P13" s="9">
        <f t="shared" si="7"/>
        <v>1.5547846715646598</v>
      </c>
      <c r="Q13" s="9">
        <f t="shared" si="8"/>
        <v>1.2898722630388328</v>
      </c>
      <c r="R13" s="9">
        <f t="shared" si="9"/>
        <v>0</v>
      </c>
      <c r="S13" s="9">
        <f t="shared" si="10"/>
        <v>-1.2898722630388328</v>
      </c>
      <c r="T13" s="9">
        <f t="shared" si="11"/>
        <v>-1.026388947198333</v>
      </c>
      <c r="U13" s="9">
        <f t="shared" si="12"/>
        <v>1.5547846715646598</v>
      </c>
      <c r="V13" s="9">
        <f t="shared" si="13"/>
        <v>-1.026388947198333</v>
      </c>
      <c r="W13" s="9">
        <f t="shared" si="14"/>
        <v>1.0846522890932808</v>
      </c>
      <c r="X13" s="9">
        <f t="shared" si="15"/>
        <v>0</v>
      </c>
      <c r="Y13" s="9">
        <f t="shared" si="16"/>
        <v>0</v>
      </c>
      <c r="Z13" s="9">
        <f t="shared" si="17"/>
        <v>0</v>
      </c>
      <c r="AA13" s="9">
        <f t="shared" si="18"/>
        <v>0</v>
      </c>
      <c r="AB13" s="9">
        <f t="shared" si="19"/>
        <v>0</v>
      </c>
      <c r="AC13" s="9">
        <f t="shared" si="20"/>
        <v>0</v>
      </c>
      <c r="AD13" s="9">
        <f t="shared" si="21"/>
        <v>1.25</v>
      </c>
      <c r="AE13" s="7">
        <v>1.25</v>
      </c>
      <c r="AF13" s="9">
        <f t="shared" si="22"/>
        <v>0</v>
      </c>
      <c r="AG13" s="9">
        <f t="shared" si="23"/>
        <v>0</v>
      </c>
      <c r="AH13" s="9">
        <f t="shared" si="24"/>
        <v>1.4653459500208328</v>
      </c>
      <c r="AI13" s="9">
        <f t="shared" si="25"/>
        <v>0.42008402520840293</v>
      </c>
      <c r="AJ13" s="9">
        <f t="shared" si="26"/>
        <v>-1.4653459500208328</v>
      </c>
      <c r="AK13" s="9">
        <f t="shared" si="27"/>
        <v>-0.30763707145833274</v>
      </c>
      <c r="AL13" s="9">
        <f t="shared" si="28"/>
        <v>1.4051484330029165</v>
      </c>
      <c r="AM13" s="9">
        <f t="shared" si="29"/>
        <v>1.4653459500208328</v>
      </c>
      <c r="AN13" s="9">
        <f t="shared" si="30"/>
        <v>0</v>
      </c>
      <c r="AO13" s="9">
        <f t="shared" si="31"/>
        <v>-1.4653459500208328</v>
      </c>
      <c r="AP13" s="9">
        <f t="shared" si="32"/>
        <v>-0.30763707145833274</v>
      </c>
      <c r="AQ13" s="9">
        <f t="shared" si="33"/>
        <v>1.4051484330029165</v>
      </c>
      <c r="AR13" s="9">
        <f t="shared" si="34"/>
        <v>-0.30763707145833274</v>
      </c>
      <c r="AS13" s="9">
        <f t="shared" si="35"/>
        <v>1.0846522890932808</v>
      </c>
      <c r="AT13" s="9">
        <f t="shared" si="36"/>
        <v>0</v>
      </c>
      <c r="AU13" s="9">
        <f t="shared" si="37"/>
        <v>0</v>
      </c>
      <c r="AV13" s="9">
        <f t="shared" si="38"/>
        <v>0</v>
      </c>
      <c r="AW13" s="9">
        <f t="shared" si="39"/>
        <v>0</v>
      </c>
      <c r="AX13" s="9">
        <f t="shared" si="40"/>
        <v>0</v>
      </c>
      <c r="AY13" s="9">
        <f t="shared" si="41"/>
        <v>1</v>
      </c>
      <c r="AZ13" s="9">
        <v>1</v>
      </c>
      <c r="BA13" s="11">
        <f t="shared" si="42"/>
        <v>0</v>
      </c>
      <c r="BB13" s="11">
        <f t="shared" si="43"/>
        <v>0</v>
      </c>
      <c r="BC13" s="11">
        <f t="shared" si="44"/>
        <v>0</v>
      </c>
      <c r="BD13" s="11">
        <f t="shared" si="45"/>
        <v>0</v>
      </c>
      <c r="BE13" s="11">
        <f t="shared" si="46"/>
        <v>0</v>
      </c>
      <c r="BF13" s="11">
        <f t="shared" si="47"/>
        <v>0</v>
      </c>
      <c r="BG13" s="11">
        <f t="shared" si="48"/>
        <v>0</v>
      </c>
      <c r="BH13" s="11">
        <f t="shared" si="49"/>
        <v>0</v>
      </c>
      <c r="BI13" s="11">
        <f t="shared" si="50"/>
        <v>0</v>
      </c>
      <c r="BL13" s="11">
        <f t="shared" si="51"/>
        <v>2.1259184866228305</v>
      </c>
      <c r="BM13" s="11">
        <f t="shared" si="51"/>
        <v>1.7896762770039132</v>
      </c>
      <c r="BN13" s="11">
        <f t="shared" si="51"/>
        <v>-2.1259184866228305</v>
      </c>
      <c r="BO13" s="11">
        <f t="shared" si="51"/>
        <v>-1.7896762770039132</v>
      </c>
    </row>
    <row r="14" spans="1:68">
      <c r="A14" s="3" t="s">
        <v>16</v>
      </c>
      <c r="B14" s="2">
        <v>1</v>
      </c>
      <c r="C14" s="3" t="s">
        <v>279</v>
      </c>
      <c r="D14" s="25">
        <v>540</v>
      </c>
      <c r="E14" s="25" t="s">
        <v>296</v>
      </c>
      <c r="F14" s="3">
        <v>20090825</v>
      </c>
      <c r="G14" s="3" t="s">
        <v>117</v>
      </c>
      <c r="H14" s="9">
        <f>IF(X14=1,IF(ABS(I15-I14)&gt;H$3,IF(I14&gt;Q13,IF(I14&gt;I15,Q13+H$4,I14),IF(I14&lt;I15,Q13-H$4,I14)),I14),I14)</f>
        <v>-0.21429999999999999</v>
      </c>
      <c r="I14" s="7">
        <v>-0.21429999999999999</v>
      </c>
      <c r="J14" s="9">
        <f t="shared" si="1"/>
        <v>0</v>
      </c>
      <c r="K14" s="9">
        <f t="shared" si="2"/>
        <v>0</v>
      </c>
      <c r="L14" s="9">
        <f t="shared" si="3"/>
        <v>0.83862058412718299</v>
      </c>
      <c r="M14" s="9">
        <f t="shared" si="4"/>
        <v>0.42008402520840293</v>
      </c>
      <c r="N14" s="9">
        <f t="shared" si="5"/>
        <v>-0.83862058412718299</v>
      </c>
      <c r="O14" s="9">
        <f t="shared" si="6"/>
        <v>-1.5041722630388328</v>
      </c>
      <c r="P14" s="9">
        <f t="shared" si="7"/>
        <v>1.5006344700952619</v>
      </c>
      <c r="Q14" s="9">
        <f t="shared" si="8"/>
        <v>0.83862058412718299</v>
      </c>
      <c r="R14" s="9">
        <f t="shared" si="9"/>
        <v>0</v>
      </c>
      <c r="S14" s="9">
        <f t="shared" si="10"/>
        <v>-0.83862058412718299</v>
      </c>
      <c r="T14" s="9">
        <f t="shared" si="11"/>
        <v>-1.5041722630388328</v>
      </c>
      <c r="U14" s="9">
        <f t="shared" si="12"/>
        <v>1.5006344700952619</v>
      </c>
      <c r="V14" s="9">
        <f t="shared" si="13"/>
        <v>-1.5041722630388328</v>
      </c>
      <c r="W14" s="9">
        <f t="shared" si="14"/>
        <v>1.0846522890932808</v>
      </c>
      <c r="X14" s="9">
        <f t="shared" si="15"/>
        <v>0</v>
      </c>
      <c r="Y14" s="9">
        <f t="shared" si="16"/>
        <v>0</v>
      </c>
      <c r="Z14" s="9">
        <f t="shared" si="17"/>
        <v>0</v>
      </c>
      <c r="AA14" s="9">
        <f t="shared" si="18"/>
        <v>1</v>
      </c>
      <c r="AB14" s="9">
        <f t="shared" si="19"/>
        <v>0</v>
      </c>
      <c r="AC14" s="9">
        <f t="shared" si="20"/>
        <v>0</v>
      </c>
      <c r="AD14" s="9">
        <f>IF(AT14=1,IF(ABS(AE15-AE14)&gt;AD$3,IF(AE14&gt;AM13,IF(AE14&gt;AE15,AM13+AD$4,AE14),IF(AE14&lt;AE15,AM13-AD$4,AE14)),AE14),AE14)</f>
        <v>-6.25E-2</v>
      </c>
      <c r="AE14" s="7">
        <v>-6.25E-2</v>
      </c>
      <c r="AF14" s="9">
        <f t="shared" si="22"/>
        <v>0</v>
      </c>
      <c r="AG14" s="9">
        <f t="shared" si="23"/>
        <v>0</v>
      </c>
      <c r="AH14" s="9">
        <f t="shared" si="24"/>
        <v>1.0069921650145828</v>
      </c>
      <c r="AI14" s="9">
        <f t="shared" si="25"/>
        <v>0.42008402520840293</v>
      </c>
      <c r="AJ14" s="9">
        <f t="shared" si="26"/>
        <v>-1.0069921650145828</v>
      </c>
      <c r="AK14" s="9">
        <f t="shared" si="27"/>
        <v>-1.5278459500208328</v>
      </c>
      <c r="AL14" s="9">
        <f t="shared" si="28"/>
        <v>1.3409789031020416</v>
      </c>
      <c r="AM14" s="9">
        <f t="shared" si="29"/>
        <v>1.0069921650145828</v>
      </c>
      <c r="AN14" s="9">
        <f t="shared" si="30"/>
        <v>0</v>
      </c>
      <c r="AO14" s="9">
        <f t="shared" si="31"/>
        <v>-1.0069921650145828</v>
      </c>
      <c r="AP14" s="9">
        <f t="shared" si="32"/>
        <v>-1.5278459500208328</v>
      </c>
      <c r="AQ14" s="9">
        <f t="shared" si="33"/>
        <v>1.3409789031020416</v>
      </c>
      <c r="AR14" s="9">
        <f t="shared" si="34"/>
        <v>-1.5278459500208328</v>
      </c>
      <c r="AS14" s="9">
        <f t="shared" si="35"/>
        <v>1.0846522890932808</v>
      </c>
      <c r="AT14" s="9">
        <f t="shared" si="36"/>
        <v>0</v>
      </c>
      <c r="AU14" s="9">
        <f t="shared" si="37"/>
        <v>0</v>
      </c>
      <c r="AV14" s="9">
        <f t="shared" si="38"/>
        <v>0</v>
      </c>
      <c r="AW14" s="9">
        <f t="shared" si="39"/>
        <v>1</v>
      </c>
      <c r="AX14" s="9">
        <f t="shared" si="40"/>
        <v>0</v>
      </c>
      <c r="AY14" s="9">
        <f t="shared" si="41"/>
        <v>0</v>
      </c>
      <c r="AZ14" s="9">
        <v>1</v>
      </c>
      <c r="BA14" s="11">
        <f t="shared" si="42"/>
        <v>0</v>
      </c>
      <c r="BB14" s="11">
        <f t="shared" si="43"/>
        <v>0</v>
      </c>
      <c r="BC14" s="11">
        <f t="shared" si="44"/>
        <v>0</v>
      </c>
      <c r="BD14" s="11">
        <f t="shared" si="45"/>
        <v>0</v>
      </c>
      <c r="BE14" s="11">
        <f t="shared" si="46"/>
        <v>0</v>
      </c>
      <c r="BF14" s="11">
        <f t="shared" si="47"/>
        <v>0</v>
      </c>
      <c r="BG14" s="11">
        <f t="shared" si="48"/>
        <v>1</v>
      </c>
      <c r="BH14" s="11">
        <f t="shared" si="49"/>
        <v>0</v>
      </c>
      <c r="BI14" s="11">
        <f t="shared" si="50"/>
        <v>0</v>
      </c>
      <c r="BL14" s="11">
        <f t="shared" si="51"/>
        <v>2.1259184866228305</v>
      </c>
      <c r="BM14" s="11">
        <f t="shared" si="51"/>
        <v>1.7896762770039132</v>
      </c>
      <c r="BN14" s="11">
        <f t="shared" si="51"/>
        <v>-2.1259184866228305</v>
      </c>
      <c r="BO14" s="11">
        <f t="shared" si="51"/>
        <v>-1.7896762770039132</v>
      </c>
    </row>
    <row r="15" spans="1:68">
      <c r="A15" s="9"/>
      <c r="B15" s="9">
        <f>COUNT(B5:B14)</f>
        <v>10</v>
      </c>
      <c r="C15" s="9"/>
      <c r="D15" s="9"/>
      <c r="E15" s="9"/>
      <c r="F15" s="9"/>
      <c r="G15" s="9"/>
      <c r="H15" s="9"/>
      <c r="J15" s="9">
        <f>SUM(J5:J14)</f>
        <v>4</v>
      </c>
      <c r="K15" s="9">
        <f>SUM(K5:K14)</f>
        <v>4</v>
      </c>
      <c r="L15" s="9"/>
      <c r="M15" s="9"/>
      <c r="N15" s="9"/>
      <c r="O15" s="9">
        <f>AVERAGE(O5:O14)</f>
        <v>-0.15379091640204975</v>
      </c>
      <c r="P15" s="9">
        <f>AVERAGE(P5:P14)</f>
        <v>1.5888035569777723</v>
      </c>
      <c r="Q15" s="9"/>
      <c r="R15" s="9">
        <f>SUM(R5:R14)</f>
        <v>0</v>
      </c>
      <c r="S15" s="9"/>
      <c r="T15" s="9">
        <f>AVERAGE(T5:T14)</f>
        <v>-0.33950424973538312</v>
      </c>
      <c r="U15" s="9">
        <f>AVERAGE(U5:U14)</f>
        <v>1.5888035569777723</v>
      </c>
      <c r="V15" s="9"/>
      <c r="W15" s="9"/>
      <c r="X15" s="9">
        <f t="shared" ref="X15:AC15" si="52">SUM(X5:X14)</f>
        <v>0</v>
      </c>
      <c r="Y15" s="9">
        <f t="shared" si="52"/>
        <v>0</v>
      </c>
      <c r="Z15" s="9">
        <f t="shared" si="52"/>
        <v>1</v>
      </c>
      <c r="AA15" s="9">
        <f t="shared" si="52"/>
        <v>3</v>
      </c>
      <c r="AB15" s="9">
        <f t="shared" si="52"/>
        <v>0</v>
      </c>
      <c r="AC15" s="9">
        <f t="shared" si="52"/>
        <v>1</v>
      </c>
      <c r="AD15" s="9"/>
      <c r="AF15" s="9">
        <f>SUM(AF5:AF14)</f>
        <v>4</v>
      </c>
      <c r="AG15" s="9">
        <f>SUM(AG5:AG14)</f>
        <v>4</v>
      </c>
      <c r="AH15" s="9"/>
      <c r="AI15" s="9"/>
      <c r="AJ15" s="9"/>
      <c r="AK15" s="9">
        <f>AVERAGE(AK5:AK14)</f>
        <v>-0.23794705610624961</v>
      </c>
      <c r="AL15" s="9">
        <f>AVERAGE(AL5:AL14)</f>
        <v>1.4784104781650789</v>
      </c>
      <c r="AM15" s="9"/>
      <c r="AN15" s="9">
        <f>SUM(AN5:AN14)</f>
        <v>0</v>
      </c>
      <c r="AO15" s="9"/>
      <c r="AP15" s="9">
        <f>AVERAGE(AP5:AP14)</f>
        <v>-0.48378038943958296</v>
      </c>
      <c r="AQ15" s="9">
        <f>AVERAGE(AQ5:AQ14)</f>
        <v>1.4784104781650789</v>
      </c>
      <c r="AR15" s="9"/>
      <c r="AS15" s="9"/>
      <c r="AT15" s="9">
        <f t="shared" ref="AT15:BI15" si="53">SUM(AT5:AT14)</f>
        <v>0</v>
      </c>
      <c r="AU15" s="9">
        <f t="shared" si="53"/>
        <v>0</v>
      </c>
      <c r="AV15" s="9">
        <f t="shared" si="53"/>
        <v>1</v>
      </c>
      <c r="AW15" s="9">
        <f t="shared" si="53"/>
        <v>3</v>
      </c>
      <c r="AX15" s="9">
        <f t="shared" si="53"/>
        <v>0</v>
      </c>
      <c r="AY15" s="9">
        <f t="shared" si="53"/>
        <v>3</v>
      </c>
      <c r="AZ15" s="9">
        <f t="shared" si="53"/>
        <v>10</v>
      </c>
      <c r="BA15" s="9">
        <f t="shared" si="53"/>
        <v>6</v>
      </c>
      <c r="BB15" s="9">
        <f t="shared" si="53"/>
        <v>6</v>
      </c>
      <c r="BC15" s="9">
        <f t="shared" si="53"/>
        <v>0</v>
      </c>
      <c r="BD15" s="9">
        <f t="shared" si="53"/>
        <v>0</v>
      </c>
      <c r="BE15" s="9">
        <f t="shared" si="53"/>
        <v>0</v>
      </c>
      <c r="BF15" s="9">
        <f t="shared" si="53"/>
        <v>2</v>
      </c>
      <c r="BG15" s="9">
        <f t="shared" si="53"/>
        <v>5</v>
      </c>
      <c r="BH15" s="9">
        <f t="shared" si="53"/>
        <v>0</v>
      </c>
      <c r="BI15" s="9">
        <f t="shared" si="53"/>
        <v>0</v>
      </c>
    </row>
    <row r="16" spans="1:68">
      <c r="A16" s="9"/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>
        <f>P$3 + O15*P$4</f>
        <v>1.3815450900317539</v>
      </c>
      <c r="P16" s="9"/>
      <c r="Q16" s="9"/>
      <c r="R16" s="9"/>
      <c r="S16" s="9"/>
      <c r="T16" s="9">
        <f>U$3 + T15*U$4</f>
        <v>1.3592594900317538</v>
      </c>
      <c r="U16" s="9"/>
      <c r="V16" s="9"/>
      <c r="W16" s="9"/>
      <c r="X16" s="9"/>
      <c r="Y16" s="9"/>
      <c r="Z16" s="9">
        <f>Z15-Y15</f>
        <v>1</v>
      </c>
      <c r="AA16" s="9"/>
      <c r="AB16" s="9"/>
      <c r="AC16" s="9"/>
      <c r="AD16" s="9"/>
      <c r="AF16" s="9"/>
      <c r="AG16" s="9"/>
      <c r="AH16" s="9"/>
      <c r="AI16" s="9"/>
      <c r="AJ16" s="9"/>
      <c r="AK16" s="9">
        <f>AL$3 + AK15*AL$4</f>
        <v>1.1666874121451249</v>
      </c>
      <c r="AL16" s="9"/>
      <c r="AM16" s="9"/>
      <c r="AN16" s="9"/>
      <c r="AO16" s="9"/>
      <c r="AP16" s="9">
        <f>AQ$3 + AP15*AQ$4</f>
        <v>1.1322707454784584</v>
      </c>
      <c r="AQ16" s="9"/>
      <c r="AR16" s="9"/>
      <c r="AS16" s="9"/>
      <c r="AT16" s="9"/>
      <c r="AU16" s="9"/>
      <c r="AV16" s="9">
        <f>AV15-AU15</f>
        <v>1</v>
      </c>
      <c r="AW16" s="9"/>
      <c r="AX16" s="9"/>
      <c r="AY16" s="9"/>
      <c r="AZ16" s="9"/>
    </row>
    <row r="17" spans="1:67">
      <c r="A17" s="9"/>
      <c r="B17" s="9"/>
      <c r="C17" s="9"/>
      <c r="D17" s="9"/>
      <c r="E17" s="9"/>
      <c r="F17" s="9"/>
      <c r="G17" s="9"/>
      <c r="H17" s="9"/>
      <c r="J17" s="9"/>
      <c r="K17" s="9"/>
      <c r="L17" s="9"/>
      <c r="M17" s="9"/>
      <c r="N17" s="9"/>
      <c r="O17" s="9">
        <f>STDEV(O5:O14)</f>
        <v>1.1767109980463104</v>
      </c>
      <c r="P17" s="9"/>
      <c r="Q17" s="9"/>
      <c r="R17" s="9"/>
      <c r="S17" s="9"/>
      <c r="T17" s="9">
        <f>STDEV(T5:T14)</f>
        <v>1.2560387879366968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F17" s="9"/>
      <c r="AG17" s="9"/>
      <c r="AH17" s="9"/>
      <c r="AI17" s="9"/>
      <c r="AJ17" s="9"/>
      <c r="AK17" s="9">
        <f>STDEV(AK5:AK14)</f>
        <v>1.4983761250641321</v>
      </c>
      <c r="AL17" s="9"/>
      <c r="AM17" s="9"/>
      <c r="AN17" s="9"/>
      <c r="AO17" s="9"/>
      <c r="AP17" s="9">
        <f>STDEV(AP5:AP14)</f>
        <v>1.0876687736352444</v>
      </c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67">
      <c r="A18" s="9"/>
      <c r="B18" s="9"/>
      <c r="C18" s="9"/>
      <c r="D18" s="9"/>
      <c r="E18" s="9"/>
      <c r="F18" s="9"/>
      <c r="G18" s="9"/>
      <c r="H18" s="9"/>
      <c r="J18" s="9"/>
      <c r="K18" s="9"/>
      <c r="L18" s="9"/>
      <c r="M18" s="9"/>
      <c r="N18" s="9"/>
      <c r="O18" s="9">
        <f>SQRT(O17^2 + O15^2)</f>
        <v>1.1867183401679298</v>
      </c>
      <c r="P18" s="9"/>
      <c r="Q18" s="9"/>
      <c r="R18" s="9"/>
      <c r="S18" s="9"/>
      <c r="T18" s="9">
        <f>SQRT(T17^2 + T15^2)</f>
        <v>1.3011135893494741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F18" s="9"/>
      <c r="AG18" s="9"/>
      <c r="AH18" s="9"/>
      <c r="AI18" s="9"/>
      <c r="AJ18" s="9"/>
      <c r="AK18" s="9">
        <f>SQRT(AK17^2 + AK15^2)</f>
        <v>1.5171518756116125</v>
      </c>
      <c r="AL18" s="9"/>
      <c r="AM18" s="9"/>
      <c r="AN18" s="9"/>
      <c r="AO18" s="9"/>
      <c r="AP18" s="9">
        <f>SQRT(AP17^2 + AP15^2)</f>
        <v>1.1904061602442719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67" ht="12" customHeight="1"/>
    <row r="20" spans="1:67">
      <c r="A20" s="9"/>
      <c r="B20" s="9"/>
      <c r="C20" s="9"/>
      <c r="D20" s="9"/>
      <c r="E20" s="9"/>
      <c r="F20" s="9"/>
      <c r="G20" s="9"/>
      <c r="H20" s="9"/>
      <c r="J20" s="9"/>
      <c r="K20" s="9"/>
      <c r="L20" s="9">
        <f>AVERAGE(I21:I23)</f>
        <v>0.21426666666666663</v>
      </c>
      <c r="M20" s="9"/>
      <c r="N20" s="9">
        <v>0</v>
      </c>
      <c r="O20" s="9"/>
      <c r="P20" s="9"/>
      <c r="Q20" s="9">
        <f>AVERAGE(I21:I23)</f>
        <v>0.21426666666666663</v>
      </c>
      <c r="R20" s="9"/>
      <c r="S20" s="9">
        <f>-1*Q20</f>
        <v>-0.21426666666666663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F20" s="9"/>
      <c r="AG20" s="9"/>
      <c r="AH20" s="9">
        <f>AVERAGE(AE21:AE23)</f>
        <v>-0.72916666666666663</v>
      </c>
      <c r="AI20" s="9"/>
      <c r="AJ20" s="9">
        <v>0</v>
      </c>
      <c r="AK20" s="9"/>
      <c r="AL20" s="9"/>
      <c r="AM20" s="9">
        <f>AVERAGE(AE21:AE23)</f>
        <v>-0.72916666666666663</v>
      </c>
      <c r="AN20" s="9"/>
      <c r="AO20" s="9">
        <f>-1*AM20</f>
        <v>0.72916666666666663</v>
      </c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67">
      <c r="A21" s="8" t="s">
        <v>16</v>
      </c>
      <c r="B21" s="29">
        <v>1</v>
      </c>
      <c r="C21" s="8" t="s">
        <v>357</v>
      </c>
      <c r="D21" s="3">
        <v>541</v>
      </c>
      <c r="E21" s="7" t="s">
        <v>292</v>
      </c>
      <c r="F21" s="8">
        <v>20091110</v>
      </c>
      <c r="G21" s="8" t="s">
        <v>138</v>
      </c>
      <c r="H21" s="9">
        <f>IF(X21=1,IF(ABS(I22-I21)&gt;H$3,IF(I21&gt;Q20,IF(I21&gt;I22,Q20+H$4,I21),IF(I21&lt;I22,Q20-H$4,I21)),I21),I21)</f>
        <v>0.42859999999999998</v>
      </c>
      <c r="I21" s="8">
        <v>0.42859999999999998</v>
      </c>
      <c r="J21" s="9">
        <f>IF(ABS(I21)&gt;=1.96,1,0)</f>
        <v>0</v>
      </c>
      <c r="K21" s="9">
        <f>IF(ABS(I21)&gt;=1.96,1,IF(((SQRT(ABS(I21-I20)) - 0.969)/0.416)&gt;=1.96,1,0))</f>
        <v>0</v>
      </c>
      <c r="L21" s="9">
        <f>L$2*I21 + (1-L$2)*L20</f>
        <v>0.27856666666666663</v>
      </c>
      <c r="M21" s="9">
        <f>SQRT(M$2/(2 - M$2))</f>
        <v>0.42008402520840293</v>
      </c>
      <c r="N21" s="9">
        <f>IF(ABS(L21)&gt;=0*M21,(-L21),0)</f>
        <v>-0.27856666666666663</v>
      </c>
      <c r="O21" s="9">
        <f>I21+N20</f>
        <v>0.42859999999999998</v>
      </c>
      <c r="P21" s="9">
        <f>IF(N21=0, P$3, P$3 + L21*P$4)</f>
        <v>1.4334279999999999</v>
      </c>
      <c r="Q21" s="9">
        <f>Q$2*H21 + (1-Q$2)*Q20</f>
        <v>0.27856666666666663</v>
      </c>
      <c r="R21" s="9">
        <f>IF(Q21&gt;=R$2,1,IF(Q21&lt;=R$3,1,0))</f>
        <v>0</v>
      </c>
      <c r="S21" s="9">
        <f>-1*Q21</f>
        <v>-0.27856666666666663</v>
      </c>
      <c r="T21" s="9">
        <f>H21+S20</f>
        <v>0.21433333333333335</v>
      </c>
      <c r="U21" s="9">
        <f>IF(S21=0, U$3, U$3 + Q21*U$4)</f>
        <v>1.4334279999999999</v>
      </c>
      <c r="V21" s="9">
        <f>I21 - Q20</f>
        <v>0.21433333333333335</v>
      </c>
      <c r="W21" s="9">
        <f>IF(W$3=0,SQRT(1 + (Q$2/(2 - Q$2))),W$2)</f>
        <v>1.0846522890932808</v>
      </c>
      <c r="X21" s="9">
        <f>IF(ABS(V21)&gt;(W21*X$3), 1, 0)</f>
        <v>0</v>
      </c>
      <c r="Y21" s="9">
        <f>IF(ABS(V21)&gt;(W21*Y$3), 1, 0)</f>
        <v>0</v>
      </c>
      <c r="Z21" s="9">
        <f>IF(ABS(V21)&gt;(W21*Z$3), 1, 0)</f>
        <v>0</v>
      </c>
      <c r="AA21" s="9">
        <f>IF(ABS(V21)&gt;(W21*AA$3), 1, 0)</f>
        <v>0</v>
      </c>
      <c r="AB21" s="9">
        <f>IF(Y20+Z20=0,IF(ABS(V21)&lt;=AB$2,IF(ABS(Q21)&lt;=AB$3,1,0), 0), 0)</f>
        <v>1</v>
      </c>
      <c r="AC21" s="9">
        <f>IF(Y20+Z20=0, IF(ABS(V21)&lt;=AC$2,IF(ABS(Q21)&lt;=AC$3,1,0), 0), 0)</f>
        <v>1</v>
      </c>
      <c r="AD21" s="9">
        <f>IF(AT21=1,IF(ABS(AE22-AE21)&gt;AD$3,IF(AE21&gt;AM20,IF(AE21&gt;AE22,AM20+AD$4,AE21),IF(AE21&lt;AE22,AM20-AD$4,AE21)),AE21),AE21)</f>
        <v>-1.5</v>
      </c>
      <c r="AE21" s="8">
        <v>-1.5</v>
      </c>
      <c r="AF21" s="9">
        <f>IF(ABS(AE21)&gt;=1.96,1,0)</f>
        <v>0</v>
      </c>
      <c r="AG21" s="9">
        <f>IF(ABS(AE21)&gt;=1.96,1,IF(((SQRT(ABS(AE21-AE20)) - 0.969)/0.416)&gt;=1.8,1,0))</f>
        <v>0</v>
      </c>
      <c r="AH21" s="9">
        <f>AH$2*AE21 + (1-AH$2)*AH20</f>
        <v>-0.96041666666666659</v>
      </c>
      <c r="AI21" s="9">
        <f>SQRT(AI$2/(2 - AI$2))</f>
        <v>0.42008402520840293</v>
      </c>
      <c r="AJ21" s="9">
        <f>IF(ABS(AH21)&gt;=0*AI21,(-AH21),0)</f>
        <v>0.96041666666666659</v>
      </c>
      <c r="AK21" s="9">
        <f>AE21+AJ20</f>
        <v>-1.5</v>
      </c>
      <c r="AL21" s="9">
        <f>IF(AJ21=0, AL$3, AL$3 + AH21*AL$4)</f>
        <v>1.0655416666666666</v>
      </c>
      <c r="AM21" s="9">
        <f>AM$2*AD21 + (1-AM$2)*AM20</f>
        <v>-0.96041666666666659</v>
      </c>
      <c r="AN21" s="9">
        <f>IF(AM21&gt;=AN$2,1,IF(AM21&lt;=AN$3,1,0))</f>
        <v>0</v>
      </c>
      <c r="AO21" s="9">
        <f>-1*AM21</f>
        <v>0.96041666666666659</v>
      </c>
      <c r="AP21" s="9">
        <f>AD21+AO20</f>
        <v>-0.77083333333333337</v>
      </c>
      <c r="AQ21" s="9">
        <f>IF(AO21=0, AQ$3, AQ$3 + AM21*AQ$4)</f>
        <v>1.0655416666666666</v>
      </c>
      <c r="AR21" s="9">
        <f>AE21 - AM20</f>
        <v>-0.77083333333333337</v>
      </c>
      <c r="AS21" s="9">
        <f>IF(AS$3=0,SQRT(1 + (AM$2/(2 - AM$2))),AS$2)</f>
        <v>1.0846522890932808</v>
      </c>
      <c r="AT21" s="9">
        <f>IF(ABS(AR21)&gt;(AS21*AT$3), 1, 0)</f>
        <v>0</v>
      </c>
      <c r="AU21" s="9">
        <f>IF(ABS(AR21)&gt;(AS21*AU$3), 1, 0)</f>
        <v>0</v>
      </c>
      <c r="AV21" s="9">
        <f>IF(ABS(AR21)&gt;(AS21*AV$3), 1, 0)</f>
        <v>0</v>
      </c>
      <c r="AW21" s="9">
        <f>IF(ABS(AR21)&gt;(AS21*AW$3), 1, 0)</f>
        <v>0</v>
      </c>
      <c r="AX21" s="9">
        <f>IF(AU20+AV20=0,IF(ABS(AR21)&lt;=AX$2,IF(ABS(AM21)&lt;=AX$3,1,0), 0), 0)</f>
        <v>0</v>
      </c>
      <c r="AY21" s="9">
        <f>IF(AU20+AV20=0, IF(ABS(AR21)&lt;=AY$2,IF(ABS(AM21)&lt;=AY$3,1,0), 0), 0)</f>
        <v>0</v>
      </c>
      <c r="AZ21" s="9">
        <v>1</v>
      </c>
      <c r="BA21" s="11">
        <f t="shared" ref="BA21:BB24" si="54">IF(SUM(J21,AF21)&gt;0,1,0)</f>
        <v>0</v>
      </c>
      <c r="BB21" s="11">
        <f t="shared" si="54"/>
        <v>0</v>
      </c>
      <c r="BC21" s="11">
        <f>IF(SUM(R21,AN21)&gt;0,1,0)</f>
        <v>0</v>
      </c>
      <c r="BD21" s="11">
        <f t="shared" ref="BD21:BG24" si="55">IF(SUM(X21,AT21)&gt;0,1,0)</f>
        <v>0</v>
      </c>
      <c r="BE21" s="11">
        <f t="shared" si="55"/>
        <v>0</v>
      </c>
      <c r="BF21" s="11">
        <f t="shared" si="55"/>
        <v>0</v>
      </c>
      <c r="BG21" s="11">
        <f t="shared" si="55"/>
        <v>0</v>
      </c>
      <c r="BH21" s="11">
        <f t="shared" ref="BH21:BI24" si="56">IF(SUM(AB21,AX21)=2,1,0)</f>
        <v>0</v>
      </c>
      <c r="BI21" s="11">
        <f t="shared" si="56"/>
        <v>0</v>
      </c>
      <c r="BL21" s="11">
        <f>BL$3*BL$4</f>
        <v>2.1259184866228305</v>
      </c>
      <c r="BM21" s="11">
        <f>BM$3*BM$4</f>
        <v>1.7896762770039132</v>
      </c>
      <c r="BN21" s="11">
        <f>BN$3*BN$4</f>
        <v>-2.1259184866228305</v>
      </c>
      <c r="BO21" s="11">
        <f>BO$3*BO$4</f>
        <v>-1.7896762770039132</v>
      </c>
    </row>
    <row r="22" spans="1:67">
      <c r="A22" s="8" t="s">
        <v>16</v>
      </c>
      <c r="B22" s="29">
        <v>1</v>
      </c>
      <c r="C22" s="8" t="s">
        <v>357</v>
      </c>
      <c r="D22" s="3">
        <v>542</v>
      </c>
      <c r="E22" s="7" t="s">
        <v>286</v>
      </c>
      <c r="F22" s="8">
        <v>20091117</v>
      </c>
      <c r="G22" s="8" t="s">
        <v>11</v>
      </c>
      <c r="H22" s="9">
        <f>IF(X22=1,IF(ABS(I23-I22)&gt;H$3,IF(I22&gt;Q21,IF(I22&gt;I23,Q21+H$4,I22),IF(I22&lt;I23,Q21-H$4,I22)),I22),I22)</f>
        <v>0.35709999999999997</v>
      </c>
      <c r="I22" s="8">
        <v>0.35709999999999997</v>
      </c>
      <c r="J22" s="9">
        <f>IF(ABS(I22)&gt;=1.96,1,0)</f>
        <v>0</v>
      </c>
      <c r="K22" s="9">
        <f>IF(ABS(I22)&gt;=1.96,1,IF(((SQRT(ABS(I22-I21)) - 0.969)/0.416)&gt;=1.96,1,0))</f>
        <v>0</v>
      </c>
      <c r="L22" s="9">
        <f>L$2*I22 + (1-L$2)*L21</f>
        <v>0.3021266666666666</v>
      </c>
      <c r="M22" s="9">
        <f>SQRT(M$2/(2 - M$2))</f>
        <v>0.42008402520840293</v>
      </c>
      <c r="N22" s="9">
        <f>IF(ABS(L22)&gt;=0*M22,(-L22),0)</f>
        <v>-0.3021266666666666</v>
      </c>
      <c r="O22" s="9">
        <f>I22+N21</f>
        <v>7.8533333333333344E-2</v>
      </c>
      <c r="P22" s="9">
        <f>IF(N22=0, P$3, P$3 + L22*P$4)</f>
        <v>1.4362552</v>
      </c>
      <c r="Q22" s="9">
        <f>Q$2*H22 + (1-Q$2)*Q21</f>
        <v>0.3021266666666666</v>
      </c>
      <c r="R22" s="9">
        <f>IF(Q22&gt;=R$2,1,IF(Q22&lt;=R$3,1,0))</f>
        <v>0</v>
      </c>
      <c r="S22" s="9">
        <f>-1*Q22</f>
        <v>-0.3021266666666666</v>
      </c>
      <c r="T22" s="9">
        <f>H22+S21</f>
        <v>7.8533333333333344E-2</v>
      </c>
      <c r="U22" s="9">
        <f>IF(S22=0, U$3, U$3 + Q22*U$4)</f>
        <v>1.4362552</v>
      </c>
      <c r="V22" s="9">
        <f>I22 - Q21</f>
        <v>7.8533333333333344E-2</v>
      </c>
      <c r="W22" s="9">
        <f>IF(W$3=0,SQRT(1 + (Q$2/(2 - Q$2))),W$2)</f>
        <v>1.0846522890932808</v>
      </c>
      <c r="X22" s="9">
        <f>IF(ABS(V22)&gt;(W22*X$3), 1, 0)</f>
        <v>0</v>
      </c>
      <c r="Y22" s="9">
        <f>IF(ABS(V22)&gt;(W22*Y$3), 1, 0)</f>
        <v>0</v>
      </c>
      <c r="Z22" s="9">
        <f>IF(ABS(V22)&gt;(W22*Z$3), 1, 0)</f>
        <v>0</v>
      </c>
      <c r="AA22" s="9">
        <f>IF(ABS(V22)&gt;(W22*AA$3), 1, 0)</f>
        <v>0</v>
      </c>
      <c r="AB22" s="9">
        <f>IF(Y21+Z21=0,IF(ABS(V22)&lt;=AB$2,IF(ABS(Q22)&lt;=AB$3,1,0), 0), 0)</f>
        <v>1</v>
      </c>
      <c r="AC22" s="9">
        <f>IF(Y21+Z21=0, IF(ABS(V22)&lt;=AC$2,IF(ABS(Q22)&lt;=AC$3,1,0), 0), 0)</f>
        <v>1</v>
      </c>
      <c r="AD22" s="9">
        <f>IF(AT22=1,IF(ABS(AE23-AE22)&gt;AD$3,IF(AE22&gt;AM21,IF(AE22&gt;AE23,AM21+AD$4,AE22),IF(AE22&lt;AE23,AM21-AD$4,AE22)),AE22),AE22)</f>
        <v>-0.3125</v>
      </c>
      <c r="AE22" s="8">
        <v>-0.3125</v>
      </c>
      <c r="AF22" s="9">
        <f>IF(ABS(AE22)&gt;=1.96,1,0)</f>
        <v>0</v>
      </c>
      <c r="AG22" s="9">
        <f>IF(ABS(AE22)&gt;=1.96,1,IF(((SQRT(ABS(AE22-AE21)) - 0.969)/0.416)&gt;=1.8,1,0))</f>
        <v>0</v>
      </c>
      <c r="AH22" s="9">
        <f>AH$2*AE22 + (1-AH$2)*AH21</f>
        <v>-0.76604166666666662</v>
      </c>
      <c r="AI22" s="9">
        <f>SQRT(AI$2/(2 - AI$2))</f>
        <v>0.42008402520840293</v>
      </c>
      <c r="AJ22" s="9">
        <f t="shared" ref="AJ22:AJ24" si="57">IF(ABS(AH22)&gt;=0*AI22,(-AH22),0)</f>
        <v>0.76604166666666662</v>
      </c>
      <c r="AK22" s="9">
        <f>AE22+AJ21</f>
        <v>0.64791666666666659</v>
      </c>
      <c r="AL22" s="9">
        <f>IF(AJ22=0, AL$3, AL$3 + AH22*AL$4)</f>
        <v>1.0927541666666667</v>
      </c>
      <c r="AM22" s="9">
        <f>AM$2*AD22 + (1-AM$2)*AM21</f>
        <v>-0.76604166666666662</v>
      </c>
      <c r="AN22" s="9">
        <f>IF(AM22&gt;=AN$2,1,IF(AM22&lt;=AN$3,1,0))</f>
        <v>0</v>
      </c>
      <c r="AO22" s="9">
        <f>-1*AM22</f>
        <v>0.76604166666666662</v>
      </c>
      <c r="AP22" s="9">
        <f>AD22+AO21</f>
        <v>0.64791666666666659</v>
      </c>
      <c r="AQ22" s="9">
        <f>IF(AO22=0, AQ$3, AQ$3 + AM22*AQ$4)</f>
        <v>1.0927541666666667</v>
      </c>
      <c r="AR22" s="9">
        <f>AE22 - AM21</f>
        <v>0.64791666666666659</v>
      </c>
      <c r="AS22" s="9">
        <f>IF(AS$3=0,SQRT(1 + (AM$2/(2 - AM$2))),AS$2)</f>
        <v>1.0846522890932808</v>
      </c>
      <c r="AT22" s="9">
        <f>IF(ABS(AR22)&gt;(AS22*AT$3), 1, 0)</f>
        <v>0</v>
      </c>
      <c r="AU22" s="9">
        <f>IF(ABS(AR22)&gt;(AS22*AU$3), 1, 0)</f>
        <v>0</v>
      </c>
      <c r="AV22" s="9">
        <f>IF(ABS(AR22)&gt;(AS22*AV$3), 1, 0)</f>
        <v>0</v>
      </c>
      <c r="AW22" s="9">
        <f>IF(ABS(AR22)&gt;(AS22*AW$3), 1, 0)</f>
        <v>0</v>
      </c>
      <c r="AX22" s="9">
        <f>IF(AU21+AV21=0,IF(ABS(AR22)&lt;=AX$2,IF(ABS(AM22)&lt;=AX$3,1,0), 0), 0)</f>
        <v>0</v>
      </c>
      <c r="AY22" s="9">
        <f>IF(AU21+AV21=0, IF(ABS(AR22)&lt;=AY$2,IF(ABS(AM22)&lt;=AY$3,1,0), 0), 0)</f>
        <v>0</v>
      </c>
      <c r="AZ22" s="9">
        <v>1</v>
      </c>
      <c r="BA22" s="11">
        <f t="shared" si="54"/>
        <v>0</v>
      </c>
      <c r="BB22" s="11">
        <f t="shared" si="54"/>
        <v>0</v>
      </c>
      <c r="BC22" s="11">
        <f>IF(SUM(R22,AN22)&gt;0,1,0)</f>
        <v>0</v>
      </c>
      <c r="BD22" s="11">
        <f t="shared" si="55"/>
        <v>0</v>
      </c>
      <c r="BE22" s="11">
        <f t="shared" si="55"/>
        <v>0</v>
      </c>
      <c r="BF22" s="11">
        <f t="shared" si="55"/>
        <v>0</v>
      </c>
      <c r="BG22" s="11">
        <f t="shared" si="55"/>
        <v>0</v>
      </c>
      <c r="BH22" s="11">
        <f t="shared" si="56"/>
        <v>0</v>
      </c>
      <c r="BI22" s="11">
        <f t="shared" si="56"/>
        <v>0</v>
      </c>
      <c r="BL22" s="11">
        <f t="shared" ref="BL22:BO24" si="58">BL$3*BL$4</f>
        <v>2.1259184866228305</v>
      </c>
      <c r="BM22" s="11">
        <f t="shared" si="58"/>
        <v>1.7896762770039132</v>
      </c>
      <c r="BN22" s="11">
        <f t="shared" si="58"/>
        <v>-2.1259184866228305</v>
      </c>
      <c r="BO22" s="11">
        <f t="shared" si="58"/>
        <v>-1.7896762770039132</v>
      </c>
    </row>
    <row r="23" spans="1:67">
      <c r="A23" s="8" t="s">
        <v>16</v>
      </c>
      <c r="B23" s="29">
        <v>1</v>
      </c>
      <c r="C23" s="8" t="s">
        <v>357</v>
      </c>
      <c r="D23" s="3">
        <v>540</v>
      </c>
      <c r="E23" s="7" t="s">
        <v>286</v>
      </c>
      <c r="F23" s="8">
        <v>20091124</v>
      </c>
      <c r="G23" s="8" t="s">
        <v>147</v>
      </c>
      <c r="H23" s="9">
        <f>IF(X23=1,IF(ABS(I24-I23)&gt;H$3,IF(I23&gt;Q22,IF(I23&gt;I24,Q22+H$4,I23),IF(I23&lt;I24,Q22-H$4,I23)),I23),I23)</f>
        <v>-0.1429</v>
      </c>
      <c r="I23" s="8">
        <v>-0.1429</v>
      </c>
      <c r="J23" s="9">
        <f>IF(ABS(I23)&gt;=1.96,1,0)</f>
        <v>0</v>
      </c>
      <c r="K23" s="9">
        <f>IF(ABS(I23)&gt;=1.96,1,IF(((SQRT(ABS(I23-I22)) - 0.969)/0.416)&gt;=1.96,1,0))</f>
        <v>0</v>
      </c>
      <c r="L23" s="9">
        <f>L$2*I23 + (1-L$2)*L22</f>
        <v>0.16861866666666661</v>
      </c>
      <c r="M23" s="9">
        <f>SQRT(M$2/(2 - M$2))</f>
        <v>0.42008402520840293</v>
      </c>
      <c r="N23" s="9">
        <f>IF(ABS(L23)&gt;=0*M23,(-L23),0)</f>
        <v>-0.16861866666666661</v>
      </c>
      <c r="O23" s="9">
        <f>I23+N22</f>
        <v>-0.44502666666666657</v>
      </c>
      <c r="P23" s="9">
        <f>IF(N23=0, P$3, P$3 + L23*P$4)</f>
        <v>1.4202342399999999</v>
      </c>
      <c r="Q23" s="9">
        <f>Q$2*H23 + (1-Q$2)*Q22</f>
        <v>0.16861866666666661</v>
      </c>
      <c r="R23" s="9">
        <f>IF(Q23&gt;=R$2,1,IF(Q23&lt;=R$3,1,0))</f>
        <v>0</v>
      </c>
      <c r="S23" s="9">
        <f>-1*Q23</f>
        <v>-0.16861866666666661</v>
      </c>
      <c r="T23" s="9">
        <f>H23+S22</f>
        <v>-0.44502666666666657</v>
      </c>
      <c r="U23" s="9">
        <f>IF(S23=0, U$3, U$3 + Q23*U$4)</f>
        <v>1.4202342399999999</v>
      </c>
      <c r="V23" s="9">
        <f>I23 - Q22</f>
        <v>-0.44502666666666657</v>
      </c>
      <c r="W23" s="9">
        <f>IF(W$3=0,SQRT(1 + (Q$2/(2 - Q$2))),W$2)</f>
        <v>1.0846522890932808</v>
      </c>
      <c r="X23" s="9">
        <f>IF(ABS(V23)&gt;(W23*X$3), 1, 0)</f>
        <v>0</v>
      </c>
      <c r="Y23" s="9">
        <f>IF(ABS(V23)&gt;(W23*Y$3), 1, 0)</f>
        <v>0</v>
      </c>
      <c r="Z23" s="9">
        <f>IF(ABS(V23)&gt;(W23*Z$3), 1, 0)</f>
        <v>0</v>
      </c>
      <c r="AA23" s="9">
        <f>IF(ABS(V23)&gt;(W23*AA$3), 1, 0)</f>
        <v>0</v>
      </c>
      <c r="AB23" s="9">
        <f>IF(Y22+Z22=0,IF(ABS(V23)&lt;=AB$2,IF(ABS(Q23)&lt;=AB$3,1,0), 0), 0)</f>
        <v>1</v>
      </c>
      <c r="AC23" s="9">
        <f>IF(Y22+Z22=0, IF(ABS(V23)&lt;=AC$2,IF(ABS(Q23)&lt;=AC$3,1,0), 0), 0)</f>
        <v>1</v>
      </c>
      <c r="AD23" s="9">
        <f>IF(AT23=1,IF(ABS(AE24-AE23)&gt;AD$3,IF(AE23&gt;AM22,IF(AE23&gt;AE24,AM22+AD$4,AE23),IF(AE23&lt;AE24,AM22-AD$4,AE23)),AE23),AE23)</f>
        <v>-0.375</v>
      </c>
      <c r="AE23" s="8">
        <v>-0.375</v>
      </c>
      <c r="AF23" s="9">
        <f>IF(ABS(AE23)&gt;=1.96,1,0)</f>
        <v>0</v>
      </c>
      <c r="AG23" s="9">
        <f>IF(ABS(AE23)&gt;=1.96,1,IF(((SQRT(ABS(AE23-AE22)) - 0.969)/0.416)&gt;=1.8,1,0))</f>
        <v>0</v>
      </c>
      <c r="AH23" s="9">
        <f>AH$2*AE23 + (1-AH$2)*AH22</f>
        <v>-0.64872916666666658</v>
      </c>
      <c r="AI23" s="9">
        <f>SQRT(AI$2/(2 - AI$2))</f>
        <v>0.42008402520840293</v>
      </c>
      <c r="AJ23" s="9">
        <f t="shared" si="57"/>
        <v>0.64872916666666658</v>
      </c>
      <c r="AK23" s="9">
        <f>AE23+AJ22</f>
        <v>0.39104166666666662</v>
      </c>
      <c r="AL23" s="9">
        <f>IF(AJ23=0, AL$3, AL$3 + AH23*AL$4)</f>
        <v>1.1091779166666667</v>
      </c>
      <c r="AM23" s="9">
        <f>AM$2*AD23 + (1-AM$2)*AM22</f>
        <v>-0.64872916666666658</v>
      </c>
      <c r="AN23" s="9">
        <f>IF(AM23&gt;=AN$2,1,IF(AM23&lt;=AN$3,1,0))</f>
        <v>0</v>
      </c>
      <c r="AO23" s="9">
        <f>-1*AM23</f>
        <v>0.64872916666666658</v>
      </c>
      <c r="AP23" s="9">
        <f>AD23+AO22</f>
        <v>0.39104166666666662</v>
      </c>
      <c r="AQ23" s="9">
        <f>IF(AO23=0, AQ$3, AQ$3 + AM23*AQ$4)</f>
        <v>1.1091779166666667</v>
      </c>
      <c r="AR23" s="9">
        <f>AE23 - AM22</f>
        <v>0.39104166666666662</v>
      </c>
      <c r="AS23" s="9">
        <f>IF(AS$3=0,SQRT(1 + (AM$2/(2 - AM$2))),AS$2)</f>
        <v>1.0846522890932808</v>
      </c>
      <c r="AT23" s="9">
        <f>IF(ABS(AR23)&gt;(AS23*AT$3), 1, 0)</f>
        <v>0</v>
      </c>
      <c r="AU23" s="9">
        <f>IF(ABS(AR23)&gt;(AS23*AU$3), 1, 0)</f>
        <v>0</v>
      </c>
      <c r="AV23" s="9">
        <f>IF(ABS(AR23)&gt;(AS23*AV$3), 1, 0)</f>
        <v>0</v>
      </c>
      <c r="AW23" s="9">
        <f>IF(ABS(AR23)&gt;(AS23*AW$3), 1, 0)</f>
        <v>0</v>
      </c>
      <c r="AX23" s="9">
        <f>IF(AU22+AV22=0,IF(ABS(AR23)&lt;=AX$2,IF(ABS(AM23)&lt;=AX$3,1,0), 0), 0)</f>
        <v>0</v>
      </c>
      <c r="AY23" s="9">
        <f>IF(AU22+AV22=0, IF(ABS(AR23)&lt;=AY$2,IF(ABS(AM23)&lt;=AY$3,1,0), 0), 0)</f>
        <v>1</v>
      </c>
      <c r="AZ23" s="9">
        <v>1</v>
      </c>
      <c r="BA23" s="11">
        <f t="shared" si="54"/>
        <v>0</v>
      </c>
      <c r="BB23" s="11">
        <f t="shared" si="54"/>
        <v>0</v>
      </c>
      <c r="BC23" s="11">
        <f>IF(SUM(R23,AN23)&gt;0,1,0)</f>
        <v>0</v>
      </c>
      <c r="BD23" s="11">
        <f t="shared" si="55"/>
        <v>0</v>
      </c>
      <c r="BE23" s="11">
        <f t="shared" si="55"/>
        <v>0</v>
      </c>
      <c r="BF23" s="11">
        <f t="shared" si="55"/>
        <v>0</v>
      </c>
      <c r="BG23" s="11">
        <f t="shared" si="55"/>
        <v>0</v>
      </c>
      <c r="BH23" s="11">
        <f t="shared" si="56"/>
        <v>0</v>
      </c>
      <c r="BI23" s="11">
        <f t="shared" si="56"/>
        <v>1</v>
      </c>
      <c r="BL23" s="11">
        <f t="shared" si="58"/>
        <v>2.1259184866228305</v>
      </c>
      <c r="BM23" s="11">
        <f t="shared" si="58"/>
        <v>1.7896762770039132</v>
      </c>
      <c r="BN23" s="11">
        <f t="shared" si="58"/>
        <v>-2.1259184866228305</v>
      </c>
      <c r="BO23" s="11">
        <f t="shared" si="58"/>
        <v>-1.7896762770039132</v>
      </c>
    </row>
    <row r="24" spans="1:67">
      <c r="A24" s="8" t="s">
        <v>16</v>
      </c>
      <c r="B24" s="29">
        <v>1</v>
      </c>
      <c r="C24" s="8" t="s">
        <v>357</v>
      </c>
      <c r="D24" s="3">
        <v>542</v>
      </c>
      <c r="E24" s="7" t="s">
        <v>286</v>
      </c>
      <c r="F24" s="8">
        <v>20100224</v>
      </c>
      <c r="G24" s="8" t="s">
        <v>374</v>
      </c>
      <c r="H24" s="9">
        <f>IF(X24=1,IF(ABS(I25-I24)&gt;H$3,IF(I24&gt;Q23,IF(I24&gt;I25,Q23+H$4,I24),IF(I24&lt;I25,Q23-H$4,I24)),I24),I24)</f>
        <v>0</v>
      </c>
      <c r="I24" s="8">
        <v>0</v>
      </c>
      <c r="J24" s="9">
        <f>IF(ABS(I24)&gt;=1.96,1,0)</f>
        <v>0</v>
      </c>
      <c r="K24" s="9">
        <f>IF(ABS(I24)&gt;=1.96,1,IF(((SQRT(ABS(I24-I23)) - 0.969)/0.416)&gt;=1.96,1,0))</f>
        <v>0</v>
      </c>
      <c r="L24" s="9">
        <f>L$2*I24 + (1-L$2)*L23</f>
        <v>0.11803306666666662</v>
      </c>
      <c r="M24" s="9">
        <f>SQRT(M$2/(2 - M$2))</f>
        <v>0.42008402520840293</v>
      </c>
      <c r="N24" s="9">
        <f>IF(ABS(L24)&gt;=0*M24,(-L24),0)</f>
        <v>-0.11803306666666662</v>
      </c>
      <c r="O24" s="9">
        <f>I24+N23</f>
        <v>-0.16861866666666661</v>
      </c>
      <c r="P24" s="9">
        <f>IF(N24=0, P$3, P$3 + L24*P$4)</f>
        <v>1.414163968</v>
      </c>
      <c r="Q24" s="9">
        <f>Q$2*H24 + (1-Q$2)*Q23</f>
        <v>0.11803306666666662</v>
      </c>
      <c r="R24" s="9">
        <f>IF(Q24&gt;=R$2,1,IF(Q24&lt;=R$3,1,0))</f>
        <v>0</v>
      </c>
      <c r="S24" s="9">
        <f>-1*Q24</f>
        <v>-0.11803306666666662</v>
      </c>
      <c r="T24" s="9">
        <f>H24+S23</f>
        <v>-0.16861866666666661</v>
      </c>
      <c r="U24" s="9">
        <f>IF(S24=0, U$3, U$3 + Q24*U$4)</f>
        <v>1.414163968</v>
      </c>
      <c r="V24" s="9">
        <f>I24 - Q23</f>
        <v>-0.16861866666666661</v>
      </c>
      <c r="W24" s="9">
        <f>IF(W$3=0,SQRT(1 + (Q$2/(2 - Q$2))),W$2)</f>
        <v>1.0846522890932808</v>
      </c>
      <c r="X24" s="9">
        <f>IF(ABS(V24)&gt;(W24*X$3), 1, 0)</f>
        <v>0</v>
      </c>
      <c r="Y24" s="9">
        <f>IF(ABS(V24)&gt;(W24*Y$3), 1, 0)</f>
        <v>0</v>
      </c>
      <c r="Z24" s="9">
        <f>IF(ABS(V24)&gt;(W24*Z$3), 1, 0)</f>
        <v>0</v>
      </c>
      <c r="AA24" s="9">
        <f>IF(ABS(V24)&gt;(W24*AA$3), 1, 0)</f>
        <v>0</v>
      </c>
      <c r="AB24" s="9">
        <f>IF(Y23+Z23=0,IF(ABS(V24)&lt;=AB$2,IF(ABS(Q24)&lt;=AB$3,1,0), 0), 0)</f>
        <v>1</v>
      </c>
      <c r="AC24" s="9">
        <f>IF(Y23+Z23=0, IF(ABS(V24)&lt;=AC$2,IF(ABS(Q24)&lt;=AC$3,1,0), 0), 0)</f>
        <v>1</v>
      </c>
      <c r="AD24" s="9">
        <f>IF(AT24=1,IF(ABS(AE25-AE24)&gt;AD$3,IF(AE24&gt;AM23,IF(AE24&gt;AE25,AM23+AD$4,AE24),IF(AE24&lt;AE25,AM23-AD$4,AE24)),AE24),AE24)</f>
        <v>0.28570000000000001</v>
      </c>
      <c r="AE24" s="8">
        <v>0.28570000000000001</v>
      </c>
      <c r="AF24" s="9">
        <f>IF(ABS(AE24)&gt;=1.96,1,0)</f>
        <v>0</v>
      </c>
      <c r="AG24" s="9">
        <f>IF(ABS(AE24)&gt;=1.96,1,IF(((SQRT(ABS(AE24-AE23)) - 0.969)/0.416)&gt;=1.8,1,0))</f>
        <v>0</v>
      </c>
      <c r="AH24" s="9">
        <f>AH$2*AE24 + (1-AH$2)*AH23</f>
        <v>-0.36840041666666656</v>
      </c>
      <c r="AI24" s="9">
        <f>SQRT(AI$2/(2 - AI$2))</f>
        <v>0.42008402520840293</v>
      </c>
      <c r="AJ24" s="9">
        <f t="shared" si="57"/>
        <v>0.36840041666666656</v>
      </c>
      <c r="AK24" s="9">
        <f>AE24+AJ23</f>
        <v>0.93442916666666664</v>
      </c>
      <c r="AL24" s="9">
        <f>IF(AJ24=0, AL$3, AL$3 + AH24*AL$4)</f>
        <v>1.1484239416666666</v>
      </c>
      <c r="AM24" s="9">
        <f>AM$2*AD24 + (1-AM$2)*AM23</f>
        <v>-0.36840041666666656</v>
      </c>
      <c r="AN24" s="9">
        <f>IF(AM24&gt;=AN$2,1,IF(AM24&lt;=AN$3,1,0))</f>
        <v>0</v>
      </c>
      <c r="AO24" s="9">
        <f>-1*AM24</f>
        <v>0.36840041666666656</v>
      </c>
      <c r="AP24" s="9">
        <f>AD24+AO23</f>
        <v>0.93442916666666664</v>
      </c>
      <c r="AQ24" s="9">
        <f>IF(AO24=0, AQ$3, AQ$3 + AM24*AQ$4)</f>
        <v>1.1484239416666666</v>
      </c>
      <c r="AR24" s="9">
        <f>AE24 - AM23</f>
        <v>0.93442916666666664</v>
      </c>
      <c r="AS24" s="9">
        <f>IF(AS$3=0,SQRT(1 + (AM$2/(2 - AM$2))),AS$2)</f>
        <v>1.0846522890932808</v>
      </c>
      <c r="AT24" s="9">
        <f>IF(ABS(AR24)&gt;(AS24*AT$3), 1, 0)</f>
        <v>0</v>
      </c>
      <c r="AU24" s="9">
        <f>IF(ABS(AR24)&gt;(AS24*AU$3), 1, 0)</f>
        <v>0</v>
      </c>
      <c r="AV24" s="9">
        <f>IF(ABS(AR24)&gt;(AS24*AV$3), 1, 0)</f>
        <v>0</v>
      </c>
      <c r="AW24" s="9">
        <f>IF(ABS(AR24)&gt;(AS24*AW$3), 1, 0)</f>
        <v>0</v>
      </c>
      <c r="AX24" s="9">
        <f>IF(AU23+AV23=0,IF(ABS(AR24)&lt;=AX$2,IF(ABS(AM24)&lt;=AX$3,1,0), 0), 0)</f>
        <v>0</v>
      </c>
      <c r="AY24" s="9">
        <f>IF(AU23+AV23=0, IF(ABS(AR24)&lt;=AY$2,IF(ABS(AM24)&lt;=AY$3,1,0), 0), 0)</f>
        <v>0</v>
      </c>
      <c r="AZ24" s="9">
        <v>1</v>
      </c>
      <c r="BA24" s="11">
        <f t="shared" si="54"/>
        <v>0</v>
      </c>
      <c r="BB24" s="11">
        <f t="shared" si="54"/>
        <v>0</v>
      </c>
      <c r="BC24" s="11">
        <f>IF(SUM(R24,AN24)&gt;0,1,0)</f>
        <v>0</v>
      </c>
      <c r="BD24" s="11">
        <f t="shared" si="55"/>
        <v>0</v>
      </c>
      <c r="BE24" s="11">
        <f t="shared" si="55"/>
        <v>0</v>
      </c>
      <c r="BF24" s="11">
        <f t="shared" si="55"/>
        <v>0</v>
      </c>
      <c r="BG24" s="11">
        <f t="shared" si="55"/>
        <v>0</v>
      </c>
      <c r="BH24" s="11">
        <f t="shared" si="56"/>
        <v>0</v>
      </c>
      <c r="BI24" s="11">
        <f t="shared" si="56"/>
        <v>0</v>
      </c>
      <c r="BL24" s="11">
        <f t="shared" si="58"/>
        <v>2.1259184866228305</v>
      </c>
      <c r="BM24" s="11">
        <f t="shared" si="58"/>
        <v>1.7896762770039132</v>
      </c>
      <c r="BN24" s="11">
        <f t="shared" si="58"/>
        <v>-2.1259184866228305</v>
      </c>
      <c r="BO24" s="11">
        <f t="shared" si="58"/>
        <v>-1.7896762770039132</v>
      </c>
    </row>
    <row r="25" spans="1:67">
      <c r="A25" s="9"/>
      <c r="B25" s="9">
        <f>COUNT(B21:B24)</f>
        <v>4</v>
      </c>
      <c r="C25" s="9"/>
      <c r="D25" s="9"/>
      <c r="E25" s="9"/>
      <c r="F25" s="9"/>
      <c r="G25" s="9"/>
      <c r="H25" s="9"/>
      <c r="J25" s="9">
        <f>SUM(J21:J24)</f>
        <v>0</v>
      </c>
      <c r="K25" s="9">
        <f>SUM(K21:K24)</f>
        <v>0</v>
      </c>
      <c r="L25" s="9"/>
      <c r="M25" s="9"/>
      <c r="N25" s="9"/>
      <c r="O25" s="9">
        <f>AVERAGE(O21:O24)</f>
        <v>-2.6627999999999964E-2</v>
      </c>
      <c r="P25" s="9">
        <f>AVERAGE(P21:P24)</f>
        <v>1.4260203520000001</v>
      </c>
      <c r="Q25" s="9"/>
      <c r="R25" s="9">
        <f>SUM(R21:R24)</f>
        <v>0</v>
      </c>
      <c r="S25" s="9"/>
      <c r="T25" s="9">
        <f>AVERAGE(T21:T24)</f>
        <v>-8.0194666666666609E-2</v>
      </c>
      <c r="U25" s="9">
        <f>AVERAGE(U21:U24)</f>
        <v>1.4260203520000001</v>
      </c>
      <c r="V25" s="9"/>
      <c r="W25" s="9"/>
      <c r="X25" s="9">
        <f t="shared" ref="X25:AC25" si="59">SUM(X21:X24)</f>
        <v>0</v>
      </c>
      <c r="Y25" s="9">
        <f t="shared" si="59"/>
        <v>0</v>
      </c>
      <c r="Z25" s="9">
        <f t="shared" si="59"/>
        <v>0</v>
      </c>
      <c r="AA25" s="9">
        <f t="shared" si="59"/>
        <v>0</v>
      </c>
      <c r="AB25" s="9">
        <f t="shared" si="59"/>
        <v>4</v>
      </c>
      <c r="AC25" s="9">
        <f t="shared" si="59"/>
        <v>4</v>
      </c>
      <c r="AD25" s="9"/>
      <c r="AF25" s="9">
        <f>SUM(AF21:AF24)</f>
        <v>0</v>
      </c>
      <c r="AG25" s="9">
        <f>SUM(AG21:AG24)</f>
        <v>0</v>
      </c>
      <c r="AH25" s="9"/>
      <c r="AI25" s="9"/>
      <c r="AJ25" s="9"/>
      <c r="AK25" s="9">
        <f>AVERAGE(AK21:AK24)</f>
        <v>0.11834687499999996</v>
      </c>
      <c r="AL25" s="9">
        <f>AVERAGE(AL21:AL24)</f>
        <v>1.1039744229166666</v>
      </c>
      <c r="AM25" s="9"/>
      <c r="AN25" s="9">
        <f>SUM(AN21:AN24)</f>
        <v>0</v>
      </c>
      <c r="AO25" s="9"/>
      <c r="AP25" s="9">
        <f>AVERAGE(AP21:AP24)</f>
        <v>0.30063854166666659</v>
      </c>
      <c r="AQ25" s="9">
        <f>AVERAGE(AQ21:AQ24)</f>
        <v>1.1039744229166666</v>
      </c>
      <c r="AR25" s="9"/>
      <c r="AS25" s="9"/>
      <c r="AT25" s="9">
        <f t="shared" ref="AT25:BI25" si="60">SUM(AT21:AT24)</f>
        <v>0</v>
      </c>
      <c r="AU25" s="9">
        <f t="shared" si="60"/>
        <v>0</v>
      </c>
      <c r="AV25" s="9">
        <f t="shared" si="60"/>
        <v>0</v>
      </c>
      <c r="AW25" s="9">
        <f t="shared" si="60"/>
        <v>0</v>
      </c>
      <c r="AX25" s="9">
        <f t="shared" si="60"/>
        <v>0</v>
      </c>
      <c r="AY25" s="9">
        <f t="shared" si="60"/>
        <v>1</v>
      </c>
      <c r="AZ25" s="9">
        <f t="shared" si="60"/>
        <v>4</v>
      </c>
      <c r="BA25" s="9">
        <f t="shared" si="60"/>
        <v>0</v>
      </c>
      <c r="BB25" s="9">
        <f t="shared" si="60"/>
        <v>0</v>
      </c>
      <c r="BC25" s="9">
        <f t="shared" si="60"/>
        <v>0</v>
      </c>
      <c r="BD25" s="9">
        <f t="shared" si="60"/>
        <v>0</v>
      </c>
      <c r="BE25" s="9">
        <f t="shared" si="60"/>
        <v>0</v>
      </c>
      <c r="BF25" s="9">
        <f t="shared" si="60"/>
        <v>0</v>
      </c>
      <c r="BG25" s="9">
        <f t="shared" si="60"/>
        <v>0</v>
      </c>
      <c r="BH25" s="9">
        <f t="shared" si="60"/>
        <v>0</v>
      </c>
      <c r="BI25" s="9">
        <f t="shared" si="60"/>
        <v>1</v>
      </c>
    </row>
    <row r="26" spans="1:67">
      <c r="A26" s="9"/>
      <c r="B26" s="9"/>
      <c r="C26" s="9"/>
      <c r="D26" s="9"/>
      <c r="E26" s="9"/>
      <c r="F26" s="9"/>
      <c r="G26" s="9"/>
      <c r="H26" s="9"/>
      <c r="J26" s="9"/>
      <c r="K26" s="9"/>
      <c r="L26" s="9"/>
      <c r="M26" s="9"/>
      <c r="N26" s="9"/>
      <c r="O26" s="9">
        <f>P$3 + O25*P$4</f>
        <v>1.3968046399999998</v>
      </c>
      <c r="P26" s="9"/>
      <c r="Q26" s="9"/>
      <c r="R26" s="9"/>
      <c r="S26" s="9"/>
      <c r="T26" s="9">
        <f>U$3 + T25*U$4</f>
        <v>1.3903766399999999</v>
      </c>
      <c r="U26" s="9"/>
      <c r="V26" s="9"/>
      <c r="W26" s="9"/>
      <c r="X26" s="9"/>
      <c r="Y26" s="9"/>
      <c r="Z26" s="9">
        <f>Z25-Y25</f>
        <v>0</v>
      </c>
      <c r="AA26" s="9"/>
      <c r="AB26" s="9"/>
      <c r="AC26" s="9"/>
      <c r="AD26" s="9"/>
      <c r="AF26" s="9"/>
      <c r="AG26" s="9"/>
      <c r="AH26" s="9"/>
      <c r="AI26" s="9"/>
      <c r="AJ26" s="9"/>
      <c r="AK26" s="9">
        <f>AL$3 + AK25*AL$4</f>
        <v>1.2165685625</v>
      </c>
      <c r="AL26" s="9"/>
      <c r="AM26" s="9"/>
      <c r="AN26" s="9"/>
      <c r="AO26" s="9"/>
      <c r="AP26" s="9">
        <f>AQ$3 + AP25*AQ$4</f>
        <v>1.2420893958333332</v>
      </c>
      <c r="AQ26" s="9"/>
      <c r="AR26" s="9"/>
      <c r="AS26" s="9"/>
      <c r="AT26" s="9"/>
      <c r="AU26" s="9"/>
      <c r="AV26" s="9">
        <f>AV25-AU25</f>
        <v>0</v>
      </c>
      <c r="AW26" s="9"/>
      <c r="AX26" s="9"/>
      <c r="AY26" s="9"/>
      <c r="AZ26" s="9"/>
    </row>
    <row r="27" spans="1:67">
      <c r="A27" s="9"/>
      <c r="B27" s="9"/>
      <c r="C27" s="9"/>
      <c r="D27" s="9"/>
      <c r="E27" s="9"/>
      <c r="F27" s="9"/>
      <c r="G27" s="9"/>
      <c r="H27" s="9"/>
      <c r="J27" s="9"/>
      <c r="K27" s="9"/>
      <c r="L27" s="9"/>
      <c r="M27" s="9"/>
      <c r="N27" s="9"/>
      <c r="O27" s="9">
        <f>STDEV(O21:O24)</f>
        <v>0.37126371207060405</v>
      </c>
      <c r="P27" s="9"/>
      <c r="Q27" s="9"/>
      <c r="R27" s="9"/>
      <c r="S27" s="9"/>
      <c r="T27" s="9">
        <f>STDEV(T21:T24)</f>
        <v>0.29032310320744364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F27" s="9"/>
      <c r="AG27" s="9"/>
      <c r="AH27" s="9"/>
      <c r="AI27" s="9"/>
      <c r="AJ27" s="9"/>
      <c r="AK27" s="9">
        <f>STDEV(AK21:AK24)</f>
        <v>1.1014904339488061</v>
      </c>
      <c r="AL27" s="9"/>
      <c r="AM27" s="9"/>
      <c r="AN27" s="9"/>
      <c r="AO27" s="9"/>
      <c r="AP27" s="9">
        <f>STDEV(AP21:AP24)</f>
        <v>0.74800119348549787</v>
      </c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67">
      <c r="A28" s="9"/>
      <c r="B28" s="9"/>
      <c r="C28" s="9"/>
      <c r="D28" s="9"/>
      <c r="E28" s="9"/>
      <c r="F28" s="9"/>
      <c r="G28" s="9"/>
      <c r="H28" s="9"/>
      <c r="J28" s="9"/>
      <c r="K28" s="9"/>
      <c r="L28" s="9"/>
      <c r="M28" s="9"/>
      <c r="N28" s="9"/>
      <c r="O28" s="9">
        <f>SQRT(O27^2 + O25^2)</f>
        <v>0.37221740190975006</v>
      </c>
      <c r="P28" s="9"/>
      <c r="Q28" s="9"/>
      <c r="R28" s="9"/>
      <c r="S28" s="9"/>
      <c r="T28" s="9">
        <f>SQRT(T27^2 + T25^2)</f>
        <v>0.30119543292981343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F28" s="9"/>
      <c r="AG28" s="9"/>
      <c r="AH28" s="9"/>
      <c r="AI28" s="9"/>
      <c r="AJ28" s="9"/>
      <c r="AK28" s="9">
        <f>SQRT(AK27^2 + AK25^2)</f>
        <v>1.1078299323014318</v>
      </c>
      <c r="AL28" s="9"/>
      <c r="AM28" s="9"/>
      <c r="AN28" s="9"/>
      <c r="AO28" s="9"/>
      <c r="AP28" s="9">
        <f>SQRT(AP27^2 + AP25^2)</f>
        <v>0.80615712996362521</v>
      </c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67">
      <c r="A29" s="9"/>
      <c r="B29" s="9"/>
      <c r="C29" s="9"/>
      <c r="D29" s="9"/>
      <c r="E29" s="9"/>
      <c r="F29" s="9"/>
      <c r="G29" s="9"/>
      <c r="H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67">
      <c r="A30" s="9"/>
      <c r="B30" s="9"/>
      <c r="C30" s="9"/>
      <c r="D30" s="9"/>
      <c r="E30" s="9"/>
      <c r="F30" s="9"/>
      <c r="G30" s="9"/>
      <c r="H30" s="9"/>
      <c r="J30" s="9"/>
      <c r="K30" s="9"/>
      <c r="L30" s="9">
        <f>AVERAGE(I31:I33)</f>
        <v>2.0952333333333333</v>
      </c>
      <c r="M30" s="9"/>
      <c r="N30" s="9">
        <v>0</v>
      </c>
      <c r="O30" s="9"/>
      <c r="P30" s="9"/>
      <c r="Q30" s="9">
        <f>AVERAGE(I31:I33)</f>
        <v>2.0952333333333333</v>
      </c>
      <c r="R30" s="9"/>
      <c r="S30" s="9">
        <f>-1*Q30</f>
        <v>-2.0952333333333333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F30" s="9"/>
      <c r="AG30" s="9"/>
      <c r="AH30" s="9">
        <f>AVERAGE(AE31:AE33)</f>
        <v>1.3125</v>
      </c>
      <c r="AI30" s="9"/>
      <c r="AJ30" s="9">
        <v>0</v>
      </c>
      <c r="AK30" s="9"/>
      <c r="AL30" s="9"/>
      <c r="AM30" s="9">
        <f>AVERAGE(AE31:AE33)</f>
        <v>1.3125</v>
      </c>
      <c r="AN30" s="9"/>
      <c r="AO30" s="9">
        <f>-1*AM30</f>
        <v>-1.3125</v>
      </c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67">
      <c r="A31" s="7" t="s">
        <v>16</v>
      </c>
      <c r="B31" s="6">
        <v>2</v>
      </c>
      <c r="C31" s="7" t="s">
        <v>291</v>
      </c>
      <c r="D31" s="7" t="s">
        <v>163</v>
      </c>
      <c r="E31" s="7" t="s">
        <v>292</v>
      </c>
      <c r="F31" s="3">
        <v>20090119</v>
      </c>
      <c r="G31" s="3" t="s">
        <v>60</v>
      </c>
      <c r="H31" s="9">
        <f>IF(X31=1,IF(ABS(I32-I31)&gt;H$3,IF(I31&gt;Q30,IF(I31&gt;I32,Q30+H$4,I31),IF(I31&lt;I32,Q30-H$4,I31)),I31),I31)</f>
        <v>1.4286000000000001</v>
      </c>
      <c r="I31" s="7">
        <v>1.4286000000000001</v>
      </c>
      <c r="J31" s="9">
        <f>IF(ABS(I31)&gt;=1.96,1,0)</f>
        <v>0</v>
      </c>
      <c r="K31" s="9">
        <f>IF(ABS(I31)&gt;=1.96,1,IF(((SQRT(ABS(I31-I30)) - 0.969)/0.416)&gt;=1.96,1,0))</f>
        <v>0</v>
      </c>
      <c r="L31" s="9">
        <f t="shared" ref="L31:L38" si="61">L$2*I31 + (1-L$2)*L30</f>
        <v>1.8952433333333332</v>
      </c>
      <c r="M31" s="9">
        <f>SQRT(M$2/(2 - M$2))</f>
        <v>0.42008402520840293</v>
      </c>
      <c r="N31" s="9">
        <f>IF(ABS(L31)&gt;=0*M31,(-L31),0)</f>
        <v>-1.8952433333333332</v>
      </c>
      <c r="O31" s="9">
        <f t="shared" ref="O31:O38" si="62">I31+N30</f>
        <v>1.4286000000000001</v>
      </c>
      <c r="P31" s="9">
        <f>IF(N31=0, P$3, P$3 + L31*P$4)</f>
        <v>1.6274291999999999</v>
      </c>
      <c r="Q31" s="9">
        <f t="shared" ref="Q31:Q38" si="63">Q$2*H31 + (1-Q$2)*Q30</f>
        <v>1.8952433333333332</v>
      </c>
      <c r="R31" s="9">
        <f>IF(Q31&gt;=R$2,1,IF(Q31&lt;=R$3,1,0))</f>
        <v>0</v>
      </c>
      <c r="S31" s="9">
        <f>-1*Q31</f>
        <v>-1.8952433333333332</v>
      </c>
      <c r="T31" s="9">
        <f t="shared" ref="T31:T38" si="64">H31+S30</f>
        <v>-0.66663333333333319</v>
      </c>
      <c r="U31" s="9">
        <f>IF(S31=0, U$3, U$3 + Q31*U$4)</f>
        <v>1.6274291999999999</v>
      </c>
      <c r="V31" s="9">
        <f t="shared" ref="V31:V38" si="65">I31 - Q30</f>
        <v>-0.66663333333333319</v>
      </c>
      <c r="W31" s="9">
        <f t="shared" ref="W31:W38" si="66">IF(W$3=0,SQRT(1 + (Q$2/(2 - Q$2))),W$2)</f>
        <v>1.0846522890932808</v>
      </c>
      <c r="X31" s="9">
        <f>IF(ABS(V31)&gt;(W31*X$3), 1, 0)</f>
        <v>0</v>
      </c>
      <c r="Y31" s="9">
        <f>IF(ABS(V31)&gt;(W31*Y$3), 1, 0)</f>
        <v>0</v>
      </c>
      <c r="Z31" s="9">
        <f>IF(ABS(V31)&gt;(W31*Z$3), 1, 0)</f>
        <v>0</v>
      </c>
      <c r="AA31" s="9">
        <f>IF(ABS(V31)&gt;(W31*AA$3), 1, 0)</f>
        <v>0</v>
      </c>
      <c r="AB31" s="9">
        <f>IF(Y30+Z30=0,IF(ABS(V31)&lt;=AB$2,IF(ABS(Q31)&lt;=AB$3,1,0), 0), 0)</f>
        <v>0</v>
      </c>
      <c r="AC31" s="9">
        <f>IF(Y30+Z30=0, IF(ABS(V31)&lt;=AC$2,IF(ABS(Q31)&lt;=AC$3,1,0), 0), 0)</f>
        <v>0</v>
      </c>
      <c r="AD31" s="9">
        <f>IF(AT31=1,IF(ABS(AE32-AE31)&gt;AD$3,IF(AE31&gt;AM30,IF(AE31&gt;AE32,AM30+AD$4,AE31),IF(AE31&lt;AE32,AM30-AD$4,AE31)),AE31),AE31)</f>
        <v>1.5625</v>
      </c>
      <c r="AE31" s="7">
        <v>1.5625</v>
      </c>
      <c r="AF31" s="9">
        <f>IF(ABS(AE31)&gt;=1.96,1,0)</f>
        <v>0</v>
      </c>
      <c r="AG31" s="9">
        <f>IF(ABS(AE31)&gt;=1.96,1,IF(((SQRT(ABS(AE31-AE30)) - 0.969)/0.416)&gt;=1.8,1,0))</f>
        <v>0</v>
      </c>
      <c r="AH31" s="9">
        <f>AH$2*AE31 + (1-AH$2)*AH30</f>
        <v>1.3875</v>
      </c>
      <c r="AI31" s="9">
        <f>SQRT(AI$2/(2 - AI$2))</f>
        <v>0.42008402520840293</v>
      </c>
      <c r="AJ31" s="9">
        <f>IF(ABS(AH31)&gt;=0*AI31,(-AH31),0)</f>
        <v>-1.3875</v>
      </c>
      <c r="AK31" s="9">
        <f>AE31+AJ30</f>
        <v>1.5625</v>
      </c>
      <c r="AL31" s="9">
        <f>IF(AJ31=0, AL$3, AL$3 + AH31*AL$4)</f>
        <v>1.39425</v>
      </c>
      <c r="AM31" s="9">
        <f>AM$2*AD31 + (1-AM$2)*AM30</f>
        <v>1.3875</v>
      </c>
      <c r="AN31" s="9">
        <f>IF(AM31&gt;=AN$2,1,IF(AM31&lt;=AN$3,1,0))</f>
        <v>0</v>
      </c>
      <c r="AO31" s="9">
        <f t="shared" ref="AO31:AO38" si="67">-1*AM31</f>
        <v>-1.3875</v>
      </c>
      <c r="AP31" s="9">
        <f t="shared" ref="AP31:AP38" si="68">AD31+AO30</f>
        <v>0.25</v>
      </c>
      <c r="AQ31" s="9">
        <f>IF(AO31=0, AQ$3, AQ$3 + AM31*AQ$4)</f>
        <v>1.39425</v>
      </c>
      <c r="AR31" s="9">
        <f>AE31 - AM30</f>
        <v>0.25</v>
      </c>
      <c r="AS31" s="9">
        <f t="shared" ref="AS31:AS38" si="69">IF(AS$3=0,SQRT(1 + (AM$2/(2 - AM$2))),AS$2)</f>
        <v>1.0846522890932808</v>
      </c>
      <c r="AT31" s="9">
        <f>IF(ABS(AR31)&gt;(AS31*AT$3), 1, 0)</f>
        <v>0</v>
      </c>
      <c r="AU31" s="9">
        <f>IF(ABS(AR31)&gt;(AS31*AU$3), 1, 0)</f>
        <v>0</v>
      </c>
      <c r="AV31" s="9">
        <f>IF(ABS(AR31)&gt;(AS31*AV$3), 1, 0)</f>
        <v>0</v>
      </c>
      <c r="AW31" s="9">
        <f>IF(ABS(AR31)&gt;(AS31*AW$3), 1, 0)</f>
        <v>0</v>
      </c>
      <c r="AX31" s="9">
        <f>IF(AU30+AV30=0,IF(ABS(AR31)&lt;=AX$2,IF(ABS(AM31)&lt;=AX$3,1,0), 0), 0)</f>
        <v>0</v>
      </c>
      <c r="AY31" s="9">
        <f>IF(AU30+AV30=0, IF(ABS(AR31)&lt;=AY$2,IF(ABS(AM31)&lt;=AY$3,1,0), 0), 0)</f>
        <v>1</v>
      </c>
      <c r="AZ31" s="9">
        <v>1</v>
      </c>
      <c r="BA31" s="11">
        <f>IF(SUM(J31,AF31)&gt;0,1,0)</f>
        <v>0</v>
      </c>
      <c r="BB31" s="11">
        <f>IF(SUM(K31,AG31)&gt;0,1,0)</f>
        <v>0</v>
      </c>
      <c r="BC31" s="11">
        <f>IF(SUM(R31,AN31)&gt;0,1,0)</f>
        <v>0</v>
      </c>
      <c r="BD31" s="11">
        <f>IF(SUM(X31,AT31)&gt;0,1,0)</f>
        <v>0</v>
      </c>
      <c r="BE31" s="11">
        <f>IF(SUM(Y31,AU31)&gt;0,1,0)</f>
        <v>0</v>
      </c>
      <c r="BF31" s="11">
        <f>IF(SUM(Z31,AV31)&gt;0,1,0)</f>
        <v>0</v>
      </c>
      <c r="BG31" s="11">
        <f>IF(SUM(AA31,AW31)&gt;0,1,0)</f>
        <v>0</v>
      </c>
      <c r="BH31" s="11">
        <f>IF(SUM(AB31,AX31)=2,1,0)</f>
        <v>0</v>
      </c>
      <c r="BI31" s="11">
        <f>IF(SUM(AC31,AY31)=2,1,0)</f>
        <v>0</v>
      </c>
      <c r="BL31" s="11">
        <f>BL$3*BL$4</f>
        <v>2.1259184866228305</v>
      </c>
      <c r="BM31" s="11">
        <f>BM$3*BM$4</f>
        <v>1.7896762770039132</v>
      </c>
      <c r="BN31" s="11">
        <f>BN$3*BN$4</f>
        <v>-2.1259184866228305</v>
      </c>
      <c r="BO31" s="11">
        <f>BO$3*BO$4</f>
        <v>-1.7896762770039132</v>
      </c>
    </row>
    <row r="32" spans="1:67">
      <c r="A32" s="7" t="s">
        <v>16</v>
      </c>
      <c r="B32" s="6">
        <v>2</v>
      </c>
      <c r="C32" s="7" t="s">
        <v>291</v>
      </c>
      <c r="D32" s="7" t="s">
        <v>166</v>
      </c>
      <c r="E32" s="7" t="s">
        <v>300</v>
      </c>
      <c r="F32" s="3">
        <v>20090224</v>
      </c>
      <c r="G32" s="3" t="s">
        <v>64</v>
      </c>
      <c r="H32" s="9">
        <f t="shared" ref="H32:H37" si="70">IF(X32=1,IF(ABS(I33-I32)&gt;H$3,IF(I32&gt;Q31,IF(I32&gt;I33,Q31+H$4,I32),IF(I32&lt;I33,Q31-H$4,I32)),I32),I32)</f>
        <v>2.5</v>
      </c>
      <c r="I32" s="7">
        <v>2.5</v>
      </c>
      <c r="J32" s="9">
        <f t="shared" ref="J32:J38" si="71">IF(ABS(I32)&gt;=1.96,1,0)</f>
        <v>1</v>
      </c>
      <c r="K32" s="9">
        <f t="shared" ref="K32:K38" si="72">IF(ABS(I32)&gt;=1.96,1,IF(((SQRT(ABS(I32-I31)) - 0.969)/0.416)&gt;=1.96,1,0))</f>
        <v>1</v>
      </c>
      <c r="L32" s="9">
        <f t="shared" si="61"/>
        <v>2.0766703333333334</v>
      </c>
      <c r="M32" s="9">
        <f t="shared" ref="M32:M38" si="73">SQRT(M$2/(2 - M$2))</f>
        <v>0.42008402520840293</v>
      </c>
      <c r="N32" s="9">
        <f t="shared" ref="N32:N38" si="74">IF(ABS(L32)&gt;=0*M32,(-L32),0)</f>
        <v>-2.0766703333333334</v>
      </c>
      <c r="O32" s="9">
        <f t="shared" si="62"/>
        <v>0.60475666666666683</v>
      </c>
      <c r="P32" s="9">
        <f t="shared" ref="P32:P38" si="75">IF(N32=0, P$3, P$3 + L32*P$4)</f>
        <v>1.64920044</v>
      </c>
      <c r="Q32" s="9">
        <f t="shared" si="63"/>
        <v>2.0766703333333334</v>
      </c>
      <c r="R32" s="9">
        <f t="shared" ref="R32:R38" si="76">IF(Q32&gt;=R$2,1,IF(Q32&lt;=R$3,1,0))</f>
        <v>0</v>
      </c>
      <c r="S32" s="9">
        <f t="shared" ref="S32:S38" si="77">-1*Q32</f>
        <v>-2.0766703333333334</v>
      </c>
      <c r="T32" s="9">
        <f t="shared" si="64"/>
        <v>0.60475666666666683</v>
      </c>
      <c r="U32" s="9">
        <f t="shared" ref="U32:U38" si="78">IF(S32=0, U$3, U$3 + Q32*U$4)</f>
        <v>1.64920044</v>
      </c>
      <c r="V32" s="9">
        <f t="shared" si="65"/>
        <v>0.60475666666666683</v>
      </c>
      <c r="W32" s="9">
        <f t="shared" si="66"/>
        <v>1.0846522890932808</v>
      </c>
      <c r="X32" s="9">
        <f t="shared" ref="X32:X38" si="79">IF(ABS(V32)&gt;(W32*X$3), 1, 0)</f>
        <v>0</v>
      </c>
      <c r="Y32" s="9">
        <f t="shared" ref="Y32:Y38" si="80">IF(ABS(V32)&gt;(W32*Y$3), 1, 0)</f>
        <v>0</v>
      </c>
      <c r="Z32" s="9">
        <f t="shared" ref="Z32:Z38" si="81">IF(ABS(V32)&gt;(W32*Z$3), 1, 0)</f>
        <v>0</v>
      </c>
      <c r="AA32" s="9">
        <f t="shared" ref="AA32:AA38" si="82">IF(ABS(V32)&gt;(W32*AA$3), 1, 0)</f>
        <v>0</v>
      </c>
      <c r="AB32" s="9">
        <f t="shared" ref="AB32:AB38" si="83">IF(Y31+Z31=0,IF(ABS(V32)&lt;=AB$2,IF(ABS(Q32)&lt;=AB$3,1,0), 0), 0)</f>
        <v>0</v>
      </c>
      <c r="AC32" s="9">
        <f t="shared" ref="AC32:AC38" si="84">IF(Y31+Z31=0, IF(ABS(V32)&lt;=AC$2,IF(ABS(Q32)&lt;=AC$3,1,0), 0), 0)</f>
        <v>0</v>
      </c>
      <c r="AD32" s="9">
        <f t="shared" ref="AD32:AD37" si="85">IF(AT32=1,IF(ABS(AE33-AE32)&gt;AD$3,IF(AE32&gt;AM31,IF(AE32&gt;AE33,AM31+AD$4,AE32),IF(AE32&lt;AE33,AM31-AD$4,AE32)),AE32),AE32)</f>
        <v>1.625</v>
      </c>
      <c r="AE32" s="7">
        <v>1.625</v>
      </c>
      <c r="AF32" s="9">
        <f t="shared" ref="AF32:AF38" si="86">IF(ABS(AE32)&gt;=1.96,1,0)</f>
        <v>0</v>
      </c>
      <c r="AG32" s="9">
        <f t="shared" ref="AG32:AG38" si="87">IF(ABS(AE32)&gt;=1.96,1,IF(((SQRT(ABS(AE32-AE31)) - 0.969)/0.416)&gt;=1.8,1,0))</f>
        <v>0</v>
      </c>
      <c r="AH32" s="9">
        <f t="shared" ref="AH32:AH38" si="88">AH$2*AE32 + (1-AH$2)*AH31</f>
        <v>1.45875</v>
      </c>
      <c r="AI32" s="9">
        <f t="shared" ref="AI32:AI38" si="89">SQRT(AI$2/(2 - AI$2))</f>
        <v>0.42008402520840293</v>
      </c>
      <c r="AJ32" s="9">
        <f t="shared" ref="AJ32:AJ38" si="90">IF(ABS(AH32)&gt;=0*AI32,(-AH32),0)</f>
        <v>-1.45875</v>
      </c>
      <c r="AK32" s="9">
        <f t="shared" ref="AK32:AK38" si="91">AE32+AJ31</f>
        <v>0.23750000000000004</v>
      </c>
      <c r="AL32" s="9">
        <f t="shared" ref="AL32:AL38" si="92">IF(AJ32=0, AL$3, AL$3 + AH32*AL$4)</f>
        <v>1.4042250000000001</v>
      </c>
      <c r="AM32" s="9">
        <f t="shared" ref="AM32:AM38" si="93">AM$2*AD32 + (1-AM$2)*AM31</f>
        <v>1.45875</v>
      </c>
      <c r="AN32" s="9">
        <f t="shared" ref="AN32:AN38" si="94">IF(AM32&gt;=AN$2,1,IF(AM32&lt;=AN$3,1,0))</f>
        <v>0</v>
      </c>
      <c r="AO32" s="9">
        <f t="shared" si="67"/>
        <v>-1.45875</v>
      </c>
      <c r="AP32" s="9">
        <f t="shared" si="68"/>
        <v>0.23750000000000004</v>
      </c>
      <c r="AQ32" s="9">
        <f t="shared" ref="AQ32:AQ38" si="95">IF(AO32=0, AQ$3, AQ$3 + AM32*AQ$4)</f>
        <v>1.4042250000000001</v>
      </c>
      <c r="AR32" s="9">
        <f t="shared" ref="AR32:AR38" si="96">AE32 - AM31</f>
        <v>0.23750000000000004</v>
      </c>
      <c r="AS32" s="9">
        <f t="shared" si="69"/>
        <v>1.0846522890932808</v>
      </c>
      <c r="AT32" s="9">
        <f t="shared" ref="AT32:AT38" si="97">IF(ABS(AR32)&gt;(AS32*AT$3), 1, 0)</f>
        <v>0</v>
      </c>
      <c r="AU32" s="9">
        <f t="shared" ref="AU32:AU38" si="98">IF(ABS(AR32)&gt;(AS32*AU$3), 1, 0)</f>
        <v>0</v>
      </c>
      <c r="AV32" s="9">
        <f t="shared" ref="AV32:AV38" si="99">IF(ABS(AR32)&gt;(AS32*AV$3), 1, 0)</f>
        <v>0</v>
      </c>
      <c r="AW32" s="9">
        <f t="shared" ref="AW32:AW38" si="100">IF(ABS(AR32)&gt;(AS32*AW$3), 1, 0)</f>
        <v>0</v>
      </c>
      <c r="AX32" s="9">
        <f t="shared" ref="AX32:AX38" si="101">IF(AU31+AV31=0,IF(ABS(AR32)&lt;=AX$2,IF(ABS(AM32)&lt;=AX$3,1,0), 0), 0)</f>
        <v>0</v>
      </c>
      <c r="AY32" s="9">
        <f t="shared" ref="AY32:AY38" si="102">IF(AU31+AV31=0, IF(ABS(AR32)&lt;=AY$2,IF(ABS(AM32)&lt;=AY$3,1,0), 0), 0)</f>
        <v>1</v>
      </c>
      <c r="AZ32" s="9">
        <v>1</v>
      </c>
      <c r="BA32" s="11">
        <f t="shared" ref="BA32:BA38" si="103">IF(SUM(J32,AF32)&gt;0,1,0)</f>
        <v>1</v>
      </c>
      <c r="BB32" s="11">
        <f t="shared" ref="BB32:BB38" si="104">IF(SUM(K32,AG32)&gt;0,1,0)</f>
        <v>1</v>
      </c>
      <c r="BC32" s="11">
        <f t="shared" ref="BC32:BC38" si="105">IF(SUM(R32,AN32)&gt;0,1,0)</f>
        <v>0</v>
      </c>
      <c r="BD32" s="11">
        <f t="shared" ref="BD32:BD38" si="106">IF(SUM(X32,AT32)&gt;0,1,0)</f>
        <v>0</v>
      </c>
      <c r="BE32" s="11">
        <f t="shared" ref="BE32:BE38" si="107">IF(SUM(Y32,AU32)&gt;0,1,0)</f>
        <v>0</v>
      </c>
      <c r="BF32" s="11">
        <f t="shared" ref="BF32:BF38" si="108">IF(SUM(Z32,AV32)&gt;0,1,0)</f>
        <v>0</v>
      </c>
      <c r="BG32" s="11">
        <f t="shared" ref="BG32:BG38" si="109">IF(SUM(AA32,AW32)&gt;0,1,0)</f>
        <v>0</v>
      </c>
      <c r="BH32" s="11">
        <f t="shared" ref="BH32:BH38" si="110">IF(SUM(AB32,AX32)=2,1,0)</f>
        <v>0</v>
      </c>
      <c r="BI32" s="11">
        <f t="shared" ref="BI32:BI38" si="111">IF(SUM(AC32,AY32)=2,1,0)</f>
        <v>0</v>
      </c>
      <c r="BL32" s="11">
        <f t="shared" ref="BL32:BO38" si="112">BL$3*BL$4</f>
        <v>2.1259184866228305</v>
      </c>
      <c r="BM32" s="11">
        <f t="shared" si="112"/>
        <v>1.7896762770039132</v>
      </c>
      <c r="BN32" s="11">
        <f t="shared" si="112"/>
        <v>-2.1259184866228305</v>
      </c>
      <c r="BO32" s="11">
        <f t="shared" si="112"/>
        <v>-1.7896762770039132</v>
      </c>
    </row>
    <row r="33" spans="1:67">
      <c r="A33" s="7" t="s">
        <v>16</v>
      </c>
      <c r="B33" s="6">
        <v>2</v>
      </c>
      <c r="C33" s="7" t="s">
        <v>291</v>
      </c>
      <c r="D33" s="7" t="s">
        <v>162</v>
      </c>
      <c r="E33" s="7" t="s">
        <v>286</v>
      </c>
      <c r="F33" s="3">
        <v>20090303</v>
      </c>
      <c r="G33" s="3" t="s">
        <v>68</v>
      </c>
      <c r="H33" s="9">
        <f t="shared" si="70"/>
        <v>2.3571</v>
      </c>
      <c r="I33" s="7">
        <v>2.3571</v>
      </c>
      <c r="J33" s="9">
        <f t="shared" si="71"/>
        <v>1</v>
      </c>
      <c r="K33" s="9">
        <f t="shared" si="72"/>
        <v>1</v>
      </c>
      <c r="L33" s="9">
        <f t="shared" si="61"/>
        <v>2.160799233333333</v>
      </c>
      <c r="M33" s="9">
        <f t="shared" si="73"/>
        <v>0.42008402520840293</v>
      </c>
      <c r="N33" s="9">
        <f t="shared" si="74"/>
        <v>-2.160799233333333</v>
      </c>
      <c r="O33" s="9">
        <f t="shared" si="62"/>
        <v>0.28042966666666658</v>
      </c>
      <c r="P33" s="9">
        <f t="shared" si="75"/>
        <v>1.6592959079999998</v>
      </c>
      <c r="Q33" s="9">
        <f t="shared" si="63"/>
        <v>2.160799233333333</v>
      </c>
      <c r="R33" s="9">
        <f t="shared" si="76"/>
        <v>0</v>
      </c>
      <c r="S33" s="9">
        <f t="shared" si="77"/>
        <v>-2.160799233333333</v>
      </c>
      <c r="T33" s="9">
        <f t="shared" si="64"/>
        <v>0.28042966666666658</v>
      </c>
      <c r="U33" s="9">
        <f t="shared" si="78"/>
        <v>1.6592959079999998</v>
      </c>
      <c r="V33" s="9">
        <f t="shared" si="65"/>
        <v>0.28042966666666658</v>
      </c>
      <c r="W33" s="9">
        <f t="shared" si="66"/>
        <v>1.0846522890932808</v>
      </c>
      <c r="X33" s="9">
        <f t="shared" si="79"/>
        <v>0</v>
      </c>
      <c r="Y33" s="9">
        <f t="shared" si="80"/>
        <v>0</v>
      </c>
      <c r="Z33" s="9">
        <f t="shared" si="81"/>
        <v>0</v>
      </c>
      <c r="AA33" s="9">
        <f t="shared" si="82"/>
        <v>0</v>
      </c>
      <c r="AB33" s="9">
        <f t="shared" si="83"/>
        <v>0</v>
      </c>
      <c r="AC33" s="9">
        <f t="shared" si="84"/>
        <v>1</v>
      </c>
      <c r="AD33" s="9">
        <f t="shared" si="85"/>
        <v>0.75</v>
      </c>
      <c r="AE33" s="7">
        <v>0.75</v>
      </c>
      <c r="AF33" s="9">
        <f t="shared" si="86"/>
        <v>0</v>
      </c>
      <c r="AG33" s="9">
        <f t="shared" si="87"/>
        <v>0</v>
      </c>
      <c r="AH33" s="9">
        <f t="shared" si="88"/>
        <v>1.2461249999999997</v>
      </c>
      <c r="AI33" s="9">
        <f t="shared" si="89"/>
        <v>0.42008402520840293</v>
      </c>
      <c r="AJ33" s="9">
        <f t="shared" si="90"/>
        <v>-1.2461249999999997</v>
      </c>
      <c r="AK33" s="9">
        <f t="shared" si="91"/>
        <v>-0.70874999999999999</v>
      </c>
      <c r="AL33" s="9">
        <f t="shared" si="92"/>
        <v>1.3744574999999999</v>
      </c>
      <c r="AM33" s="9">
        <f t="shared" si="93"/>
        <v>1.2461249999999997</v>
      </c>
      <c r="AN33" s="9">
        <f t="shared" si="94"/>
        <v>0</v>
      </c>
      <c r="AO33" s="9">
        <f t="shared" si="67"/>
        <v>-1.2461249999999997</v>
      </c>
      <c r="AP33" s="9">
        <f t="shared" si="68"/>
        <v>-0.70874999999999999</v>
      </c>
      <c r="AQ33" s="9">
        <f t="shared" si="95"/>
        <v>1.3744574999999999</v>
      </c>
      <c r="AR33" s="9">
        <f t="shared" si="96"/>
        <v>-0.70874999999999999</v>
      </c>
      <c r="AS33" s="9">
        <f t="shared" si="69"/>
        <v>1.0846522890932808</v>
      </c>
      <c r="AT33" s="9">
        <f t="shared" si="97"/>
        <v>0</v>
      </c>
      <c r="AU33" s="9">
        <f t="shared" si="98"/>
        <v>0</v>
      </c>
      <c r="AV33" s="9">
        <f t="shared" si="99"/>
        <v>0</v>
      </c>
      <c r="AW33" s="9">
        <f t="shared" si="100"/>
        <v>0</v>
      </c>
      <c r="AX33" s="9">
        <f t="shared" si="101"/>
        <v>0</v>
      </c>
      <c r="AY33" s="9">
        <f t="shared" si="102"/>
        <v>0</v>
      </c>
      <c r="AZ33" s="9">
        <v>1</v>
      </c>
      <c r="BA33" s="11">
        <f t="shared" si="103"/>
        <v>1</v>
      </c>
      <c r="BB33" s="11">
        <f t="shared" si="104"/>
        <v>1</v>
      </c>
      <c r="BC33" s="11">
        <f t="shared" si="105"/>
        <v>0</v>
      </c>
      <c r="BD33" s="11">
        <f t="shared" si="106"/>
        <v>0</v>
      </c>
      <c r="BE33" s="11">
        <f t="shared" si="107"/>
        <v>0</v>
      </c>
      <c r="BF33" s="11">
        <f t="shared" si="108"/>
        <v>0</v>
      </c>
      <c r="BG33" s="11">
        <f t="shared" si="109"/>
        <v>0</v>
      </c>
      <c r="BH33" s="11">
        <f t="shared" si="110"/>
        <v>0</v>
      </c>
      <c r="BI33" s="11">
        <f t="shared" si="111"/>
        <v>0</v>
      </c>
      <c r="BL33" s="11">
        <f t="shared" si="112"/>
        <v>2.1259184866228305</v>
      </c>
      <c r="BM33" s="11">
        <f t="shared" si="112"/>
        <v>1.7896762770039132</v>
      </c>
      <c r="BN33" s="11">
        <f t="shared" si="112"/>
        <v>-2.1259184866228305</v>
      </c>
      <c r="BO33" s="11">
        <f t="shared" si="112"/>
        <v>-1.7896762770039132</v>
      </c>
    </row>
    <row r="34" spans="1:67">
      <c r="A34" s="7" t="s">
        <v>16</v>
      </c>
      <c r="B34" s="6">
        <v>2</v>
      </c>
      <c r="C34" s="7" t="s">
        <v>291</v>
      </c>
      <c r="D34" s="7" t="s">
        <v>163</v>
      </c>
      <c r="E34" s="7" t="s">
        <v>292</v>
      </c>
      <c r="F34" s="3">
        <v>20090318</v>
      </c>
      <c r="G34" s="3" t="s">
        <v>75</v>
      </c>
      <c r="H34" s="9">
        <f t="shared" si="70"/>
        <v>1.7142999999999999</v>
      </c>
      <c r="I34" s="7">
        <v>1.7142999999999999</v>
      </c>
      <c r="J34" s="9">
        <f t="shared" si="71"/>
        <v>0</v>
      </c>
      <c r="K34" s="9">
        <f t="shared" si="72"/>
        <v>0</v>
      </c>
      <c r="L34" s="9">
        <f t="shared" si="61"/>
        <v>2.0268494633333329</v>
      </c>
      <c r="M34" s="9">
        <f t="shared" si="73"/>
        <v>0.42008402520840293</v>
      </c>
      <c r="N34" s="9">
        <f t="shared" si="74"/>
        <v>-2.0268494633333329</v>
      </c>
      <c r="O34" s="9">
        <f t="shared" si="62"/>
        <v>-0.44649923333333308</v>
      </c>
      <c r="P34" s="9">
        <f t="shared" si="75"/>
        <v>1.6432219355999997</v>
      </c>
      <c r="Q34" s="9">
        <f t="shared" si="63"/>
        <v>2.0268494633333329</v>
      </c>
      <c r="R34" s="9">
        <f t="shared" si="76"/>
        <v>0</v>
      </c>
      <c r="S34" s="9">
        <f t="shared" si="77"/>
        <v>-2.0268494633333329</v>
      </c>
      <c r="T34" s="9">
        <f t="shared" si="64"/>
        <v>-0.44649923333333308</v>
      </c>
      <c r="U34" s="9">
        <f t="shared" si="78"/>
        <v>1.6432219355999997</v>
      </c>
      <c r="V34" s="9">
        <f t="shared" si="65"/>
        <v>-0.44649923333333308</v>
      </c>
      <c r="W34" s="9">
        <f t="shared" si="66"/>
        <v>1.0846522890932808</v>
      </c>
      <c r="X34" s="9">
        <f t="shared" si="79"/>
        <v>0</v>
      </c>
      <c r="Y34" s="9">
        <f t="shared" si="80"/>
        <v>0</v>
      </c>
      <c r="Z34" s="9">
        <f t="shared" si="81"/>
        <v>0</v>
      </c>
      <c r="AA34" s="9">
        <f t="shared" si="82"/>
        <v>0</v>
      </c>
      <c r="AB34" s="9">
        <f t="shared" si="83"/>
        <v>0</v>
      </c>
      <c r="AC34" s="9">
        <f t="shared" si="84"/>
        <v>1</v>
      </c>
      <c r="AD34" s="9">
        <f t="shared" si="85"/>
        <v>1.1875</v>
      </c>
      <c r="AE34" s="7">
        <v>1.1875</v>
      </c>
      <c r="AF34" s="9">
        <f t="shared" si="86"/>
        <v>0</v>
      </c>
      <c r="AG34" s="9">
        <f t="shared" si="87"/>
        <v>0</v>
      </c>
      <c r="AH34" s="9">
        <f t="shared" si="88"/>
        <v>1.2285374999999998</v>
      </c>
      <c r="AI34" s="9">
        <f t="shared" si="89"/>
        <v>0.42008402520840293</v>
      </c>
      <c r="AJ34" s="9">
        <f t="shared" si="90"/>
        <v>-1.2285374999999998</v>
      </c>
      <c r="AK34" s="9">
        <f t="shared" si="91"/>
        <v>-5.8624999999999705E-2</v>
      </c>
      <c r="AL34" s="9">
        <f t="shared" si="92"/>
        <v>1.3719952499999999</v>
      </c>
      <c r="AM34" s="9">
        <f t="shared" si="93"/>
        <v>1.2285374999999998</v>
      </c>
      <c r="AN34" s="9">
        <f t="shared" si="94"/>
        <v>0</v>
      </c>
      <c r="AO34" s="9">
        <f t="shared" si="67"/>
        <v>-1.2285374999999998</v>
      </c>
      <c r="AP34" s="9">
        <f t="shared" si="68"/>
        <v>-5.8624999999999705E-2</v>
      </c>
      <c r="AQ34" s="9">
        <f t="shared" si="95"/>
        <v>1.3719952499999999</v>
      </c>
      <c r="AR34" s="9">
        <f t="shared" si="96"/>
        <v>-5.8624999999999705E-2</v>
      </c>
      <c r="AS34" s="9">
        <f t="shared" si="69"/>
        <v>1.0846522890932808</v>
      </c>
      <c r="AT34" s="9">
        <f t="shared" si="97"/>
        <v>0</v>
      </c>
      <c r="AU34" s="9">
        <f t="shared" si="98"/>
        <v>0</v>
      </c>
      <c r="AV34" s="9">
        <f t="shared" si="99"/>
        <v>0</v>
      </c>
      <c r="AW34" s="9">
        <f t="shared" si="100"/>
        <v>0</v>
      </c>
      <c r="AX34" s="9">
        <f t="shared" si="101"/>
        <v>0</v>
      </c>
      <c r="AY34" s="9">
        <f t="shared" si="102"/>
        <v>1</v>
      </c>
      <c r="AZ34" s="9">
        <v>1</v>
      </c>
      <c r="BA34" s="11">
        <f t="shared" si="103"/>
        <v>0</v>
      </c>
      <c r="BB34" s="11">
        <f t="shared" si="104"/>
        <v>0</v>
      </c>
      <c r="BC34" s="11">
        <f t="shared" si="105"/>
        <v>0</v>
      </c>
      <c r="BD34" s="11">
        <f t="shared" si="106"/>
        <v>0</v>
      </c>
      <c r="BE34" s="11">
        <f t="shared" si="107"/>
        <v>0</v>
      </c>
      <c r="BF34" s="11">
        <f t="shared" si="108"/>
        <v>0</v>
      </c>
      <c r="BG34" s="11">
        <f t="shared" si="109"/>
        <v>0</v>
      </c>
      <c r="BH34" s="11">
        <f t="shared" si="110"/>
        <v>0</v>
      </c>
      <c r="BI34" s="11">
        <f t="shared" si="111"/>
        <v>1</v>
      </c>
      <c r="BL34" s="11">
        <f t="shared" si="112"/>
        <v>2.1259184866228305</v>
      </c>
      <c r="BM34" s="11">
        <f t="shared" si="112"/>
        <v>1.7896762770039132</v>
      </c>
      <c r="BN34" s="11">
        <f t="shared" si="112"/>
        <v>-2.1259184866228305</v>
      </c>
      <c r="BO34" s="11">
        <f t="shared" si="112"/>
        <v>-1.7896762770039132</v>
      </c>
    </row>
    <row r="35" spans="1:67">
      <c r="A35" s="7" t="s">
        <v>16</v>
      </c>
      <c r="B35" s="6">
        <v>2</v>
      </c>
      <c r="C35" s="7" t="s">
        <v>291</v>
      </c>
      <c r="D35" s="7" t="s">
        <v>163</v>
      </c>
      <c r="E35" s="7" t="s">
        <v>292</v>
      </c>
      <c r="F35" s="3">
        <v>20090325</v>
      </c>
      <c r="G35" s="3" t="s">
        <v>80</v>
      </c>
      <c r="H35" s="9">
        <f t="shared" si="70"/>
        <v>2.5714000000000001</v>
      </c>
      <c r="I35" s="7">
        <v>2.5714000000000001</v>
      </c>
      <c r="J35" s="9">
        <f t="shared" si="71"/>
        <v>1</v>
      </c>
      <c r="K35" s="9">
        <f t="shared" si="72"/>
        <v>1</v>
      </c>
      <c r="L35" s="9">
        <f t="shared" si="61"/>
        <v>2.1902146243333327</v>
      </c>
      <c r="M35" s="9">
        <f t="shared" si="73"/>
        <v>0.42008402520840293</v>
      </c>
      <c r="N35" s="9">
        <f t="shared" si="74"/>
        <v>-2.1902146243333327</v>
      </c>
      <c r="O35" s="9">
        <f t="shared" si="62"/>
        <v>0.5445505366666672</v>
      </c>
      <c r="P35" s="9">
        <f t="shared" si="75"/>
        <v>1.6628257549199998</v>
      </c>
      <c r="Q35" s="9">
        <f t="shared" si="63"/>
        <v>2.1902146243333327</v>
      </c>
      <c r="R35" s="9">
        <f t="shared" si="76"/>
        <v>0</v>
      </c>
      <c r="S35" s="9">
        <f t="shared" si="77"/>
        <v>-2.1902146243333327</v>
      </c>
      <c r="T35" s="9">
        <f t="shared" si="64"/>
        <v>0.5445505366666672</v>
      </c>
      <c r="U35" s="9">
        <f t="shared" si="78"/>
        <v>1.6628257549199998</v>
      </c>
      <c r="V35" s="9">
        <f t="shared" si="65"/>
        <v>0.5445505366666672</v>
      </c>
      <c r="W35" s="9">
        <f t="shared" si="66"/>
        <v>1.0846522890932808</v>
      </c>
      <c r="X35" s="9">
        <f t="shared" si="79"/>
        <v>0</v>
      </c>
      <c r="Y35" s="9">
        <f t="shared" si="80"/>
        <v>0</v>
      </c>
      <c r="Z35" s="9">
        <f t="shared" si="81"/>
        <v>0</v>
      </c>
      <c r="AA35" s="9">
        <f t="shared" si="82"/>
        <v>0</v>
      </c>
      <c r="AB35" s="9">
        <f t="shared" si="83"/>
        <v>0</v>
      </c>
      <c r="AC35" s="9">
        <f t="shared" si="84"/>
        <v>0</v>
      </c>
      <c r="AD35" s="9">
        <f t="shared" si="85"/>
        <v>0.5625</v>
      </c>
      <c r="AE35" s="7">
        <v>0.5625</v>
      </c>
      <c r="AF35" s="9">
        <f t="shared" si="86"/>
        <v>0</v>
      </c>
      <c r="AG35" s="9">
        <f t="shared" si="87"/>
        <v>0</v>
      </c>
      <c r="AH35" s="9">
        <f t="shared" si="88"/>
        <v>1.0287262499999998</v>
      </c>
      <c r="AI35" s="9">
        <f t="shared" si="89"/>
        <v>0.42008402520840293</v>
      </c>
      <c r="AJ35" s="9">
        <f t="shared" si="90"/>
        <v>-1.0287262499999998</v>
      </c>
      <c r="AK35" s="9">
        <f t="shared" si="91"/>
        <v>-0.66603749999999984</v>
      </c>
      <c r="AL35" s="9">
        <f t="shared" si="92"/>
        <v>1.344021675</v>
      </c>
      <c r="AM35" s="9">
        <f t="shared" si="93"/>
        <v>1.0287262499999998</v>
      </c>
      <c r="AN35" s="9">
        <f t="shared" si="94"/>
        <v>0</v>
      </c>
      <c r="AO35" s="9">
        <f t="shared" si="67"/>
        <v>-1.0287262499999998</v>
      </c>
      <c r="AP35" s="9">
        <f t="shared" si="68"/>
        <v>-0.66603749999999984</v>
      </c>
      <c r="AQ35" s="9">
        <f t="shared" si="95"/>
        <v>1.344021675</v>
      </c>
      <c r="AR35" s="9">
        <f t="shared" si="96"/>
        <v>-0.66603749999999984</v>
      </c>
      <c r="AS35" s="9">
        <f t="shared" si="69"/>
        <v>1.0846522890932808</v>
      </c>
      <c r="AT35" s="9">
        <f t="shared" si="97"/>
        <v>0</v>
      </c>
      <c r="AU35" s="9">
        <f t="shared" si="98"/>
        <v>0</v>
      </c>
      <c r="AV35" s="9">
        <f t="shared" si="99"/>
        <v>0</v>
      </c>
      <c r="AW35" s="9">
        <f t="shared" si="100"/>
        <v>0</v>
      </c>
      <c r="AX35" s="9">
        <f t="shared" si="101"/>
        <v>0</v>
      </c>
      <c r="AY35" s="9">
        <f t="shared" si="102"/>
        <v>0</v>
      </c>
      <c r="AZ35" s="9">
        <v>1</v>
      </c>
      <c r="BA35" s="11">
        <f t="shared" si="103"/>
        <v>1</v>
      </c>
      <c r="BB35" s="11">
        <f t="shared" si="104"/>
        <v>1</v>
      </c>
      <c r="BC35" s="11">
        <f t="shared" si="105"/>
        <v>0</v>
      </c>
      <c r="BD35" s="11">
        <f t="shared" si="106"/>
        <v>0</v>
      </c>
      <c r="BE35" s="11">
        <f t="shared" si="107"/>
        <v>0</v>
      </c>
      <c r="BF35" s="11">
        <f t="shared" si="108"/>
        <v>0</v>
      </c>
      <c r="BG35" s="11">
        <f t="shared" si="109"/>
        <v>0</v>
      </c>
      <c r="BH35" s="11">
        <f t="shared" si="110"/>
        <v>0</v>
      </c>
      <c r="BI35" s="11">
        <f t="shared" si="111"/>
        <v>0</v>
      </c>
      <c r="BL35" s="11">
        <f t="shared" si="112"/>
        <v>2.1259184866228305</v>
      </c>
      <c r="BM35" s="11">
        <f t="shared" si="112"/>
        <v>1.7896762770039132</v>
      </c>
      <c r="BN35" s="11">
        <f t="shared" si="112"/>
        <v>-2.1259184866228305</v>
      </c>
      <c r="BO35" s="11">
        <f t="shared" si="112"/>
        <v>-1.7896762770039132</v>
      </c>
    </row>
    <row r="36" spans="1:67">
      <c r="A36" s="7" t="s">
        <v>16</v>
      </c>
      <c r="B36" s="6">
        <v>2</v>
      </c>
      <c r="C36" s="7" t="s">
        <v>291</v>
      </c>
      <c r="D36" s="7" t="s">
        <v>162</v>
      </c>
      <c r="E36" s="7" t="s">
        <v>286</v>
      </c>
      <c r="F36" s="3">
        <v>20090401</v>
      </c>
      <c r="G36" s="3" t="s">
        <v>86</v>
      </c>
      <c r="H36" s="9">
        <f t="shared" si="70"/>
        <v>1.9286000000000001</v>
      </c>
      <c r="I36" s="7">
        <v>1.9286000000000001</v>
      </c>
      <c r="J36" s="9">
        <f t="shared" si="71"/>
        <v>0</v>
      </c>
      <c r="K36" s="9">
        <f t="shared" si="72"/>
        <v>0</v>
      </c>
      <c r="L36" s="9">
        <f t="shared" si="61"/>
        <v>2.1117302370333326</v>
      </c>
      <c r="M36" s="9">
        <f t="shared" si="73"/>
        <v>0.42008402520840293</v>
      </c>
      <c r="N36" s="9">
        <f t="shared" si="74"/>
        <v>-2.1117302370333326</v>
      </c>
      <c r="O36" s="9">
        <f t="shared" si="62"/>
        <v>-0.2616146243333326</v>
      </c>
      <c r="P36" s="9">
        <f t="shared" si="75"/>
        <v>1.6534076284439998</v>
      </c>
      <c r="Q36" s="9">
        <f t="shared" si="63"/>
        <v>2.1117302370333326</v>
      </c>
      <c r="R36" s="9">
        <f t="shared" si="76"/>
        <v>0</v>
      </c>
      <c r="S36" s="9">
        <f t="shared" si="77"/>
        <v>-2.1117302370333326</v>
      </c>
      <c r="T36" s="9">
        <f t="shared" si="64"/>
        <v>-0.2616146243333326</v>
      </c>
      <c r="U36" s="9">
        <f t="shared" si="78"/>
        <v>1.6534076284439998</v>
      </c>
      <c r="V36" s="9">
        <f t="shared" si="65"/>
        <v>-0.2616146243333326</v>
      </c>
      <c r="W36" s="9">
        <f t="shared" si="66"/>
        <v>1.0846522890932808</v>
      </c>
      <c r="X36" s="9">
        <f t="shared" si="79"/>
        <v>0</v>
      </c>
      <c r="Y36" s="9">
        <f t="shared" si="80"/>
        <v>0</v>
      </c>
      <c r="Z36" s="9">
        <f t="shared" si="81"/>
        <v>0</v>
      </c>
      <c r="AA36" s="9">
        <f t="shared" si="82"/>
        <v>0</v>
      </c>
      <c r="AB36" s="9">
        <f t="shared" si="83"/>
        <v>0</v>
      </c>
      <c r="AC36" s="9">
        <f t="shared" si="84"/>
        <v>1</v>
      </c>
      <c r="AD36" s="9">
        <f t="shared" si="85"/>
        <v>1.1875</v>
      </c>
      <c r="AE36" s="7">
        <v>1.1875</v>
      </c>
      <c r="AF36" s="9">
        <f t="shared" si="86"/>
        <v>0</v>
      </c>
      <c r="AG36" s="9">
        <f t="shared" si="87"/>
        <v>0</v>
      </c>
      <c r="AH36" s="9">
        <f t="shared" si="88"/>
        <v>1.0763583749999999</v>
      </c>
      <c r="AI36" s="9">
        <f t="shared" si="89"/>
        <v>0.42008402520840293</v>
      </c>
      <c r="AJ36" s="9">
        <f t="shared" si="90"/>
        <v>-1.0763583749999999</v>
      </c>
      <c r="AK36" s="9">
        <f t="shared" si="91"/>
        <v>0.15877375000000016</v>
      </c>
      <c r="AL36" s="9">
        <f t="shared" si="92"/>
        <v>1.3506901725</v>
      </c>
      <c r="AM36" s="9">
        <f t="shared" si="93"/>
        <v>1.0763583749999999</v>
      </c>
      <c r="AN36" s="9">
        <f t="shared" si="94"/>
        <v>0</v>
      </c>
      <c r="AO36" s="9">
        <f t="shared" si="67"/>
        <v>-1.0763583749999999</v>
      </c>
      <c r="AP36" s="9">
        <f t="shared" si="68"/>
        <v>0.15877375000000016</v>
      </c>
      <c r="AQ36" s="9">
        <f t="shared" si="95"/>
        <v>1.3506901725</v>
      </c>
      <c r="AR36" s="9">
        <f t="shared" si="96"/>
        <v>0.15877375000000016</v>
      </c>
      <c r="AS36" s="9">
        <f t="shared" si="69"/>
        <v>1.0846522890932808</v>
      </c>
      <c r="AT36" s="9">
        <f t="shared" si="97"/>
        <v>0</v>
      </c>
      <c r="AU36" s="9">
        <f t="shared" si="98"/>
        <v>0</v>
      </c>
      <c r="AV36" s="9">
        <f t="shared" si="99"/>
        <v>0</v>
      </c>
      <c r="AW36" s="9">
        <f t="shared" si="100"/>
        <v>0</v>
      </c>
      <c r="AX36" s="9">
        <f t="shared" si="101"/>
        <v>0</v>
      </c>
      <c r="AY36" s="9">
        <f t="shared" si="102"/>
        <v>1</v>
      </c>
      <c r="AZ36" s="9">
        <v>1</v>
      </c>
      <c r="BA36" s="11">
        <f t="shared" si="103"/>
        <v>0</v>
      </c>
      <c r="BB36" s="11">
        <f t="shared" si="104"/>
        <v>0</v>
      </c>
      <c r="BC36" s="11">
        <f t="shared" si="105"/>
        <v>0</v>
      </c>
      <c r="BD36" s="11">
        <f t="shared" si="106"/>
        <v>0</v>
      </c>
      <c r="BE36" s="11">
        <f t="shared" si="107"/>
        <v>0</v>
      </c>
      <c r="BF36" s="11">
        <f t="shared" si="108"/>
        <v>0</v>
      </c>
      <c r="BG36" s="11">
        <f t="shared" si="109"/>
        <v>0</v>
      </c>
      <c r="BH36" s="11">
        <f t="shared" si="110"/>
        <v>0</v>
      </c>
      <c r="BI36" s="11">
        <f t="shared" si="111"/>
        <v>1</v>
      </c>
      <c r="BL36" s="11">
        <f t="shared" si="112"/>
        <v>2.1259184866228305</v>
      </c>
      <c r="BM36" s="11">
        <f t="shared" si="112"/>
        <v>1.7896762770039132</v>
      </c>
      <c r="BN36" s="11">
        <f t="shared" si="112"/>
        <v>-2.1259184866228305</v>
      </c>
      <c r="BO36" s="11">
        <f t="shared" si="112"/>
        <v>-1.7896762770039132</v>
      </c>
    </row>
    <row r="37" spans="1:67">
      <c r="A37" s="7" t="s">
        <v>16</v>
      </c>
      <c r="B37" s="6">
        <v>2</v>
      </c>
      <c r="C37" s="7" t="s">
        <v>291</v>
      </c>
      <c r="D37" s="7" t="s">
        <v>164</v>
      </c>
      <c r="E37" s="7" t="s">
        <v>296</v>
      </c>
      <c r="F37" s="3">
        <v>20090408</v>
      </c>
      <c r="G37" s="3" t="s">
        <v>90</v>
      </c>
      <c r="H37" s="9">
        <f t="shared" si="70"/>
        <v>2.2856999999999998</v>
      </c>
      <c r="I37" s="7">
        <v>2.2856999999999998</v>
      </c>
      <c r="J37" s="9">
        <f t="shared" si="71"/>
        <v>1</v>
      </c>
      <c r="K37" s="9">
        <f t="shared" si="72"/>
        <v>1</v>
      </c>
      <c r="L37" s="9">
        <f t="shared" si="61"/>
        <v>2.1639211659233326</v>
      </c>
      <c r="M37" s="9">
        <f t="shared" si="73"/>
        <v>0.42008402520840293</v>
      </c>
      <c r="N37" s="9">
        <f t="shared" si="74"/>
        <v>-2.1639211659233326</v>
      </c>
      <c r="O37" s="9">
        <f t="shared" si="62"/>
        <v>0.17396976296666722</v>
      </c>
      <c r="P37" s="9">
        <f t="shared" si="75"/>
        <v>1.6596705399107998</v>
      </c>
      <c r="Q37" s="9">
        <f t="shared" si="63"/>
        <v>2.1639211659233326</v>
      </c>
      <c r="R37" s="9">
        <f t="shared" si="76"/>
        <v>0</v>
      </c>
      <c r="S37" s="9">
        <f t="shared" si="77"/>
        <v>-2.1639211659233326</v>
      </c>
      <c r="T37" s="9">
        <f t="shared" si="64"/>
        <v>0.17396976296666722</v>
      </c>
      <c r="U37" s="9">
        <f t="shared" si="78"/>
        <v>1.6596705399107998</v>
      </c>
      <c r="V37" s="9">
        <f t="shared" si="65"/>
        <v>0.17396976296666722</v>
      </c>
      <c r="W37" s="9">
        <f t="shared" si="66"/>
        <v>1.0846522890932808</v>
      </c>
      <c r="X37" s="9">
        <f t="shared" si="79"/>
        <v>0</v>
      </c>
      <c r="Y37" s="9">
        <f t="shared" si="80"/>
        <v>0</v>
      </c>
      <c r="Z37" s="9">
        <f t="shared" si="81"/>
        <v>0</v>
      </c>
      <c r="AA37" s="9">
        <f t="shared" si="82"/>
        <v>0</v>
      </c>
      <c r="AB37" s="9">
        <f t="shared" si="83"/>
        <v>0</v>
      </c>
      <c r="AC37" s="9">
        <f t="shared" si="84"/>
        <v>1</v>
      </c>
      <c r="AD37" s="9">
        <f t="shared" si="85"/>
        <v>-0.3125</v>
      </c>
      <c r="AE37" s="7">
        <v>-0.3125</v>
      </c>
      <c r="AF37" s="9">
        <f t="shared" si="86"/>
        <v>0</v>
      </c>
      <c r="AG37" s="9">
        <f t="shared" si="87"/>
        <v>0</v>
      </c>
      <c r="AH37" s="9">
        <f t="shared" si="88"/>
        <v>0.65970086249999982</v>
      </c>
      <c r="AI37" s="9">
        <f t="shared" si="89"/>
        <v>0.42008402520840293</v>
      </c>
      <c r="AJ37" s="9">
        <f t="shared" si="90"/>
        <v>-0.65970086249999982</v>
      </c>
      <c r="AK37" s="9">
        <f t="shared" si="91"/>
        <v>-1.3888583749999999</v>
      </c>
      <c r="AL37" s="9">
        <f t="shared" si="92"/>
        <v>1.2923581207499999</v>
      </c>
      <c r="AM37" s="9">
        <f t="shared" si="93"/>
        <v>0.65970086249999982</v>
      </c>
      <c r="AN37" s="9">
        <f t="shared" si="94"/>
        <v>0</v>
      </c>
      <c r="AO37" s="9">
        <f t="shared" si="67"/>
        <v>-0.65970086249999982</v>
      </c>
      <c r="AP37" s="9">
        <f t="shared" si="68"/>
        <v>-1.3888583749999999</v>
      </c>
      <c r="AQ37" s="9">
        <f t="shared" si="95"/>
        <v>1.2923581207499999</v>
      </c>
      <c r="AR37" s="9">
        <f t="shared" si="96"/>
        <v>-1.3888583749999999</v>
      </c>
      <c r="AS37" s="9">
        <f t="shared" si="69"/>
        <v>1.0846522890932808</v>
      </c>
      <c r="AT37" s="9">
        <f t="shared" si="97"/>
        <v>0</v>
      </c>
      <c r="AU37" s="9">
        <f t="shared" si="98"/>
        <v>0</v>
      </c>
      <c r="AV37" s="9">
        <f t="shared" si="99"/>
        <v>0</v>
      </c>
      <c r="AW37" s="9">
        <f t="shared" si="100"/>
        <v>1</v>
      </c>
      <c r="AX37" s="9">
        <f t="shared" si="101"/>
        <v>0</v>
      </c>
      <c r="AY37" s="9">
        <f t="shared" si="102"/>
        <v>0</v>
      </c>
      <c r="AZ37" s="9">
        <v>1</v>
      </c>
      <c r="BA37" s="11">
        <f t="shared" si="103"/>
        <v>1</v>
      </c>
      <c r="BB37" s="11">
        <f t="shared" si="104"/>
        <v>1</v>
      </c>
      <c r="BC37" s="11">
        <f t="shared" si="105"/>
        <v>0</v>
      </c>
      <c r="BD37" s="11">
        <f t="shared" si="106"/>
        <v>0</v>
      </c>
      <c r="BE37" s="11">
        <f t="shared" si="107"/>
        <v>0</v>
      </c>
      <c r="BF37" s="11">
        <f t="shared" si="108"/>
        <v>0</v>
      </c>
      <c r="BG37" s="11">
        <f t="shared" si="109"/>
        <v>1</v>
      </c>
      <c r="BH37" s="11">
        <f t="shared" si="110"/>
        <v>0</v>
      </c>
      <c r="BI37" s="11">
        <f t="shared" si="111"/>
        <v>0</v>
      </c>
      <c r="BL37" s="11">
        <f t="shared" si="112"/>
        <v>2.1259184866228305</v>
      </c>
      <c r="BM37" s="11">
        <f t="shared" si="112"/>
        <v>1.7896762770039132</v>
      </c>
      <c r="BN37" s="11">
        <f t="shared" si="112"/>
        <v>-2.1259184866228305</v>
      </c>
      <c r="BO37" s="11">
        <f t="shared" si="112"/>
        <v>-1.7896762770039132</v>
      </c>
    </row>
    <row r="38" spans="1:67">
      <c r="A38" s="7" t="s">
        <v>16</v>
      </c>
      <c r="B38" s="6">
        <v>2</v>
      </c>
      <c r="C38" s="7" t="s">
        <v>291</v>
      </c>
      <c r="D38" s="7">
        <v>540</v>
      </c>
      <c r="E38" s="7" t="s">
        <v>296</v>
      </c>
      <c r="F38" s="3">
        <v>20090525</v>
      </c>
      <c r="G38" s="3" t="s">
        <v>95</v>
      </c>
      <c r="H38" s="9">
        <f>IF(X38=1,IF(ABS(I39-I38)&gt;H$3,IF(I38&gt;Q37,IF(I38&gt;I39,Q37+H$4,I38),IF(I38&lt;I39,Q37-H$4,I38)),I38),I38)</f>
        <v>1</v>
      </c>
      <c r="I38" s="7">
        <v>1</v>
      </c>
      <c r="J38" s="9">
        <f t="shared" si="71"/>
        <v>0</v>
      </c>
      <c r="K38" s="9">
        <f t="shared" si="72"/>
        <v>0</v>
      </c>
      <c r="L38" s="9">
        <f t="shared" si="61"/>
        <v>1.8147448161463329</v>
      </c>
      <c r="M38" s="9">
        <f t="shared" si="73"/>
        <v>0.42008402520840293</v>
      </c>
      <c r="N38" s="9">
        <f t="shared" si="74"/>
        <v>-1.8147448161463329</v>
      </c>
      <c r="O38" s="9">
        <f t="shared" si="62"/>
        <v>-1.1639211659233326</v>
      </c>
      <c r="P38" s="9">
        <f t="shared" si="75"/>
        <v>1.6177693779375599</v>
      </c>
      <c r="Q38" s="9">
        <f t="shared" si="63"/>
        <v>1.8147448161463329</v>
      </c>
      <c r="R38" s="9">
        <f t="shared" si="76"/>
        <v>0</v>
      </c>
      <c r="S38" s="9">
        <f t="shared" si="77"/>
        <v>-1.8147448161463329</v>
      </c>
      <c r="T38" s="9">
        <f t="shared" si="64"/>
        <v>-1.1639211659233326</v>
      </c>
      <c r="U38" s="9">
        <f t="shared" si="78"/>
        <v>1.6177693779375599</v>
      </c>
      <c r="V38" s="9">
        <f t="shared" si="65"/>
        <v>-1.1639211659233326</v>
      </c>
      <c r="W38" s="9">
        <f t="shared" si="66"/>
        <v>1.0846522890932808</v>
      </c>
      <c r="X38" s="9">
        <f t="shared" si="79"/>
        <v>0</v>
      </c>
      <c r="Y38" s="9">
        <f t="shared" si="80"/>
        <v>0</v>
      </c>
      <c r="Z38" s="9">
        <f t="shared" si="81"/>
        <v>0</v>
      </c>
      <c r="AA38" s="9">
        <f t="shared" si="82"/>
        <v>0</v>
      </c>
      <c r="AB38" s="9">
        <f t="shared" si="83"/>
        <v>0</v>
      </c>
      <c r="AC38" s="9">
        <f t="shared" si="84"/>
        <v>0</v>
      </c>
      <c r="AD38" s="9">
        <f>IF(AT38=1,IF(ABS(AE39-AE38)&gt;AD$3,IF(AE38&gt;AM37,IF(AE38&gt;AE39,AM37+AD$4,AE38),IF(AE38&lt;AE39,AM37-AD$4,AE38)),AE38),AE38)</f>
        <v>-1.5</v>
      </c>
      <c r="AE38" s="7">
        <v>-1.5</v>
      </c>
      <c r="AF38" s="9">
        <f t="shared" si="86"/>
        <v>0</v>
      </c>
      <c r="AG38" s="9">
        <f t="shared" si="87"/>
        <v>0</v>
      </c>
      <c r="AH38" s="9">
        <f t="shared" si="88"/>
        <v>1.1790603749999906E-2</v>
      </c>
      <c r="AI38" s="9">
        <f t="shared" si="89"/>
        <v>0.42008402520840293</v>
      </c>
      <c r="AJ38" s="9">
        <f t="shared" si="90"/>
        <v>-1.1790603749999906E-2</v>
      </c>
      <c r="AK38" s="9">
        <f t="shared" si="91"/>
        <v>-2.1597008624999998</v>
      </c>
      <c r="AL38" s="9">
        <f t="shared" si="92"/>
        <v>1.2016506845249999</v>
      </c>
      <c r="AM38" s="9">
        <f t="shared" si="93"/>
        <v>1.1790603749999906E-2</v>
      </c>
      <c r="AN38" s="9">
        <f t="shared" si="94"/>
        <v>0</v>
      </c>
      <c r="AO38" s="9">
        <f t="shared" si="67"/>
        <v>-1.1790603749999906E-2</v>
      </c>
      <c r="AP38" s="9">
        <f t="shared" si="68"/>
        <v>-2.1597008624999998</v>
      </c>
      <c r="AQ38" s="9">
        <f t="shared" si="95"/>
        <v>1.2016506845249999</v>
      </c>
      <c r="AR38" s="9">
        <f t="shared" si="96"/>
        <v>-2.1597008624999998</v>
      </c>
      <c r="AS38" s="9">
        <f t="shared" si="69"/>
        <v>1.0846522890932808</v>
      </c>
      <c r="AT38" s="9">
        <f t="shared" si="97"/>
        <v>1</v>
      </c>
      <c r="AU38" s="9">
        <f t="shared" si="98"/>
        <v>1</v>
      </c>
      <c r="AV38" s="9">
        <f t="shared" si="99"/>
        <v>1</v>
      </c>
      <c r="AW38" s="9">
        <f t="shared" si="100"/>
        <v>1</v>
      </c>
      <c r="AX38" s="9">
        <f t="shared" si="101"/>
        <v>0</v>
      </c>
      <c r="AY38" s="9">
        <f t="shared" si="102"/>
        <v>0</v>
      </c>
      <c r="AZ38" s="9">
        <v>1</v>
      </c>
      <c r="BA38" s="11">
        <f t="shared" si="103"/>
        <v>0</v>
      </c>
      <c r="BB38" s="11">
        <f t="shared" si="104"/>
        <v>0</v>
      </c>
      <c r="BC38" s="11">
        <f t="shared" si="105"/>
        <v>0</v>
      </c>
      <c r="BD38" s="11">
        <f t="shared" si="106"/>
        <v>1</v>
      </c>
      <c r="BE38" s="11">
        <f t="shared" si="107"/>
        <v>1</v>
      </c>
      <c r="BF38" s="11">
        <f t="shared" si="108"/>
        <v>1</v>
      </c>
      <c r="BG38" s="11">
        <f t="shared" si="109"/>
        <v>1</v>
      </c>
      <c r="BH38" s="11">
        <f t="shared" si="110"/>
        <v>0</v>
      </c>
      <c r="BI38" s="11">
        <f t="shared" si="111"/>
        <v>0</v>
      </c>
      <c r="BL38" s="11">
        <f t="shared" si="112"/>
        <v>2.1259184866228305</v>
      </c>
      <c r="BM38" s="11">
        <f t="shared" si="112"/>
        <v>1.7896762770039132</v>
      </c>
      <c r="BN38" s="11">
        <f t="shared" si="112"/>
        <v>-2.1259184866228305</v>
      </c>
      <c r="BO38" s="11">
        <f t="shared" si="112"/>
        <v>-1.7896762770039132</v>
      </c>
    </row>
    <row r="39" spans="1:67">
      <c r="A39" s="9"/>
      <c r="B39" s="9">
        <f>COUNT(B31:B38)</f>
        <v>8</v>
      </c>
      <c r="C39" s="9"/>
      <c r="D39" s="9"/>
      <c r="E39" s="9"/>
      <c r="F39" s="9"/>
      <c r="G39" s="9"/>
      <c r="H39" s="9"/>
      <c r="J39" s="9">
        <f>SUM(J31:J38)</f>
        <v>4</v>
      </c>
      <c r="K39" s="9">
        <f>SUM(K31:K38)</f>
        <v>4</v>
      </c>
      <c r="L39" s="9"/>
      <c r="M39" s="9"/>
      <c r="N39" s="9"/>
      <c r="O39" s="9">
        <f>AVERAGE(O31:O38)</f>
        <v>0.14503395117208379</v>
      </c>
      <c r="P39" s="9">
        <f>AVERAGE(P31:P38)</f>
        <v>1.6466025981015449</v>
      </c>
      <c r="Q39" s="9"/>
      <c r="R39" s="9">
        <f>SUM(R31:R38)</f>
        <v>0</v>
      </c>
      <c r="S39" s="9"/>
      <c r="T39" s="9">
        <f>AVERAGE(T31:T38)</f>
        <v>-0.11687021549458296</v>
      </c>
      <c r="U39" s="9">
        <f>AVERAGE(U31:U38)</f>
        <v>1.6466025981015449</v>
      </c>
      <c r="V39" s="9"/>
      <c r="W39" s="9"/>
      <c r="X39" s="9">
        <f t="shared" ref="X39:AC39" si="113">SUM(X31:X38)</f>
        <v>0</v>
      </c>
      <c r="Y39" s="9">
        <f t="shared" si="113"/>
        <v>0</v>
      </c>
      <c r="Z39" s="9">
        <f t="shared" si="113"/>
        <v>0</v>
      </c>
      <c r="AA39" s="9">
        <f t="shared" si="113"/>
        <v>0</v>
      </c>
      <c r="AB39" s="9">
        <f t="shared" si="113"/>
        <v>0</v>
      </c>
      <c r="AC39" s="9">
        <f t="shared" si="113"/>
        <v>4</v>
      </c>
      <c r="AD39" s="9"/>
      <c r="AF39" s="9">
        <f>SUM(AF31:AF38)</f>
        <v>0</v>
      </c>
      <c r="AG39" s="9">
        <f>SUM(AG31:AG38)</f>
        <v>0</v>
      </c>
      <c r="AH39" s="9"/>
      <c r="AI39" s="9"/>
      <c r="AJ39" s="9"/>
      <c r="AK39" s="9">
        <f>AVERAGE(AK31:AK38)</f>
        <v>-0.37789974843749985</v>
      </c>
      <c r="AL39" s="9">
        <f>AVERAGE(AL31:AL38)</f>
        <v>1.341706050346875</v>
      </c>
      <c r="AM39" s="9"/>
      <c r="AN39" s="9">
        <f>SUM(AN31:AN38)</f>
        <v>0</v>
      </c>
      <c r="AO39" s="9"/>
      <c r="AP39" s="9">
        <f>AVERAGE(AP31:AP38)</f>
        <v>-0.54196224843749996</v>
      </c>
      <c r="AQ39" s="9">
        <f>AVERAGE(AQ31:AQ38)</f>
        <v>1.341706050346875</v>
      </c>
      <c r="AR39" s="9"/>
      <c r="AS39" s="9"/>
      <c r="AT39" s="9">
        <f t="shared" ref="AT39:BI39" si="114">SUM(AT31:AT38)</f>
        <v>1</v>
      </c>
      <c r="AU39" s="9">
        <f t="shared" si="114"/>
        <v>1</v>
      </c>
      <c r="AV39" s="9">
        <f t="shared" si="114"/>
        <v>1</v>
      </c>
      <c r="AW39" s="9">
        <f t="shared" si="114"/>
        <v>2</v>
      </c>
      <c r="AX39" s="9">
        <f t="shared" si="114"/>
        <v>0</v>
      </c>
      <c r="AY39" s="9">
        <f t="shared" si="114"/>
        <v>4</v>
      </c>
      <c r="AZ39" s="9">
        <f t="shared" si="114"/>
        <v>8</v>
      </c>
      <c r="BA39" s="9">
        <f t="shared" si="114"/>
        <v>4</v>
      </c>
      <c r="BB39" s="9">
        <f t="shared" si="114"/>
        <v>4</v>
      </c>
      <c r="BC39" s="9">
        <f t="shared" si="114"/>
        <v>0</v>
      </c>
      <c r="BD39" s="9">
        <f t="shared" si="114"/>
        <v>1</v>
      </c>
      <c r="BE39" s="9">
        <f t="shared" si="114"/>
        <v>1</v>
      </c>
      <c r="BF39" s="9">
        <f t="shared" si="114"/>
        <v>1</v>
      </c>
      <c r="BG39" s="9">
        <f t="shared" si="114"/>
        <v>2</v>
      </c>
      <c r="BH39" s="9">
        <f t="shared" si="114"/>
        <v>0</v>
      </c>
      <c r="BI39" s="9">
        <f t="shared" si="114"/>
        <v>2</v>
      </c>
    </row>
    <row r="40" spans="1:67">
      <c r="A40" s="9"/>
      <c r="B40" s="9"/>
      <c r="C40" s="9"/>
      <c r="D40" s="9"/>
      <c r="E40" s="9"/>
      <c r="F40" s="9"/>
      <c r="G40" s="9"/>
      <c r="H40" s="9"/>
      <c r="J40" s="9"/>
      <c r="K40" s="9"/>
      <c r="L40" s="9"/>
      <c r="M40" s="9"/>
      <c r="N40" s="9"/>
      <c r="O40" s="9">
        <f>P$3 + O39*P$4</f>
        <v>1.4174040741406499</v>
      </c>
      <c r="P40" s="9"/>
      <c r="Q40" s="9"/>
      <c r="R40" s="9"/>
      <c r="S40" s="9"/>
      <c r="T40" s="9">
        <f>U$3 + T39*U$4</f>
        <v>1.3859755741406499</v>
      </c>
      <c r="U40" s="9"/>
      <c r="V40" s="9"/>
      <c r="W40" s="9"/>
      <c r="X40" s="9"/>
      <c r="Y40" s="9"/>
      <c r="Z40" s="9">
        <f>Z39-Y39</f>
        <v>0</v>
      </c>
      <c r="AA40" s="9"/>
      <c r="AB40" s="9"/>
      <c r="AC40" s="9"/>
      <c r="AD40" s="9"/>
      <c r="AF40" s="9"/>
      <c r="AG40" s="9"/>
      <c r="AH40" s="9"/>
      <c r="AI40" s="9"/>
      <c r="AJ40" s="9"/>
      <c r="AK40" s="9">
        <f>AL$3 + AK39*AL$4</f>
        <v>1.14709403521875</v>
      </c>
      <c r="AL40" s="9"/>
      <c r="AM40" s="9"/>
      <c r="AN40" s="9"/>
      <c r="AO40" s="9"/>
      <c r="AP40" s="9">
        <f>AQ$3 + AP39*AQ$4</f>
        <v>1.12412528521875</v>
      </c>
      <c r="AQ40" s="9"/>
      <c r="AR40" s="9"/>
      <c r="AS40" s="9"/>
      <c r="AT40" s="9"/>
      <c r="AU40" s="9"/>
      <c r="AV40" s="9">
        <f>AV39-AU39</f>
        <v>0</v>
      </c>
      <c r="AW40" s="9"/>
      <c r="AX40" s="9"/>
      <c r="AY40" s="9"/>
      <c r="AZ40" s="9"/>
    </row>
    <row r="41" spans="1:67">
      <c r="A41" s="9"/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N41" s="9"/>
      <c r="O41" s="9">
        <f>STDEV(O31:O38)</f>
        <v>0.78068720925048307</v>
      </c>
      <c r="P41" s="9"/>
      <c r="Q41" s="9"/>
      <c r="R41" s="9"/>
      <c r="S41" s="9"/>
      <c r="T41" s="9">
        <f>STDEV(T31:T38)</f>
        <v>0.62436473654712821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F41" s="9"/>
      <c r="AG41" s="9"/>
      <c r="AH41" s="9"/>
      <c r="AI41" s="9"/>
      <c r="AJ41" s="9"/>
      <c r="AK41" s="9">
        <f>STDEV(AK31:AK38)</f>
        <v>1.1290426191220715</v>
      </c>
      <c r="AL41" s="9"/>
      <c r="AM41" s="9"/>
      <c r="AN41" s="9"/>
      <c r="AO41" s="9"/>
      <c r="AP41" s="9">
        <f>STDEV(AP31:AP38)</f>
        <v>0.87316628506829352</v>
      </c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67">
      <c r="A42" s="9"/>
      <c r="B42" s="9"/>
      <c r="C42" s="9"/>
      <c r="D42" s="9"/>
      <c r="E42" s="9"/>
      <c r="F42" s="9"/>
      <c r="G42" s="9"/>
      <c r="H42" s="9"/>
      <c r="J42" s="9"/>
      <c r="K42" s="9"/>
      <c r="L42" s="9"/>
      <c r="M42" s="9"/>
      <c r="N42" s="9"/>
      <c r="O42" s="9">
        <f>SQRT(O41^2 + O39^2)</f>
        <v>0.79404493933271436</v>
      </c>
      <c r="P42" s="9"/>
      <c r="Q42" s="9"/>
      <c r="R42" s="9"/>
      <c r="S42" s="9"/>
      <c r="T42" s="9">
        <f>SQRT(T41^2 + T39^2)</f>
        <v>0.6352086047223503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F42" s="9"/>
      <c r="AG42" s="9"/>
      <c r="AH42" s="9"/>
      <c r="AI42" s="9"/>
      <c r="AJ42" s="9"/>
      <c r="AK42" s="9">
        <f>SQRT(AK41^2 + AK39^2)</f>
        <v>1.1906071794102169</v>
      </c>
      <c r="AL42" s="9"/>
      <c r="AM42" s="9"/>
      <c r="AN42" s="9"/>
      <c r="AO42" s="9"/>
      <c r="AP42" s="9">
        <f>SQRT(AP41^2 + AP39^2)</f>
        <v>1.0276879098789646</v>
      </c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67">
      <c r="A43" s="9"/>
      <c r="B43" s="9"/>
      <c r="C43" s="9"/>
      <c r="D43" s="9"/>
      <c r="E43" s="9"/>
      <c r="F43" s="9"/>
      <c r="G43" s="9"/>
      <c r="H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67">
      <c r="A44" s="9"/>
      <c r="B44" s="9"/>
      <c r="C44" s="9"/>
      <c r="D44" s="9"/>
      <c r="E44" s="9"/>
      <c r="F44" s="9"/>
      <c r="G44" s="9"/>
      <c r="H44" s="9"/>
      <c r="J44" s="9"/>
      <c r="K44" s="9"/>
      <c r="L44" s="9">
        <f>AVERAGE(I45:I47)</f>
        <v>-0.49996666666666661</v>
      </c>
      <c r="M44" s="9"/>
      <c r="N44" s="9">
        <v>0</v>
      </c>
      <c r="O44" s="9"/>
      <c r="P44" s="9"/>
      <c r="Q44" s="9">
        <f>AVERAGE(I45:I47)</f>
        <v>-0.49996666666666661</v>
      </c>
      <c r="R44" s="9"/>
      <c r="S44" s="9">
        <f t="shared" ref="S44:S49" si="115">-1*Q44</f>
        <v>0.49996666666666661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F44" s="9"/>
      <c r="AG44" s="9"/>
      <c r="AH44" s="9">
        <f>AVERAGE(AE45:AE47)</f>
        <v>0.41666666666666669</v>
      </c>
      <c r="AI44" s="9"/>
      <c r="AJ44" s="9">
        <v>0</v>
      </c>
      <c r="AK44" s="9"/>
      <c r="AL44" s="9"/>
      <c r="AM44" s="9">
        <f>AVERAGE(AE45:AE47)</f>
        <v>0.41666666666666669</v>
      </c>
      <c r="AN44" s="9"/>
      <c r="AO44" s="9">
        <f t="shared" ref="AO44:AO49" si="116">-1*AM44</f>
        <v>-0.41666666666666669</v>
      </c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67">
      <c r="A45" s="32" t="s">
        <v>16</v>
      </c>
      <c r="B45" s="33">
        <v>2</v>
      </c>
      <c r="C45" s="32" t="s">
        <v>351</v>
      </c>
      <c r="D45" s="32">
        <v>540</v>
      </c>
      <c r="E45" s="32" t="s">
        <v>330</v>
      </c>
      <c r="F45" s="32">
        <v>20090910</v>
      </c>
      <c r="G45" s="32" t="s">
        <v>125</v>
      </c>
      <c r="H45" s="9">
        <f>IF(X45=1,IF(ABS(I46-I45)&gt;H$3,IF(I45&gt;Q44,IF(I45&gt;I46,Q44+H$4,I45),IF(I45&lt;I46,Q44-H$4,I45)),I45),I45)</f>
        <v>-1.3571</v>
      </c>
      <c r="I45" s="32">
        <v>-1.3571</v>
      </c>
      <c r="J45" s="9">
        <f>IF(ABS(I45)&gt;=1.96,1,0)</f>
        <v>0</v>
      </c>
      <c r="K45" s="9">
        <f>IF(ABS(I45)&gt;=1.96,1,IF(((SQRT(ABS(I45-I44)) - 0.969)/0.416)&gt;=1.96,1,0))</f>
        <v>0</v>
      </c>
      <c r="L45" s="9">
        <f>L$2*I45 + (1-L$2)*L44</f>
        <v>-0.75710666666666659</v>
      </c>
      <c r="M45" s="9">
        <f>SQRT(M$2/(2 - M$2))</f>
        <v>0.42008402520840293</v>
      </c>
      <c r="N45" s="9">
        <f>IF(ABS(L45)&gt;=0*M45,(-L45),0)</f>
        <v>0.75710666666666659</v>
      </c>
      <c r="O45" s="9">
        <f>I45+N44</f>
        <v>-1.3571</v>
      </c>
      <c r="P45" s="9">
        <f>IF(N45=0, P$3, P$3 + L45*P$4)</f>
        <v>1.3091472</v>
      </c>
      <c r="Q45" s="9">
        <f>Q$2*H45 + (1-Q$2)*Q44</f>
        <v>-0.75710666666666659</v>
      </c>
      <c r="R45" s="9">
        <f>IF(Q45&gt;=R$2,1,IF(Q45&lt;=R$3,1,0))</f>
        <v>0</v>
      </c>
      <c r="S45" s="9">
        <f t="shared" si="115"/>
        <v>0.75710666666666659</v>
      </c>
      <c r="T45" s="9">
        <f>H45+S44</f>
        <v>-0.8571333333333333</v>
      </c>
      <c r="U45" s="9">
        <f>IF(S45=0, U$3, U$3 + Q45*U$4)</f>
        <v>1.3091472</v>
      </c>
      <c r="V45" s="9">
        <f>I45 - Q44</f>
        <v>-0.8571333333333333</v>
      </c>
      <c r="W45" s="9">
        <f>IF(W$3=0,SQRT(1 + (Q$2/(2 - Q$2))),W$2)</f>
        <v>1.0846522890932808</v>
      </c>
      <c r="X45" s="9">
        <f>IF(ABS(V45)&gt;(W45*X$3), 1, 0)</f>
        <v>0</v>
      </c>
      <c r="Y45" s="9">
        <f>IF(ABS(V45)&gt;(W45*Y$3), 1, 0)</f>
        <v>0</v>
      </c>
      <c r="Z45" s="9">
        <f>IF(ABS(V45)&gt;(W45*Z$3), 1, 0)</f>
        <v>0</v>
      </c>
      <c r="AA45" s="9">
        <f>IF(ABS(V45)&gt;(W45*AA$3), 1, 0)</f>
        <v>0</v>
      </c>
      <c r="AB45" s="9">
        <f>IF(Y44+Z44=0,IF(ABS(V45)&lt;=AB$2,IF(ABS(Q45)&lt;=AB$3,1,0), 0), 0)</f>
        <v>0</v>
      </c>
      <c r="AC45" s="9">
        <f>IF(Y44+Z44=0, IF(ABS(V45)&lt;=AC$2,IF(ABS(Q45)&lt;=AC$3,1,0), 0), 0)</f>
        <v>0</v>
      </c>
      <c r="AD45" s="9">
        <f>IF(AT45=1,IF(ABS(AE46-AE45)&gt;AD$3,IF(AE45&gt;AM44,IF(AE45&gt;AE46,AM44+AD$4,AE45),IF(AE45&lt;AE46,AM44-AD$4,AE45)),AE45),AE45)</f>
        <v>0</v>
      </c>
      <c r="AE45" s="32">
        <v>0</v>
      </c>
      <c r="AF45" s="9">
        <f>IF(ABS(AE45)&gt;=1.96,1,0)</f>
        <v>0</v>
      </c>
      <c r="AG45" s="9">
        <f>IF(ABS(AE45)&gt;=1.96,1,IF(((SQRT(ABS(AE45-AE44)) - 0.969)/0.416)&gt;=1.8,1,0))</f>
        <v>0</v>
      </c>
      <c r="AH45" s="9">
        <f>AH$2*AE45 + (1-AH$2)*AH44</f>
        <v>0.29166666666666669</v>
      </c>
      <c r="AI45" s="9">
        <f>SQRT(AI$2/(2 - AI$2))</f>
        <v>0.42008402520840293</v>
      </c>
      <c r="AJ45" s="9">
        <f>IF(ABS(AH45)&gt;=0*AI45,(-AH45),0)</f>
        <v>-0.29166666666666669</v>
      </c>
      <c r="AK45" s="9">
        <f>AE45+AJ44</f>
        <v>0</v>
      </c>
      <c r="AL45" s="9">
        <f>IF(AJ45=0, AL$3, AL$3 + AH45*AL$4)</f>
        <v>1.2408333333333332</v>
      </c>
      <c r="AM45" s="9">
        <f>AM$2*AD45 + (1-AM$2)*AM44</f>
        <v>0.29166666666666669</v>
      </c>
      <c r="AN45" s="9">
        <f>IF(AM45&gt;=AN$2,1,IF(AM45&lt;=AN$3,1,0))</f>
        <v>0</v>
      </c>
      <c r="AO45" s="9">
        <f t="shared" si="116"/>
        <v>-0.29166666666666669</v>
      </c>
      <c r="AP45" s="9">
        <f>AD45+AO44</f>
        <v>-0.41666666666666669</v>
      </c>
      <c r="AQ45" s="9">
        <f>IF(AO45=0, AQ$3, AQ$3 + AM45*AQ$4)</f>
        <v>1.2408333333333332</v>
      </c>
      <c r="AR45" s="9">
        <f>AE45 - AM44</f>
        <v>-0.41666666666666669</v>
      </c>
      <c r="AS45" s="9">
        <f>IF(AS$3=0,SQRT(1 + (AM$2/(2 - AM$2))),AS$2)</f>
        <v>1.0846522890932808</v>
      </c>
      <c r="AT45" s="9">
        <f>IF(ABS(AR45)&gt;(AS45*AT$3), 1, 0)</f>
        <v>0</v>
      </c>
      <c r="AU45" s="9">
        <f>IF(ABS(AR45)&gt;(AS45*AU$3), 1, 0)</f>
        <v>0</v>
      </c>
      <c r="AV45" s="9">
        <f>IF(ABS(AR45)&gt;(AS45*AV$3), 1, 0)</f>
        <v>0</v>
      </c>
      <c r="AW45" s="9">
        <f>IF(ABS(AR45)&gt;(AS45*AW$3), 1, 0)</f>
        <v>0</v>
      </c>
      <c r="AX45" s="9">
        <f>IF(AU44+AV44=0,IF(ABS(AR45)&lt;=AX$2,IF(ABS(AM45)&lt;=AX$3,1,0), 0), 0)</f>
        <v>1</v>
      </c>
      <c r="AY45" s="9">
        <f>IF(AU44+AV44=0, IF(ABS(AR45)&lt;=AY$2,IF(ABS(AM45)&lt;=AY$3,1,0), 0), 0)</f>
        <v>1</v>
      </c>
      <c r="AZ45" s="9">
        <v>1</v>
      </c>
      <c r="BA45" s="11">
        <f t="shared" ref="BA45:BB49" si="117">IF(SUM(J45,AF45)&gt;0,1,0)</f>
        <v>0</v>
      </c>
      <c r="BB45" s="11">
        <f t="shared" si="117"/>
        <v>0</v>
      </c>
      <c r="BC45" s="11">
        <f>IF(SUM(R45,AN45)&gt;0,1,0)</f>
        <v>0</v>
      </c>
      <c r="BD45" s="11">
        <f t="shared" ref="BD45:BG49" si="118">IF(SUM(X45,AT45)&gt;0,1,0)</f>
        <v>0</v>
      </c>
      <c r="BE45" s="11">
        <f t="shared" si="118"/>
        <v>0</v>
      </c>
      <c r="BF45" s="11">
        <f t="shared" si="118"/>
        <v>0</v>
      </c>
      <c r="BG45" s="11">
        <f t="shared" si="118"/>
        <v>0</v>
      </c>
      <c r="BH45" s="11">
        <f t="shared" ref="BH45:BI49" si="119">IF(SUM(AB45,AX45)=2,1,0)</f>
        <v>0</v>
      </c>
      <c r="BI45" s="11">
        <f t="shared" si="119"/>
        <v>0</v>
      </c>
      <c r="BL45" s="11">
        <f>BL$3*BL$4</f>
        <v>2.1259184866228305</v>
      </c>
      <c r="BM45" s="11">
        <f>BM$3*BM$4</f>
        <v>1.7896762770039132</v>
      </c>
      <c r="BN45" s="11">
        <f>BN$3*BN$4</f>
        <v>-2.1259184866228305</v>
      </c>
      <c r="BO45" s="11">
        <f>BO$3*BO$4</f>
        <v>-1.7896762770039132</v>
      </c>
    </row>
    <row r="46" spans="1:67">
      <c r="A46" s="32" t="s">
        <v>16</v>
      </c>
      <c r="B46" s="33">
        <v>2</v>
      </c>
      <c r="C46" s="32" t="s">
        <v>351</v>
      </c>
      <c r="D46" s="32">
        <v>541</v>
      </c>
      <c r="E46" s="32" t="s">
        <v>330</v>
      </c>
      <c r="F46" s="32">
        <v>20090922</v>
      </c>
      <c r="G46" s="32" t="s">
        <v>130</v>
      </c>
      <c r="H46" s="9">
        <f>IF(X46=1,IF(ABS(I47-I46)&gt;H$3,IF(I46&gt;Q45,IF(I46&gt;I47,Q45+H$4,I46),IF(I46&lt;I47,Q45-H$4,I46)),I46),I46)</f>
        <v>-7.1400000000000005E-2</v>
      </c>
      <c r="I46" s="32">
        <v>-7.1400000000000005E-2</v>
      </c>
      <c r="J46" s="9">
        <f>IF(ABS(I46)&gt;=1.96,1,0)</f>
        <v>0</v>
      </c>
      <c r="K46" s="9">
        <f>IF(ABS(I46)&gt;=1.96,1,IF(((SQRT(ABS(I46-I45)) - 0.969)/0.416)&gt;=1.96,1,0))</f>
        <v>0</v>
      </c>
      <c r="L46" s="9">
        <f>L$2*I46 + (1-L$2)*L45</f>
        <v>-0.55139466666666659</v>
      </c>
      <c r="M46" s="9">
        <f>SQRT(M$2/(2 - M$2))</f>
        <v>0.42008402520840293</v>
      </c>
      <c r="N46" s="9">
        <f>IF(ABS(L46)&gt;=0*M46,(-L46),0)</f>
        <v>0.55139466666666659</v>
      </c>
      <c r="O46" s="9">
        <f>I46+N45</f>
        <v>0.68570666666666658</v>
      </c>
      <c r="P46" s="9">
        <f>IF(N46=0, P$3, P$3 + L46*P$4)</f>
        <v>1.33383264</v>
      </c>
      <c r="Q46" s="9">
        <f>Q$2*H46 + (1-Q$2)*Q45</f>
        <v>-0.55139466666666659</v>
      </c>
      <c r="R46" s="9">
        <f>IF(Q46&gt;=R$2,1,IF(Q46&lt;=R$3,1,0))</f>
        <v>0</v>
      </c>
      <c r="S46" s="9">
        <f t="shared" si="115"/>
        <v>0.55139466666666659</v>
      </c>
      <c r="T46" s="9">
        <f>H46+S45</f>
        <v>0.68570666666666658</v>
      </c>
      <c r="U46" s="9">
        <f>IF(S46=0, U$3, U$3 + Q46*U$4)</f>
        <v>1.33383264</v>
      </c>
      <c r="V46" s="9">
        <f>I46 - Q45</f>
        <v>0.68570666666666658</v>
      </c>
      <c r="W46" s="9">
        <f>IF(W$3=0,SQRT(1 + (Q$2/(2 - Q$2))),W$2)</f>
        <v>1.0846522890932808</v>
      </c>
      <c r="X46" s="9">
        <f>IF(ABS(V46)&gt;(W46*X$3), 1, 0)</f>
        <v>0</v>
      </c>
      <c r="Y46" s="9">
        <f>IF(ABS(V46)&gt;(W46*Y$3), 1, 0)</f>
        <v>0</v>
      </c>
      <c r="Z46" s="9">
        <f>IF(ABS(V46)&gt;(W46*Z$3), 1, 0)</f>
        <v>0</v>
      </c>
      <c r="AA46" s="9">
        <f>IF(ABS(V46)&gt;(W46*AA$3), 1, 0)</f>
        <v>0</v>
      </c>
      <c r="AB46" s="9">
        <f>IF(Y45+Z45=0,IF(ABS(V46)&lt;=AB$2,IF(ABS(Q46)&lt;=AB$3,1,0), 0), 0)</f>
        <v>0</v>
      </c>
      <c r="AC46" s="9">
        <f>IF(Y45+Z45=0, IF(ABS(V46)&lt;=AC$2,IF(ABS(Q46)&lt;=AC$3,1,0), 0), 0)</f>
        <v>0</v>
      </c>
      <c r="AD46" s="9">
        <f>IF(AT46=1,IF(ABS(AE47-AE46)&gt;AD$3,IF(AE46&gt;AM45,IF(AE46&gt;AE47,AM45+AD$4,AE46),IF(AE46&lt;AE47,AM45-AD$4,AE46)),AE46),AE46)</f>
        <v>0.625</v>
      </c>
      <c r="AE46" s="32">
        <v>0.625</v>
      </c>
      <c r="AF46" s="9">
        <f>IF(ABS(AE46)&gt;=1.96,1,0)</f>
        <v>0</v>
      </c>
      <c r="AG46" s="9">
        <f>IF(ABS(AE46)&gt;=1.96,1,IF(((SQRT(ABS(AE46-AE45)) - 0.969)/0.416)&gt;=1.8,1,0))</f>
        <v>0</v>
      </c>
      <c r="AH46" s="9">
        <f>AH$2*AE46 + (1-AH$2)*AH45</f>
        <v>0.39166666666666666</v>
      </c>
      <c r="AI46" s="9">
        <f>SQRT(AI$2/(2 - AI$2))</f>
        <v>0.42008402520840293</v>
      </c>
      <c r="AJ46" s="9">
        <f t="shared" ref="AJ46:AJ49" si="120">IF(ABS(AH46)&gt;=0*AI46,(-AH46),0)</f>
        <v>-0.39166666666666666</v>
      </c>
      <c r="AK46" s="9">
        <f>AE46+AJ45</f>
        <v>0.33333333333333331</v>
      </c>
      <c r="AL46" s="9">
        <f>IF(AJ46=0, AL$3, AL$3 + AH46*AL$4)</f>
        <v>1.2548333333333332</v>
      </c>
      <c r="AM46" s="9">
        <f>AM$2*AD46 + (1-AM$2)*AM45</f>
        <v>0.39166666666666666</v>
      </c>
      <c r="AN46" s="9">
        <f>IF(AM46&gt;=AN$2,1,IF(AM46&lt;=AN$3,1,0))</f>
        <v>0</v>
      </c>
      <c r="AO46" s="9">
        <f t="shared" si="116"/>
        <v>-0.39166666666666666</v>
      </c>
      <c r="AP46" s="9">
        <f>AD46+AO45</f>
        <v>0.33333333333333331</v>
      </c>
      <c r="AQ46" s="9">
        <f>IF(AO46=0, AQ$3, AQ$3 + AM46*AQ$4)</f>
        <v>1.2548333333333332</v>
      </c>
      <c r="AR46" s="9">
        <f>AE46 - AM45</f>
        <v>0.33333333333333331</v>
      </c>
      <c r="AS46" s="9">
        <f>IF(AS$3=0,SQRT(1 + (AM$2/(2 - AM$2))),AS$2)</f>
        <v>1.0846522890932808</v>
      </c>
      <c r="AT46" s="9">
        <f>IF(ABS(AR46)&gt;(AS46*AT$3), 1, 0)</f>
        <v>0</v>
      </c>
      <c r="AU46" s="9">
        <f>IF(ABS(AR46)&gt;(AS46*AU$3), 1, 0)</f>
        <v>0</v>
      </c>
      <c r="AV46" s="9">
        <f>IF(ABS(AR46)&gt;(AS46*AV$3), 1, 0)</f>
        <v>0</v>
      </c>
      <c r="AW46" s="9">
        <f>IF(ABS(AR46)&gt;(AS46*AW$3), 1, 0)</f>
        <v>0</v>
      </c>
      <c r="AX46" s="9">
        <f>IF(AU45+AV45=0,IF(ABS(AR46)&lt;=AX$2,IF(ABS(AM46)&lt;=AX$3,1,0), 0), 0)</f>
        <v>1</v>
      </c>
      <c r="AY46" s="9">
        <f>IF(AU45+AV45=0, IF(ABS(AR46)&lt;=AY$2,IF(ABS(AM46)&lt;=AY$3,1,0), 0), 0)</f>
        <v>1</v>
      </c>
      <c r="AZ46" s="9">
        <v>1</v>
      </c>
      <c r="BA46" s="11">
        <f t="shared" si="117"/>
        <v>0</v>
      </c>
      <c r="BB46" s="11">
        <f t="shared" si="117"/>
        <v>0</v>
      </c>
      <c r="BC46" s="11">
        <f>IF(SUM(R46,AN46)&gt;0,1,0)</f>
        <v>0</v>
      </c>
      <c r="BD46" s="11">
        <f t="shared" si="118"/>
        <v>0</v>
      </c>
      <c r="BE46" s="11">
        <f t="shared" si="118"/>
        <v>0</v>
      </c>
      <c r="BF46" s="11">
        <f t="shared" si="118"/>
        <v>0</v>
      </c>
      <c r="BG46" s="11">
        <f t="shared" si="118"/>
        <v>0</v>
      </c>
      <c r="BH46" s="11">
        <f t="shared" si="119"/>
        <v>0</v>
      </c>
      <c r="BI46" s="11">
        <f t="shared" si="119"/>
        <v>0</v>
      </c>
      <c r="BL46" s="11">
        <f t="shared" ref="BL46:BO49" si="121">BL$3*BL$4</f>
        <v>2.1259184866228305</v>
      </c>
      <c r="BM46" s="11">
        <f t="shared" si="121"/>
        <v>1.7896762770039132</v>
      </c>
      <c r="BN46" s="11">
        <f t="shared" si="121"/>
        <v>-2.1259184866228305</v>
      </c>
      <c r="BO46" s="11">
        <f t="shared" si="121"/>
        <v>-1.7896762770039132</v>
      </c>
    </row>
    <row r="47" spans="1:67">
      <c r="A47" s="32" t="s">
        <v>16</v>
      </c>
      <c r="B47" s="33">
        <v>2</v>
      </c>
      <c r="C47" s="32" t="s">
        <v>351</v>
      </c>
      <c r="D47" s="32">
        <v>542</v>
      </c>
      <c r="E47" s="32" t="s">
        <v>330</v>
      </c>
      <c r="F47" s="32">
        <v>20091001</v>
      </c>
      <c r="G47" s="32" t="s">
        <v>131</v>
      </c>
      <c r="H47" s="9">
        <f>IF(X47=1,IF(ABS(I48-I47)&gt;H$3,IF(I47&gt;Q46,IF(I47&gt;I48,Q46+H$4,I47),IF(I47&lt;I48,Q46-H$4,I47)),I47),I47)</f>
        <v>-7.1400000000000005E-2</v>
      </c>
      <c r="I47" s="32">
        <v>-7.1400000000000005E-2</v>
      </c>
      <c r="J47" s="9">
        <f>IF(ABS(I47)&gt;=1.96,1,0)</f>
        <v>0</v>
      </c>
      <c r="K47" s="9">
        <f>IF(ABS(I47)&gt;=1.96,1,IF(((SQRT(ABS(I47-I46)) - 0.969)/0.416)&gt;=1.96,1,0))</f>
        <v>0</v>
      </c>
      <c r="L47" s="9">
        <f>L$2*I47 + (1-L$2)*L46</f>
        <v>-0.40739626666666656</v>
      </c>
      <c r="M47" s="9">
        <f>SQRT(M$2/(2 - M$2))</f>
        <v>0.42008402520840293</v>
      </c>
      <c r="N47" s="9">
        <f>IF(ABS(L47)&gt;=0*M47,(-L47),0)</f>
        <v>0.40739626666666656</v>
      </c>
      <c r="O47" s="9">
        <f>I47+N46</f>
        <v>0.47999466666666657</v>
      </c>
      <c r="P47" s="9">
        <f>IF(N47=0, P$3, P$3 + L47*P$4)</f>
        <v>1.3511124479999999</v>
      </c>
      <c r="Q47" s="9">
        <f>Q$2*H47 + (1-Q$2)*Q46</f>
        <v>-0.40739626666666656</v>
      </c>
      <c r="R47" s="9">
        <f>IF(Q47&gt;=R$2,1,IF(Q47&lt;=R$3,1,0))</f>
        <v>0</v>
      </c>
      <c r="S47" s="9">
        <f t="shared" si="115"/>
        <v>0.40739626666666656</v>
      </c>
      <c r="T47" s="9">
        <f>H47+S46</f>
        <v>0.47999466666666657</v>
      </c>
      <c r="U47" s="9">
        <f>IF(S47=0, U$3, U$3 + Q47*U$4)</f>
        <v>1.3511124479999999</v>
      </c>
      <c r="V47" s="9">
        <f>I47 - Q46</f>
        <v>0.47999466666666657</v>
      </c>
      <c r="W47" s="9">
        <f>IF(W$3=0,SQRT(1 + (Q$2/(2 - Q$2))),W$2)</f>
        <v>1.0846522890932808</v>
      </c>
      <c r="X47" s="9">
        <f>IF(ABS(V47)&gt;(W47*X$3), 1, 0)</f>
        <v>0</v>
      </c>
      <c r="Y47" s="9">
        <f>IF(ABS(V47)&gt;(W47*Y$3), 1, 0)</f>
        <v>0</v>
      </c>
      <c r="Z47" s="9">
        <f>IF(ABS(V47)&gt;(W47*Z$3), 1, 0)</f>
        <v>0</v>
      </c>
      <c r="AA47" s="9">
        <f>IF(ABS(V47)&gt;(W47*AA$3), 1, 0)</f>
        <v>0</v>
      </c>
      <c r="AB47" s="9">
        <f>IF(Y46+Z46=0,IF(ABS(V47)&lt;=AB$2,IF(ABS(Q47)&lt;=AB$3,1,0), 0), 0)</f>
        <v>1</v>
      </c>
      <c r="AC47" s="9">
        <f>IF(Y46+Z46=0, IF(ABS(V47)&lt;=AC$2,IF(ABS(Q47)&lt;=AC$3,1,0), 0), 0)</f>
        <v>1</v>
      </c>
      <c r="AD47" s="9">
        <f>IF(AT47=1,IF(ABS(AE48-AE47)&gt;AD$3,IF(AE47&gt;AM46,IF(AE47&gt;AE48,AM46+AD$4,AE47),IF(AE47&lt;AE48,AM46-AD$4,AE47)),AE47),AE47)</f>
        <v>0.625</v>
      </c>
      <c r="AE47" s="32">
        <v>0.625</v>
      </c>
      <c r="AF47" s="9">
        <f>IF(ABS(AE47)&gt;=1.96,1,0)</f>
        <v>0</v>
      </c>
      <c r="AG47" s="9">
        <f>IF(ABS(AE47)&gt;=1.96,1,IF(((SQRT(ABS(AE47-AE46)) - 0.969)/0.416)&gt;=1.8,1,0))</f>
        <v>0</v>
      </c>
      <c r="AH47" s="9">
        <f>AH$2*AE47 + (1-AH$2)*AH46</f>
        <v>0.46166666666666667</v>
      </c>
      <c r="AI47" s="9">
        <f>SQRT(AI$2/(2 - AI$2))</f>
        <v>0.42008402520840293</v>
      </c>
      <c r="AJ47" s="9">
        <f t="shared" si="120"/>
        <v>-0.46166666666666667</v>
      </c>
      <c r="AK47" s="9">
        <f>AE47+AJ46</f>
        <v>0.23333333333333334</v>
      </c>
      <c r="AL47" s="9">
        <f>IF(AJ47=0, AL$3, AL$3 + AH47*AL$4)</f>
        <v>1.2646333333333333</v>
      </c>
      <c r="AM47" s="9">
        <f>AM$2*AD47 + (1-AM$2)*AM46</f>
        <v>0.46166666666666667</v>
      </c>
      <c r="AN47" s="9">
        <f>IF(AM47&gt;=AN$2,1,IF(AM47&lt;=AN$3,1,0))</f>
        <v>0</v>
      </c>
      <c r="AO47" s="9">
        <f t="shared" si="116"/>
        <v>-0.46166666666666667</v>
      </c>
      <c r="AP47" s="9">
        <f>AD47+AO46</f>
        <v>0.23333333333333334</v>
      </c>
      <c r="AQ47" s="9">
        <f>IF(AO47=0, AQ$3, AQ$3 + AM47*AQ$4)</f>
        <v>1.2646333333333333</v>
      </c>
      <c r="AR47" s="9">
        <f>AE47 - AM46</f>
        <v>0.23333333333333334</v>
      </c>
      <c r="AS47" s="9">
        <f>IF(AS$3=0,SQRT(1 + (AM$2/(2 - AM$2))),AS$2)</f>
        <v>1.0846522890932808</v>
      </c>
      <c r="AT47" s="9">
        <f>IF(ABS(AR47)&gt;(AS47*AT$3), 1, 0)</f>
        <v>0</v>
      </c>
      <c r="AU47" s="9">
        <f>IF(ABS(AR47)&gt;(AS47*AU$3), 1, 0)</f>
        <v>0</v>
      </c>
      <c r="AV47" s="9">
        <f>IF(ABS(AR47)&gt;(AS47*AV$3), 1, 0)</f>
        <v>0</v>
      </c>
      <c r="AW47" s="9">
        <f>IF(ABS(AR47)&gt;(AS47*AW$3), 1, 0)</f>
        <v>0</v>
      </c>
      <c r="AX47" s="9">
        <f>IF(AU46+AV46=0,IF(ABS(AR47)&lt;=AX$2,IF(ABS(AM47)&lt;=AX$3,1,0), 0), 0)</f>
        <v>1</v>
      </c>
      <c r="AY47" s="9">
        <f>IF(AU46+AV46=0, IF(ABS(AR47)&lt;=AY$2,IF(ABS(AM47)&lt;=AY$3,1,0), 0), 0)</f>
        <v>1</v>
      </c>
      <c r="AZ47" s="9">
        <v>1</v>
      </c>
      <c r="BA47" s="11">
        <f t="shared" si="117"/>
        <v>0</v>
      </c>
      <c r="BB47" s="11">
        <f t="shared" si="117"/>
        <v>0</v>
      </c>
      <c r="BC47" s="11">
        <f>IF(SUM(R47,AN47)&gt;0,1,0)</f>
        <v>0</v>
      </c>
      <c r="BD47" s="11">
        <f t="shared" si="118"/>
        <v>0</v>
      </c>
      <c r="BE47" s="11">
        <f t="shared" si="118"/>
        <v>0</v>
      </c>
      <c r="BF47" s="11">
        <f t="shared" si="118"/>
        <v>0</v>
      </c>
      <c r="BG47" s="11">
        <f t="shared" si="118"/>
        <v>0</v>
      </c>
      <c r="BH47" s="11">
        <f t="shared" si="119"/>
        <v>1</v>
      </c>
      <c r="BI47" s="11">
        <f t="shared" si="119"/>
        <v>1</v>
      </c>
      <c r="BL47" s="11">
        <f t="shared" si="121"/>
        <v>2.1259184866228305</v>
      </c>
      <c r="BM47" s="11">
        <f t="shared" si="121"/>
        <v>1.7896762770039132</v>
      </c>
      <c r="BN47" s="11">
        <f t="shared" si="121"/>
        <v>-2.1259184866228305</v>
      </c>
      <c r="BO47" s="11">
        <f t="shared" si="121"/>
        <v>-1.7896762770039132</v>
      </c>
    </row>
    <row r="48" spans="1:67">
      <c r="A48" s="32" t="s">
        <v>16</v>
      </c>
      <c r="B48" s="33">
        <v>2</v>
      </c>
      <c r="C48" s="32" t="s">
        <v>351</v>
      </c>
      <c r="D48" s="32">
        <v>540</v>
      </c>
      <c r="E48" s="32" t="s">
        <v>330</v>
      </c>
      <c r="F48" s="32">
        <v>20091111</v>
      </c>
      <c r="G48" s="32" t="s">
        <v>143</v>
      </c>
      <c r="H48" s="9">
        <f>IF(X48=1,IF(ABS(I49-I48)&gt;H$3,IF(I48&gt;Q47,IF(I48&gt;I49,Q47+H$4,I48),IF(I48&lt;I49,Q47-H$4,I48)),I48),I48)</f>
        <v>0.64290000000000003</v>
      </c>
      <c r="I48" s="32">
        <v>0.64290000000000003</v>
      </c>
      <c r="J48" s="9">
        <f>IF(ABS(I48)&gt;=1.96,1,0)</f>
        <v>0</v>
      </c>
      <c r="K48" s="9">
        <f>IF(ABS(I48)&gt;=1.96,1,IF(((SQRT(ABS(I48-I47)) - 0.969)/0.416)&gt;=1.96,1,0))</f>
        <v>0</v>
      </c>
      <c r="L48" s="9">
        <f>L$2*I48 + (1-L$2)*L47</f>
        <v>-9.2307386666666574E-2</v>
      </c>
      <c r="M48" s="9">
        <f>SQRT(M$2/(2 - M$2))</f>
        <v>0.42008402520840293</v>
      </c>
      <c r="N48" s="9">
        <f>IF(ABS(L48)&gt;=0*M48,(-L48),0)</f>
        <v>9.2307386666666574E-2</v>
      </c>
      <c r="O48" s="9">
        <f>I48+N47</f>
        <v>1.0502962666666666</v>
      </c>
      <c r="P48" s="9">
        <f>IF(N48=0, P$3, P$3 + L48*P$4)</f>
        <v>1.3889231136</v>
      </c>
      <c r="Q48" s="9">
        <f>Q$2*H48 + (1-Q$2)*Q47</f>
        <v>-9.2307386666666574E-2</v>
      </c>
      <c r="R48" s="9">
        <f>IF(Q48&gt;=R$2,1,IF(Q48&lt;=R$3,1,0))</f>
        <v>0</v>
      </c>
      <c r="S48" s="9">
        <f t="shared" si="115"/>
        <v>9.2307386666666574E-2</v>
      </c>
      <c r="T48" s="9">
        <f>H48+S47</f>
        <v>1.0502962666666666</v>
      </c>
      <c r="U48" s="9">
        <f>IF(S48=0, U$3, U$3 + Q48*U$4)</f>
        <v>1.3889231136</v>
      </c>
      <c r="V48" s="9">
        <f>I48 - Q47</f>
        <v>1.0502962666666666</v>
      </c>
      <c r="W48" s="9">
        <f>IF(W$3=0,SQRT(1 + (Q$2/(2 - Q$2))),W$2)</f>
        <v>1.0846522890932808</v>
      </c>
      <c r="X48" s="9">
        <f>IF(ABS(V48)&gt;(W48*X$3), 1, 0)</f>
        <v>0</v>
      </c>
      <c r="Y48" s="9">
        <f>IF(ABS(V48)&gt;(W48*Y$3), 1, 0)</f>
        <v>0</v>
      </c>
      <c r="Z48" s="9">
        <f>IF(ABS(V48)&gt;(W48*Z$3), 1, 0)</f>
        <v>0</v>
      </c>
      <c r="AA48" s="9">
        <f>IF(ABS(V48)&gt;(W48*AA$3), 1, 0)</f>
        <v>0</v>
      </c>
      <c r="AB48" s="9">
        <f>IF(Y47+Z47=0,IF(ABS(V48)&lt;=AB$2,IF(ABS(Q48)&lt;=AB$3,1,0), 0), 0)</f>
        <v>0</v>
      </c>
      <c r="AC48" s="9">
        <f>IF(Y47+Z47=0, IF(ABS(V48)&lt;=AC$2,IF(ABS(Q48)&lt;=AC$3,1,0), 0), 0)</f>
        <v>0</v>
      </c>
      <c r="AD48" s="9">
        <f>IF(AT48=1,IF(ABS(AE49-AE48)&gt;AD$3,IF(AE48&gt;AM47,IF(AE48&gt;AE49,AM47+AD$4,AE48),IF(AE48&lt;AE49,AM47-AD$4,AE48)),AE48),AE48)</f>
        <v>0.4375</v>
      </c>
      <c r="AE48" s="32">
        <v>0.4375</v>
      </c>
      <c r="AF48" s="9">
        <f>IF(ABS(AE48)&gt;=1.96,1,0)</f>
        <v>0</v>
      </c>
      <c r="AG48" s="9">
        <f>IF(ABS(AE48)&gt;=1.96,1,IF(((SQRT(ABS(AE48-AE47)) - 0.969)/0.416)&gt;=1.8,1,0))</f>
        <v>0</v>
      </c>
      <c r="AH48" s="9">
        <f>AH$2*AE48 + (1-AH$2)*AH47</f>
        <v>0.45441666666666669</v>
      </c>
      <c r="AI48" s="9">
        <f>SQRT(AI$2/(2 - AI$2))</f>
        <v>0.42008402520840293</v>
      </c>
      <c r="AJ48" s="9">
        <f t="shared" si="120"/>
        <v>-0.45441666666666669</v>
      </c>
      <c r="AK48" s="9">
        <f>AE48+AJ47</f>
        <v>-2.416666666666667E-2</v>
      </c>
      <c r="AL48" s="9">
        <f>IF(AJ48=0, AL$3, AL$3 + AH48*AL$4)</f>
        <v>1.2636183333333333</v>
      </c>
      <c r="AM48" s="9">
        <f>AM$2*AD48 + (1-AM$2)*AM47</f>
        <v>0.45441666666666669</v>
      </c>
      <c r="AN48" s="9">
        <f>IF(AM48&gt;=AN$2,1,IF(AM48&lt;=AN$3,1,0))</f>
        <v>0</v>
      </c>
      <c r="AO48" s="9">
        <f t="shared" si="116"/>
        <v>-0.45441666666666669</v>
      </c>
      <c r="AP48" s="9">
        <f>AD48+AO47</f>
        <v>-2.416666666666667E-2</v>
      </c>
      <c r="AQ48" s="9">
        <f>IF(AO48=0, AQ$3, AQ$3 + AM48*AQ$4)</f>
        <v>1.2636183333333333</v>
      </c>
      <c r="AR48" s="9">
        <f>AE48 - AM47</f>
        <v>-2.416666666666667E-2</v>
      </c>
      <c r="AS48" s="9">
        <f>IF(AS$3=0,SQRT(1 + (AM$2/(2 - AM$2))),AS$2)</f>
        <v>1.0846522890932808</v>
      </c>
      <c r="AT48" s="9">
        <f>IF(ABS(AR48)&gt;(AS48*AT$3), 1, 0)</f>
        <v>0</v>
      </c>
      <c r="AU48" s="9">
        <f>IF(ABS(AR48)&gt;(AS48*AU$3), 1, 0)</f>
        <v>0</v>
      </c>
      <c r="AV48" s="9">
        <f>IF(ABS(AR48)&gt;(AS48*AV$3), 1, 0)</f>
        <v>0</v>
      </c>
      <c r="AW48" s="9">
        <f>IF(ABS(AR48)&gt;(AS48*AW$3), 1, 0)</f>
        <v>0</v>
      </c>
      <c r="AX48" s="9">
        <f>IF(AU47+AV47=0,IF(ABS(AR48)&lt;=AX$2,IF(ABS(AM48)&lt;=AX$3,1,0), 0), 0)</f>
        <v>1</v>
      </c>
      <c r="AY48" s="9">
        <f>IF(AU47+AV47=0, IF(ABS(AR48)&lt;=AY$2,IF(ABS(AM48)&lt;=AY$3,1,0), 0), 0)</f>
        <v>1</v>
      </c>
      <c r="AZ48" s="9">
        <v>1</v>
      </c>
      <c r="BA48" s="11">
        <f t="shared" si="117"/>
        <v>0</v>
      </c>
      <c r="BB48" s="11">
        <f t="shared" si="117"/>
        <v>0</v>
      </c>
      <c r="BC48" s="11">
        <f>IF(SUM(R48,AN48)&gt;0,1,0)</f>
        <v>0</v>
      </c>
      <c r="BD48" s="11">
        <f t="shared" si="118"/>
        <v>0</v>
      </c>
      <c r="BE48" s="11">
        <f t="shared" si="118"/>
        <v>0</v>
      </c>
      <c r="BF48" s="11">
        <f t="shared" si="118"/>
        <v>0</v>
      </c>
      <c r="BG48" s="11">
        <f t="shared" si="118"/>
        <v>0</v>
      </c>
      <c r="BH48" s="11">
        <f t="shared" si="119"/>
        <v>0</v>
      </c>
      <c r="BI48" s="11">
        <f t="shared" si="119"/>
        <v>0</v>
      </c>
      <c r="BL48" s="11">
        <f t="shared" si="121"/>
        <v>2.1259184866228305</v>
      </c>
      <c r="BM48" s="11">
        <f t="shared" si="121"/>
        <v>1.7896762770039132</v>
      </c>
      <c r="BN48" s="11">
        <f t="shared" si="121"/>
        <v>-2.1259184866228305</v>
      </c>
      <c r="BO48" s="11">
        <f t="shared" si="121"/>
        <v>-1.7896762770039132</v>
      </c>
    </row>
    <row r="49" spans="1:67">
      <c r="A49" s="32" t="s">
        <v>16</v>
      </c>
      <c r="B49" s="33">
        <v>2</v>
      </c>
      <c r="C49" s="32" t="s">
        <v>351</v>
      </c>
      <c r="D49" s="32">
        <v>540</v>
      </c>
      <c r="E49" s="32" t="s">
        <v>296</v>
      </c>
      <c r="F49" s="32">
        <v>20100202</v>
      </c>
      <c r="G49" s="32" t="s">
        <v>375</v>
      </c>
      <c r="H49" s="9">
        <f>IF(X49=1,IF(ABS(I50-I49)&gt;H$3,IF(I49&gt;Q48,IF(I49&gt;I50,Q48+H$4,I49),IF(I49&lt;I50,Q48-H$4,I49)),I49),I49)</f>
        <v>-0.75</v>
      </c>
      <c r="I49" s="32">
        <v>-0.75</v>
      </c>
      <c r="J49" s="9">
        <f>IF(ABS(I49)&gt;=1.96,1,0)</f>
        <v>0</v>
      </c>
      <c r="K49" s="9">
        <f>IF(ABS(I49)&gt;=1.96,1,IF(((SQRT(ABS(I49-I48)) - 0.969)/0.416)&gt;=1.96,1,0))</f>
        <v>0</v>
      </c>
      <c r="L49" s="9">
        <f>L$2*I49 + (1-L$2)*L48</f>
        <v>-0.28961517066666659</v>
      </c>
      <c r="M49" s="9">
        <f>SQRT(M$2/(2 - M$2))</f>
        <v>0.42008402520840293</v>
      </c>
      <c r="N49" s="9">
        <f>IF(ABS(L49)&gt;=0*M49,(-L49),0)</f>
        <v>0.28961517066666659</v>
      </c>
      <c r="O49" s="9">
        <f>I49+N48</f>
        <v>-0.6576926133333334</v>
      </c>
      <c r="P49" s="9">
        <f>IF(N49=0, P$3, P$3 + L49*P$4)</f>
        <v>1.3652461795199999</v>
      </c>
      <c r="Q49" s="9">
        <f>Q$2*H49 + (1-Q$2)*Q48</f>
        <v>-0.28961517066666659</v>
      </c>
      <c r="R49" s="9">
        <f>IF(Q49&gt;=R$2,1,IF(Q49&lt;=R$3,1,0))</f>
        <v>0</v>
      </c>
      <c r="S49" s="9">
        <f t="shared" si="115"/>
        <v>0.28961517066666659</v>
      </c>
      <c r="T49" s="9">
        <f>H49+S48</f>
        <v>-0.6576926133333334</v>
      </c>
      <c r="U49" s="9">
        <f>IF(S49=0, U$3, U$3 + Q49*U$4)</f>
        <v>1.3652461795199999</v>
      </c>
      <c r="V49" s="9">
        <f>I49 - Q48</f>
        <v>-0.6576926133333334</v>
      </c>
      <c r="W49" s="9">
        <f>IF(W$3=0,SQRT(1 + (Q$2/(2 - Q$2))),W$2)</f>
        <v>1.0846522890932808</v>
      </c>
      <c r="X49" s="9">
        <f>IF(ABS(V49)&gt;(W49*X$3), 1, 0)</f>
        <v>0</v>
      </c>
      <c r="Y49" s="9">
        <f>IF(ABS(V49)&gt;(W49*Y$3), 1, 0)</f>
        <v>0</v>
      </c>
      <c r="Z49" s="9">
        <f>IF(ABS(V49)&gt;(W49*Z$3), 1, 0)</f>
        <v>0</v>
      </c>
      <c r="AA49" s="9">
        <f>IF(ABS(V49)&gt;(W49*AA$3), 1, 0)</f>
        <v>0</v>
      </c>
      <c r="AB49" s="9">
        <f>IF(Y48+Z48=0,IF(ABS(V49)&lt;=AB$2,IF(ABS(Q49)&lt;=AB$3,1,0), 0), 0)</f>
        <v>0</v>
      </c>
      <c r="AC49" s="9">
        <f>IF(Y48+Z48=0, IF(ABS(V49)&lt;=AC$2,IF(ABS(Q49)&lt;=AC$3,1,0), 0), 0)</f>
        <v>0</v>
      </c>
      <c r="AD49" s="9">
        <f>IF(AT49=1,IF(ABS(AE50-AE49)&gt;AD$3,IF(AE49&gt;AM48,IF(AE49&gt;AE50,AM48+AD$4,AE49),IF(AE49&lt;AE50,AM48-AD$4,AE49)),AE49),AE49)</f>
        <v>-0.57140000000000002</v>
      </c>
      <c r="AE49" s="32">
        <v>-0.57140000000000002</v>
      </c>
      <c r="AF49" s="9">
        <f>IF(ABS(AE49)&gt;=1.96,1,0)</f>
        <v>0</v>
      </c>
      <c r="AG49" s="9">
        <f>IF(ABS(AE49)&gt;=1.96,1,IF(((SQRT(ABS(AE49-AE48)) - 0.969)/0.416)&gt;=1.8,1,0))</f>
        <v>0</v>
      </c>
      <c r="AH49" s="9">
        <f>AH$2*AE49 + (1-AH$2)*AH48</f>
        <v>0.14667166666666667</v>
      </c>
      <c r="AI49" s="9">
        <f>SQRT(AI$2/(2 - AI$2))</f>
        <v>0.42008402520840293</v>
      </c>
      <c r="AJ49" s="9">
        <f t="shared" si="120"/>
        <v>-0.14667166666666667</v>
      </c>
      <c r="AK49" s="9">
        <f>AE49+AJ48</f>
        <v>-1.0258166666666666</v>
      </c>
      <c r="AL49" s="9">
        <f>IF(AJ49=0, AL$3, AL$3 + AH49*AL$4)</f>
        <v>1.2205340333333332</v>
      </c>
      <c r="AM49" s="9">
        <f>AM$2*AD49 + (1-AM$2)*AM48</f>
        <v>0.14667166666666667</v>
      </c>
      <c r="AN49" s="9">
        <f>IF(AM49&gt;=AN$2,1,IF(AM49&lt;=AN$3,1,0))</f>
        <v>0</v>
      </c>
      <c r="AO49" s="9">
        <f t="shared" si="116"/>
        <v>-0.14667166666666667</v>
      </c>
      <c r="AP49" s="9">
        <f>AD49+AO48</f>
        <v>-1.0258166666666666</v>
      </c>
      <c r="AQ49" s="9">
        <f>IF(AO49=0, AQ$3, AQ$3 + AM49*AQ$4)</f>
        <v>1.2205340333333332</v>
      </c>
      <c r="AR49" s="9">
        <f>AE49 - AM48</f>
        <v>-1.0258166666666666</v>
      </c>
      <c r="AS49" s="9">
        <f>IF(AS$3=0,SQRT(1 + (AM$2/(2 - AM$2))),AS$2)</f>
        <v>1.0846522890932808</v>
      </c>
      <c r="AT49" s="9">
        <f>IF(ABS(AR49)&gt;(AS49*AT$3), 1, 0)</f>
        <v>0</v>
      </c>
      <c r="AU49" s="9">
        <f>IF(ABS(AR49)&gt;(AS49*AU$3), 1, 0)</f>
        <v>0</v>
      </c>
      <c r="AV49" s="9">
        <f>IF(ABS(AR49)&gt;(AS49*AV$3), 1, 0)</f>
        <v>0</v>
      </c>
      <c r="AW49" s="9">
        <f>IF(ABS(AR49)&gt;(AS49*AW$3), 1, 0)</f>
        <v>0</v>
      </c>
      <c r="AX49" s="9">
        <f>IF(AU48+AV48=0,IF(ABS(AR49)&lt;=AX$2,IF(ABS(AM49)&lt;=AX$3,1,0), 0), 0)</f>
        <v>0</v>
      </c>
      <c r="AY49" s="9">
        <f>IF(AU48+AV48=0, IF(ABS(AR49)&lt;=AY$2,IF(ABS(AM49)&lt;=AY$3,1,0), 0), 0)</f>
        <v>0</v>
      </c>
      <c r="AZ49" s="9">
        <v>1</v>
      </c>
      <c r="BA49" s="11">
        <f t="shared" si="117"/>
        <v>0</v>
      </c>
      <c r="BB49" s="11">
        <f t="shared" si="117"/>
        <v>0</v>
      </c>
      <c r="BC49" s="11">
        <f>IF(SUM(R49,AN49)&gt;0,1,0)</f>
        <v>0</v>
      </c>
      <c r="BD49" s="11">
        <f t="shared" si="118"/>
        <v>0</v>
      </c>
      <c r="BE49" s="11">
        <f t="shared" si="118"/>
        <v>0</v>
      </c>
      <c r="BF49" s="11">
        <f t="shared" si="118"/>
        <v>0</v>
      </c>
      <c r="BG49" s="11">
        <f t="shared" si="118"/>
        <v>0</v>
      </c>
      <c r="BH49" s="11">
        <f t="shared" si="119"/>
        <v>0</v>
      </c>
      <c r="BI49" s="11">
        <f t="shared" si="119"/>
        <v>0</v>
      </c>
      <c r="BL49" s="11">
        <f t="shared" si="121"/>
        <v>2.1259184866228305</v>
      </c>
      <c r="BM49" s="11">
        <f t="shared" si="121"/>
        <v>1.7896762770039132</v>
      </c>
      <c r="BN49" s="11">
        <f t="shared" si="121"/>
        <v>-2.1259184866228305</v>
      </c>
      <c r="BO49" s="11">
        <f t="shared" si="121"/>
        <v>-1.7896762770039132</v>
      </c>
    </row>
    <row r="50" spans="1:67">
      <c r="A50" s="9"/>
      <c r="B50" s="9">
        <f>COUNT(B45:B49)</f>
        <v>5</v>
      </c>
      <c r="C50" s="9"/>
      <c r="D50" s="9"/>
      <c r="E50" s="9"/>
      <c r="F50" s="9"/>
      <c r="G50" s="9"/>
      <c r="H50" s="9"/>
      <c r="J50" s="9">
        <f>SUM(J45:J49)</f>
        <v>0</v>
      </c>
      <c r="K50" s="9">
        <f>SUM(K45:K49)</f>
        <v>0</v>
      </c>
      <c r="L50" s="9"/>
      <c r="M50" s="9"/>
      <c r="N50" s="9"/>
      <c r="O50" s="9">
        <f>AVERAGE(O45:O49)</f>
        <v>4.0240997333333285E-2</v>
      </c>
      <c r="P50" s="9">
        <f>AVERAGE(P45:P49)</f>
        <v>1.3496523162239999</v>
      </c>
      <c r="Q50" s="9"/>
      <c r="R50" s="9">
        <f>SUM(R45:R49)</f>
        <v>0</v>
      </c>
      <c r="S50" s="9"/>
      <c r="T50" s="9">
        <f>AVERAGE(T45:T49)</f>
        <v>0.14023433066666663</v>
      </c>
      <c r="U50" s="9">
        <f>AVERAGE(U45:U49)</f>
        <v>1.3496523162239999</v>
      </c>
      <c r="V50" s="9"/>
      <c r="W50" s="9"/>
      <c r="X50" s="9">
        <f t="shared" ref="X50:AC50" si="122">SUM(X45:X49)</f>
        <v>0</v>
      </c>
      <c r="Y50" s="9">
        <f t="shared" si="122"/>
        <v>0</v>
      </c>
      <c r="Z50" s="9">
        <f t="shared" si="122"/>
        <v>0</v>
      </c>
      <c r="AA50" s="9">
        <f t="shared" si="122"/>
        <v>0</v>
      </c>
      <c r="AB50" s="9">
        <f t="shared" si="122"/>
        <v>1</v>
      </c>
      <c r="AC50" s="9">
        <f t="shared" si="122"/>
        <v>1</v>
      </c>
      <c r="AD50" s="9"/>
      <c r="AF50" s="9">
        <f>SUM(AF45:AF49)</f>
        <v>0</v>
      </c>
      <c r="AG50" s="9">
        <f>SUM(AG45:AG49)</f>
        <v>0</v>
      </c>
      <c r="AH50" s="9"/>
      <c r="AI50" s="9"/>
      <c r="AJ50" s="9"/>
      <c r="AK50" s="9">
        <f>AVERAGE(AK45:AK49)</f>
        <v>-9.6663333333333323E-2</v>
      </c>
      <c r="AL50" s="9">
        <f>AVERAGE(AL45:AL49)</f>
        <v>1.2488904733333333</v>
      </c>
      <c r="AM50" s="9"/>
      <c r="AN50" s="9">
        <f>SUM(AN45:AN49)</f>
        <v>0</v>
      </c>
      <c r="AO50" s="9"/>
      <c r="AP50" s="9">
        <f>AVERAGE(AP45:AP49)</f>
        <v>-0.17999666666666667</v>
      </c>
      <c r="AQ50" s="9">
        <f>AVERAGE(AQ45:AQ49)</f>
        <v>1.2488904733333333</v>
      </c>
      <c r="AR50" s="9"/>
      <c r="AS50" s="9"/>
      <c r="AT50" s="9">
        <f t="shared" ref="AT50:BI50" si="123">SUM(AT45:AT49)</f>
        <v>0</v>
      </c>
      <c r="AU50" s="9">
        <f t="shared" si="123"/>
        <v>0</v>
      </c>
      <c r="AV50" s="9">
        <f t="shared" si="123"/>
        <v>0</v>
      </c>
      <c r="AW50" s="9">
        <f t="shared" si="123"/>
        <v>0</v>
      </c>
      <c r="AX50" s="9">
        <f t="shared" si="123"/>
        <v>4</v>
      </c>
      <c r="AY50" s="9">
        <f t="shared" si="123"/>
        <v>4</v>
      </c>
      <c r="AZ50" s="9">
        <f t="shared" si="123"/>
        <v>5</v>
      </c>
      <c r="BA50" s="9">
        <f t="shared" si="123"/>
        <v>0</v>
      </c>
      <c r="BB50" s="9">
        <f t="shared" si="123"/>
        <v>0</v>
      </c>
      <c r="BC50" s="9">
        <f t="shared" si="123"/>
        <v>0</v>
      </c>
      <c r="BD50" s="9">
        <f t="shared" si="123"/>
        <v>0</v>
      </c>
      <c r="BE50" s="9">
        <f t="shared" si="123"/>
        <v>0</v>
      </c>
      <c r="BF50" s="9">
        <f t="shared" si="123"/>
        <v>0</v>
      </c>
      <c r="BG50" s="9">
        <f t="shared" si="123"/>
        <v>0</v>
      </c>
      <c r="BH50" s="9">
        <f t="shared" si="123"/>
        <v>1</v>
      </c>
      <c r="BI50" s="9">
        <f t="shared" si="123"/>
        <v>1</v>
      </c>
    </row>
    <row r="51" spans="1:67">
      <c r="A51" s="9"/>
      <c r="B51" s="9"/>
      <c r="C51" s="9"/>
      <c r="D51" s="9"/>
      <c r="E51" s="9"/>
      <c r="F51" s="9"/>
      <c r="G51" s="9"/>
      <c r="H51" s="9"/>
      <c r="J51" s="9"/>
      <c r="K51" s="9"/>
      <c r="L51" s="9"/>
      <c r="M51" s="9"/>
      <c r="N51" s="9"/>
      <c r="O51" s="9">
        <f>P$3 + O50*P$4</f>
        <v>1.4048289196799999</v>
      </c>
      <c r="P51" s="9"/>
      <c r="Q51" s="9"/>
      <c r="R51" s="9"/>
      <c r="S51" s="9"/>
      <c r="T51" s="9">
        <f>U$3 + T50*U$4</f>
        <v>1.4168281196799999</v>
      </c>
      <c r="U51" s="9"/>
      <c r="V51" s="9"/>
      <c r="W51" s="9"/>
      <c r="X51" s="9"/>
      <c r="Y51" s="9"/>
      <c r="Z51" s="9">
        <f>Z50-Y50</f>
        <v>0</v>
      </c>
      <c r="AA51" s="9"/>
      <c r="AB51" s="9"/>
      <c r="AC51" s="9"/>
      <c r="AD51" s="9"/>
      <c r="AF51" s="9"/>
      <c r="AG51" s="9"/>
      <c r="AH51" s="9"/>
      <c r="AI51" s="9"/>
      <c r="AJ51" s="9"/>
      <c r="AK51" s="9">
        <f>AL$3 + AK50*AL$4</f>
        <v>1.1864671333333332</v>
      </c>
      <c r="AL51" s="9"/>
      <c r="AM51" s="9"/>
      <c r="AN51" s="9"/>
      <c r="AO51" s="9"/>
      <c r="AP51" s="9">
        <f>AQ$3 + AP50*AQ$4</f>
        <v>1.1748004666666667</v>
      </c>
      <c r="AQ51" s="9"/>
      <c r="AR51" s="9"/>
      <c r="AS51" s="9"/>
      <c r="AT51" s="9"/>
      <c r="AU51" s="9"/>
      <c r="AV51" s="9">
        <f>AV50-AU50</f>
        <v>0</v>
      </c>
      <c r="AW51" s="9"/>
      <c r="AX51" s="9"/>
      <c r="AY51" s="9"/>
      <c r="AZ51" s="9"/>
    </row>
    <row r="52" spans="1:67">
      <c r="A52" s="9"/>
      <c r="B52" s="9"/>
      <c r="C52" s="9"/>
      <c r="D52" s="9"/>
      <c r="E52" s="9"/>
      <c r="F52" s="9"/>
      <c r="G52" s="9"/>
      <c r="H52" s="9"/>
      <c r="J52" s="9"/>
      <c r="K52" s="9"/>
      <c r="L52" s="9"/>
      <c r="M52" s="9"/>
      <c r="N52" s="9"/>
      <c r="O52" s="9">
        <f>STDEV(O45:O49)</f>
        <v>1.0086989212365125</v>
      </c>
      <c r="P52" s="9"/>
      <c r="Q52" s="9"/>
      <c r="R52" s="9"/>
      <c r="S52" s="9"/>
      <c r="T52" s="9">
        <f>STDEV(T45:T49)</f>
        <v>0.84744019667617165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F52" s="9"/>
      <c r="AG52" s="9"/>
      <c r="AH52" s="9"/>
      <c r="AI52" s="9"/>
      <c r="AJ52" s="9"/>
      <c r="AK52" s="9">
        <f>STDEV(AK45:AK49)</f>
        <v>0.54123017674758511</v>
      </c>
      <c r="AL52" s="9"/>
      <c r="AM52" s="9"/>
      <c r="AN52" s="9"/>
      <c r="AO52" s="9"/>
      <c r="AP52" s="9">
        <f>STDEV(AP45:AP49)</f>
        <v>0.55453956756934841</v>
      </c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67">
      <c r="A53" s="9"/>
      <c r="B53" s="9"/>
      <c r="C53" s="9"/>
      <c r="D53" s="9"/>
      <c r="E53" s="9"/>
      <c r="F53" s="9"/>
      <c r="G53" s="9"/>
      <c r="H53" s="9"/>
      <c r="J53" s="9"/>
      <c r="K53" s="9"/>
      <c r="L53" s="9"/>
      <c r="M53" s="9"/>
      <c r="N53" s="9"/>
      <c r="O53" s="9">
        <f>SQRT(O52^2 + O50^2)</f>
        <v>1.0095012885430534</v>
      </c>
      <c r="P53" s="9"/>
      <c r="Q53" s="9"/>
      <c r="R53" s="9"/>
      <c r="S53" s="9"/>
      <c r="T53" s="9">
        <f>SQRT(T52^2 + T50^2)</f>
        <v>0.85896481560077675</v>
      </c>
      <c r="U53" s="9"/>
      <c r="V53" s="9"/>
      <c r="W53" s="9"/>
      <c r="X53" s="9"/>
      <c r="Y53" s="9"/>
      <c r="Z53" s="9"/>
      <c r="AA53" s="9"/>
      <c r="AB53" s="9"/>
      <c r="AC53" s="9"/>
      <c r="AD53" s="9"/>
      <c r="AF53" s="9"/>
      <c r="AG53" s="9"/>
      <c r="AH53" s="9"/>
      <c r="AI53" s="9"/>
      <c r="AJ53" s="9"/>
      <c r="AK53" s="9">
        <f>SQRT(AK52^2 + AK50^2)</f>
        <v>0.54979441997289613</v>
      </c>
      <c r="AL53" s="9"/>
      <c r="AM53" s="9"/>
      <c r="AN53" s="9"/>
      <c r="AO53" s="9"/>
      <c r="AP53" s="9">
        <f>SQRT(AP52^2 + AP50^2)</f>
        <v>0.58302052451960129</v>
      </c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67">
      <c r="A54" s="9"/>
      <c r="B54" s="9"/>
      <c r="C54" s="9"/>
      <c r="D54" s="9"/>
      <c r="E54" s="9"/>
      <c r="F54" s="9"/>
      <c r="G54" s="9"/>
      <c r="H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67">
      <c r="A55" s="9"/>
      <c r="B55" s="9"/>
      <c r="C55" s="9"/>
      <c r="D55" s="9"/>
      <c r="E55" s="9"/>
      <c r="F55" s="9"/>
      <c r="G55" s="9"/>
      <c r="H55" s="9"/>
      <c r="J55" s="9"/>
      <c r="K55" s="9"/>
      <c r="L55" s="9">
        <f>AVERAGE(I56:I58)</f>
        <v>-0.16666666666666666</v>
      </c>
      <c r="M55" s="9"/>
      <c r="N55" s="9">
        <v>0</v>
      </c>
      <c r="O55" s="9"/>
      <c r="P55" s="9"/>
      <c r="Q55" s="9">
        <f>AVERAGE(I56:I58)</f>
        <v>-0.16666666666666666</v>
      </c>
      <c r="R55" s="9"/>
      <c r="S55" s="9">
        <f t="shared" ref="S55:S60" si="124">-1*Q55</f>
        <v>0.16666666666666666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F55" s="9"/>
      <c r="AG55" s="9"/>
      <c r="AH55" s="9">
        <f>AVERAGE(AE56:AE58)</f>
        <v>-0.625</v>
      </c>
      <c r="AI55" s="9"/>
      <c r="AJ55" s="9">
        <v>0</v>
      </c>
      <c r="AK55" s="9"/>
      <c r="AL55" s="9"/>
      <c r="AM55" s="9">
        <f>AVERAGE(AE56:AE58)</f>
        <v>-0.625</v>
      </c>
      <c r="AN55" s="9"/>
      <c r="AO55" s="9">
        <f t="shared" ref="AO55:AO60" si="125">-1*AM55</f>
        <v>0.625</v>
      </c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67">
      <c r="A56" s="38" t="s">
        <v>16</v>
      </c>
      <c r="B56" s="18">
        <v>3</v>
      </c>
      <c r="C56" s="38" t="s">
        <v>327</v>
      </c>
      <c r="D56" s="38">
        <v>541</v>
      </c>
      <c r="E56" s="38" t="s">
        <v>292</v>
      </c>
      <c r="F56" s="38">
        <v>20090526</v>
      </c>
      <c r="G56" s="38" t="s">
        <v>96</v>
      </c>
      <c r="H56" s="9">
        <f>IF(X56=1,IF(ABS(I57-I56)&gt;H$3,IF(I56&gt;Q55,IF(I56&gt;I57,Q55+H$4,I56),IF(I56&lt;I57,Q55-H$4,I56)),I56),I56)</f>
        <v>1</v>
      </c>
      <c r="I56" s="38">
        <v>1</v>
      </c>
      <c r="J56" s="9">
        <f>IF(ABS(I56)&gt;=1.96,1,0)</f>
        <v>0</v>
      </c>
      <c r="K56" s="9">
        <f>IF(ABS(I56)&gt;=1.96,1,IF(((SQRT(ABS(I56-I55)) - 0.969)/0.416)&gt;=1.96,1,0))</f>
        <v>0</v>
      </c>
      <c r="L56" s="9">
        <f>L$2*I56 + (1-L$2)*L55</f>
        <v>0.18333333333333335</v>
      </c>
      <c r="M56" s="9">
        <f>SQRT(M$2/(2 - M$2))</f>
        <v>0.42008402520840293</v>
      </c>
      <c r="N56" s="9">
        <f>IF(ABS(L56)&gt;=0*M56,(-L56),0)</f>
        <v>-0.18333333333333335</v>
      </c>
      <c r="O56" s="9">
        <f>I56+N55</f>
        <v>1</v>
      </c>
      <c r="P56" s="9">
        <f>IF(N56=0, P$3, P$3 + L56*P$4)</f>
        <v>1.4219999999999999</v>
      </c>
      <c r="Q56" s="9">
        <f>Q$2*H56 + (1-Q$2)*Q55</f>
        <v>0.18333333333333335</v>
      </c>
      <c r="R56" s="9">
        <f>IF(Q56&gt;=R$2,1,IF(Q56&lt;=R$3,1,0))</f>
        <v>0</v>
      </c>
      <c r="S56" s="9">
        <f t="shared" si="124"/>
        <v>-0.18333333333333335</v>
      </c>
      <c r="T56" s="9">
        <f>H56+S55</f>
        <v>1.1666666666666667</v>
      </c>
      <c r="U56" s="9">
        <f>IF(S56=0, U$3, U$3 + Q56*U$4)</f>
        <v>1.4219999999999999</v>
      </c>
      <c r="V56" s="9">
        <f>I56 - Q55</f>
        <v>1.1666666666666667</v>
      </c>
      <c r="W56" s="9">
        <f>IF(W$3=0,SQRT(1 + (Q$2/(2 - Q$2))),W$2)</f>
        <v>1.0846522890932808</v>
      </c>
      <c r="X56" s="9">
        <f>IF(ABS(V56)&gt;(W56*X$3), 1, 0)</f>
        <v>0</v>
      </c>
      <c r="Y56" s="9">
        <f>IF(ABS(V56)&gt;(W56*Y$3), 1, 0)</f>
        <v>0</v>
      </c>
      <c r="Z56" s="9">
        <f>IF(ABS(V56)&gt;(W56*Z$3), 1, 0)</f>
        <v>0</v>
      </c>
      <c r="AA56" s="9">
        <f>IF(ABS(V56)&gt;(W56*AA$3), 1, 0)</f>
        <v>0</v>
      </c>
      <c r="AB56" s="9">
        <f>IF(Y55+Z55=0,IF(ABS(V56)&lt;=AB$2,IF(ABS(Q56)&lt;=AB$3,1,0), 0), 0)</f>
        <v>0</v>
      </c>
      <c r="AC56" s="9">
        <f>IF(Y55+Z55=0, IF(ABS(V56)&lt;=AC$2,IF(ABS(Q56)&lt;=AC$3,1,0), 0), 0)</f>
        <v>0</v>
      </c>
      <c r="AD56" s="9">
        <f>IF(AT56=1,IF(ABS(AE57-AE56)&gt;AD$3,IF(AE56&gt;AM55,IF(AE56&gt;AE57,AM55+AD$4,AE56),IF(AE56&lt;AE57,AM55-AD$4,AE56)),AE56),AE56)</f>
        <v>0.25</v>
      </c>
      <c r="AE56" s="38">
        <v>0.25</v>
      </c>
      <c r="AF56" s="9">
        <f>IF(ABS(AE56)&gt;=1.96,1,0)</f>
        <v>0</v>
      </c>
      <c r="AG56" s="9">
        <f>IF(ABS(AE56)&gt;=1.96,1,IF(((SQRT(ABS(AE56-AE55)) - 0.969)/0.416)&gt;=1.8,1,0))</f>
        <v>0</v>
      </c>
      <c r="AH56" s="9">
        <f>AH$2*AE56 + (1-AH$2)*AH55</f>
        <v>-0.36249999999999999</v>
      </c>
      <c r="AI56" s="9">
        <f>SQRT(AI$2/(2 - AI$2))</f>
        <v>0.42008402520840293</v>
      </c>
      <c r="AJ56" s="9">
        <f>IF(ABS(AH56)&gt;=0*AI56,(-AH56),0)</f>
        <v>0.36249999999999999</v>
      </c>
      <c r="AK56" s="9">
        <f>AE56+AJ55</f>
        <v>0.25</v>
      </c>
      <c r="AL56" s="9">
        <f>IF(AJ56=0, AL$3, AL$3 + AH56*AL$4)</f>
        <v>1.1492499999999999</v>
      </c>
      <c r="AM56" s="9">
        <f>AM$2*AD56 + (1-AM$2)*AM55</f>
        <v>-0.36249999999999999</v>
      </c>
      <c r="AN56" s="9">
        <f>IF(AM56&gt;=AN$2,1,IF(AM56&lt;=AN$3,1,0))</f>
        <v>0</v>
      </c>
      <c r="AO56" s="9">
        <f t="shared" si="125"/>
        <v>0.36249999999999999</v>
      </c>
      <c r="AP56" s="9">
        <f>AD56+AO55</f>
        <v>0.875</v>
      </c>
      <c r="AQ56" s="9">
        <f>IF(AO56=0, AQ$3, AQ$3 + AM56*AQ$4)</f>
        <v>1.1492499999999999</v>
      </c>
      <c r="AR56" s="9">
        <f>AE56 - AM55</f>
        <v>0.875</v>
      </c>
      <c r="AS56" s="9">
        <f>IF(AS$3=0,SQRT(1 + (AM$2/(2 - AM$2))),AS$2)</f>
        <v>1.0846522890932808</v>
      </c>
      <c r="AT56" s="9">
        <f>IF(ABS(AR56)&gt;(AS56*AT$3), 1, 0)</f>
        <v>0</v>
      </c>
      <c r="AU56" s="9">
        <f>IF(ABS(AR56)&gt;(AS56*AU$3), 1, 0)</f>
        <v>0</v>
      </c>
      <c r="AV56" s="9">
        <f>IF(ABS(AR56)&gt;(AS56*AV$3), 1, 0)</f>
        <v>0</v>
      </c>
      <c r="AW56" s="9">
        <f>IF(ABS(AR56)&gt;(AS56*AW$3), 1, 0)</f>
        <v>0</v>
      </c>
      <c r="AX56" s="9">
        <f>IF(AU55+AV55=0,IF(ABS(AR56)&lt;=AX$2,IF(ABS(AM56)&lt;=AX$3,1,0), 0), 0)</f>
        <v>0</v>
      </c>
      <c r="AY56" s="9">
        <f>IF(AU55+AV55=0, IF(ABS(AR56)&lt;=AY$2,IF(ABS(AM56)&lt;=AY$3,1,0), 0), 0)</f>
        <v>0</v>
      </c>
      <c r="AZ56" s="9">
        <v>1</v>
      </c>
      <c r="BA56" s="11">
        <f t="shared" ref="BA56:BB60" si="126">IF(SUM(J56,AF56)&gt;0,1,0)</f>
        <v>0</v>
      </c>
      <c r="BB56" s="11">
        <f t="shared" si="126"/>
        <v>0</v>
      </c>
      <c r="BC56" s="11">
        <f>IF(SUM(R56,AN56)&gt;0,1,0)</f>
        <v>0</v>
      </c>
      <c r="BD56" s="11">
        <f t="shared" ref="BD56:BG60" si="127">IF(SUM(X56,AT56)&gt;0,1,0)</f>
        <v>0</v>
      </c>
      <c r="BE56" s="11">
        <f t="shared" si="127"/>
        <v>0</v>
      </c>
      <c r="BF56" s="11">
        <f t="shared" si="127"/>
        <v>0</v>
      </c>
      <c r="BG56" s="11">
        <f t="shared" si="127"/>
        <v>0</v>
      </c>
      <c r="BH56" s="11">
        <f t="shared" ref="BH56:BI60" si="128">IF(SUM(AB56,AX56)=2,1,0)</f>
        <v>0</v>
      </c>
      <c r="BI56" s="11">
        <f t="shared" si="128"/>
        <v>0</v>
      </c>
      <c r="BL56" s="11">
        <f>BL$3*BL$4</f>
        <v>2.1259184866228305</v>
      </c>
      <c r="BM56" s="11">
        <f>BM$3*BM$4</f>
        <v>1.7896762770039132</v>
      </c>
      <c r="BN56" s="11">
        <f>BN$3*BN$4</f>
        <v>-2.1259184866228305</v>
      </c>
      <c r="BO56" s="11">
        <f>BO$3*BO$4</f>
        <v>-1.7896762770039132</v>
      </c>
    </row>
    <row r="57" spans="1:67">
      <c r="A57" s="38" t="s">
        <v>16</v>
      </c>
      <c r="B57" s="18">
        <v>3</v>
      </c>
      <c r="C57" s="38" t="s">
        <v>327</v>
      </c>
      <c r="D57" s="38">
        <v>540</v>
      </c>
      <c r="E57" s="38" t="s">
        <v>296</v>
      </c>
      <c r="F57" s="38">
        <v>20090602</v>
      </c>
      <c r="G57" s="38" t="s">
        <v>97</v>
      </c>
      <c r="H57" s="9">
        <f>IF(X57=1,IF(ABS(I58-I57)&gt;H$3,IF(I57&gt;Q56,IF(I57&gt;I58,Q56+H$4,I57),IF(I57&lt;I58,Q56-H$4,I57)),I57),I57)</f>
        <v>-0.92859999999999998</v>
      </c>
      <c r="I57" s="38">
        <v>-0.92859999999999998</v>
      </c>
      <c r="J57" s="9">
        <f>IF(ABS(I57)&gt;=1.96,1,0)</f>
        <v>0</v>
      </c>
      <c r="K57" s="9">
        <f>IF(ABS(I57)&gt;=1.96,1,IF(((SQRT(ABS(I57-I56)) - 0.969)/0.416)&gt;=1.96,1,0))</f>
        <v>0</v>
      </c>
      <c r="L57" s="9">
        <f>L$2*I57 + (1-L$2)*L56</f>
        <v>-0.15024666666666667</v>
      </c>
      <c r="M57" s="9">
        <f>SQRT(M$2/(2 - M$2))</f>
        <v>0.42008402520840293</v>
      </c>
      <c r="N57" s="9">
        <f>IF(ABS(L57)&gt;=0*M57,(-L57),0)</f>
        <v>0.15024666666666667</v>
      </c>
      <c r="O57" s="9">
        <f>I57+N56</f>
        <v>-1.1119333333333334</v>
      </c>
      <c r="P57" s="9">
        <f>IF(N57=0, P$3, P$3 + L57*P$4)</f>
        <v>1.3819703999999999</v>
      </c>
      <c r="Q57" s="9">
        <f>Q$2*H57 + (1-Q$2)*Q56</f>
        <v>-0.15024666666666667</v>
      </c>
      <c r="R57" s="9">
        <f>IF(Q57&gt;=R$2,1,IF(Q57&lt;=R$3,1,0))</f>
        <v>0</v>
      </c>
      <c r="S57" s="9">
        <f t="shared" si="124"/>
        <v>0.15024666666666667</v>
      </c>
      <c r="T57" s="9">
        <f>H57+S56</f>
        <v>-1.1119333333333334</v>
      </c>
      <c r="U57" s="9">
        <f>IF(S57=0, U$3, U$3 + Q57*U$4)</f>
        <v>1.3819703999999999</v>
      </c>
      <c r="V57" s="9">
        <f>I57 - Q56</f>
        <v>-1.1119333333333334</v>
      </c>
      <c r="W57" s="9">
        <f>IF(W$3=0,SQRT(1 + (Q$2/(2 - Q$2))),W$2)</f>
        <v>1.0846522890932808</v>
      </c>
      <c r="X57" s="9">
        <f>IF(ABS(V57)&gt;(W57*X$3), 1, 0)</f>
        <v>0</v>
      </c>
      <c r="Y57" s="9">
        <f>IF(ABS(V57)&gt;(W57*Y$3), 1, 0)</f>
        <v>0</v>
      </c>
      <c r="Z57" s="9">
        <f>IF(ABS(V57)&gt;(W57*Z$3), 1, 0)</f>
        <v>0</v>
      </c>
      <c r="AA57" s="9">
        <f>IF(ABS(V57)&gt;(W57*AA$3), 1, 0)</f>
        <v>0</v>
      </c>
      <c r="AB57" s="9">
        <f>IF(Y56+Z56=0,IF(ABS(V57)&lt;=AB$2,IF(ABS(Q57)&lt;=AB$3,1,0), 0), 0)</f>
        <v>0</v>
      </c>
      <c r="AC57" s="9">
        <f>IF(Y56+Z56=0, IF(ABS(V57)&lt;=AC$2,IF(ABS(Q57)&lt;=AC$3,1,0), 0), 0)</f>
        <v>0</v>
      </c>
      <c r="AD57" s="9">
        <f>IF(AT57=1,IF(ABS(AE58-AE57)&gt;AD$3,IF(AE57&gt;AM56,IF(AE57&gt;AE58,AM56+AD$4,AE57),IF(AE57&lt;AE58,AM56-AD$4,AE57)),AE57),AE57)</f>
        <v>-0.875</v>
      </c>
      <c r="AE57" s="38">
        <v>-0.875</v>
      </c>
      <c r="AF57" s="9">
        <f>IF(ABS(AE57)&gt;=1.96,1,0)</f>
        <v>0</v>
      </c>
      <c r="AG57" s="9">
        <f>IF(ABS(AE57)&gt;=1.96,1,IF(((SQRT(ABS(AE57-AE56)) - 0.969)/0.416)&gt;=1.8,1,0))</f>
        <v>0</v>
      </c>
      <c r="AH57" s="9">
        <f>AH$2*AE57 + (1-AH$2)*AH56</f>
        <v>-0.51624999999999999</v>
      </c>
      <c r="AI57" s="9">
        <f>SQRT(AI$2/(2 - AI$2))</f>
        <v>0.42008402520840293</v>
      </c>
      <c r="AJ57" s="9">
        <f t="shared" ref="AJ57:AJ60" si="129">IF(ABS(AH57)&gt;=0*AI57,(-AH57),0)</f>
        <v>0.51624999999999999</v>
      </c>
      <c r="AK57" s="9">
        <f>AE57+AJ56</f>
        <v>-0.51249999999999996</v>
      </c>
      <c r="AL57" s="9">
        <f>IF(AJ57=0, AL$3, AL$3 + AH57*AL$4)</f>
        <v>1.1277249999999999</v>
      </c>
      <c r="AM57" s="9">
        <f>AM$2*AD57 + (1-AM$2)*AM56</f>
        <v>-0.51624999999999999</v>
      </c>
      <c r="AN57" s="9">
        <f>IF(AM57&gt;=AN$2,1,IF(AM57&lt;=AN$3,1,0))</f>
        <v>0</v>
      </c>
      <c r="AO57" s="9">
        <f t="shared" si="125"/>
        <v>0.51624999999999999</v>
      </c>
      <c r="AP57" s="9">
        <f>AD57+AO56</f>
        <v>-0.51249999999999996</v>
      </c>
      <c r="AQ57" s="9">
        <f>IF(AO57=0, AQ$3, AQ$3 + AM57*AQ$4)</f>
        <v>1.1277249999999999</v>
      </c>
      <c r="AR57" s="9">
        <f>AE57 - AM56</f>
        <v>-0.51249999999999996</v>
      </c>
      <c r="AS57" s="9">
        <f>IF(AS$3=0,SQRT(1 + (AM$2/(2 - AM$2))),AS$2)</f>
        <v>1.0846522890932808</v>
      </c>
      <c r="AT57" s="9">
        <f>IF(ABS(AR57)&gt;(AS57*AT$3), 1, 0)</f>
        <v>0</v>
      </c>
      <c r="AU57" s="9">
        <f>IF(ABS(AR57)&gt;(AS57*AU$3), 1, 0)</f>
        <v>0</v>
      </c>
      <c r="AV57" s="9">
        <f>IF(ABS(AR57)&gt;(AS57*AV$3), 1, 0)</f>
        <v>0</v>
      </c>
      <c r="AW57" s="9">
        <f>IF(ABS(AR57)&gt;(AS57*AW$3), 1, 0)</f>
        <v>0</v>
      </c>
      <c r="AX57" s="9">
        <f>IF(AU56+AV56=0,IF(ABS(AR57)&lt;=AX$2,IF(ABS(AM57)&lt;=AX$3,1,0), 0), 0)</f>
        <v>0</v>
      </c>
      <c r="AY57" s="9">
        <f>IF(AU56+AV56=0, IF(ABS(AR57)&lt;=AY$2,IF(ABS(AM57)&lt;=AY$3,1,0), 0), 0)</f>
        <v>0</v>
      </c>
      <c r="AZ57" s="9">
        <v>1</v>
      </c>
      <c r="BA57" s="11">
        <f t="shared" si="126"/>
        <v>0</v>
      </c>
      <c r="BB57" s="11">
        <f t="shared" si="126"/>
        <v>0</v>
      </c>
      <c r="BC57" s="11">
        <f>IF(SUM(R57,AN57)&gt;0,1,0)</f>
        <v>0</v>
      </c>
      <c r="BD57" s="11">
        <f t="shared" si="127"/>
        <v>0</v>
      </c>
      <c r="BE57" s="11">
        <f t="shared" si="127"/>
        <v>0</v>
      </c>
      <c r="BF57" s="11">
        <f t="shared" si="127"/>
        <v>0</v>
      </c>
      <c r="BG57" s="11">
        <f t="shared" si="127"/>
        <v>0</v>
      </c>
      <c r="BH57" s="11">
        <f t="shared" si="128"/>
        <v>0</v>
      </c>
      <c r="BI57" s="11">
        <f t="shared" si="128"/>
        <v>0</v>
      </c>
      <c r="BL57" s="11">
        <f t="shared" ref="BL57:BO60" si="130">BL$3*BL$4</f>
        <v>2.1259184866228305</v>
      </c>
      <c r="BM57" s="11">
        <f t="shared" si="130"/>
        <v>1.7896762770039132</v>
      </c>
      <c r="BN57" s="11">
        <f t="shared" si="130"/>
        <v>-2.1259184866228305</v>
      </c>
      <c r="BO57" s="11">
        <f t="shared" si="130"/>
        <v>-1.7896762770039132</v>
      </c>
    </row>
    <row r="58" spans="1:67">
      <c r="A58" s="38" t="s">
        <v>16</v>
      </c>
      <c r="B58" s="18">
        <v>3</v>
      </c>
      <c r="C58" s="38" t="s">
        <v>327</v>
      </c>
      <c r="D58" s="38">
        <v>542</v>
      </c>
      <c r="E58" s="38" t="s">
        <v>286</v>
      </c>
      <c r="F58" s="38">
        <v>20090609</v>
      </c>
      <c r="G58" s="38" t="s">
        <v>101</v>
      </c>
      <c r="H58" s="9">
        <f>IF(X58=1,IF(ABS(I59-I58)&gt;H$3,IF(I58&gt;Q57,IF(I58&gt;I59,Q57+H$4,I58),IF(I58&lt;I59,Q57-H$4,I58)),I58),I58)</f>
        <v>-0.57140000000000002</v>
      </c>
      <c r="I58" s="38">
        <v>-0.57140000000000002</v>
      </c>
      <c r="J58" s="9">
        <f>IF(ABS(I58)&gt;=1.96,1,0)</f>
        <v>0</v>
      </c>
      <c r="K58" s="9">
        <f>IF(ABS(I58)&gt;=1.96,1,IF(((SQRT(ABS(I58-I57)) - 0.969)/0.416)&gt;=1.96,1,0))</f>
        <v>0</v>
      </c>
      <c r="L58" s="9">
        <f>L$2*I58 + (1-L$2)*L57</f>
        <v>-0.27659266666666665</v>
      </c>
      <c r="M58" s="9">
        <f>SQRT(M$2/(2 - M$2))</f>
        <v>0.42008402520840293</v>
      </c>
      <c r="N58" s="9">
        <f>IF(ABS(L58)&gt;=0*M58,(-L58),0)</f>
        <v>0.27659266666666665</v>
      </c>
      <c r="O58" s="9">
        <f>I58+N57</f>
        <v>-0.42115333333333338</v>
      </c>
      <c r="P58" s="9">
        <f>IF(N58=0, P$3, P$3 + L58*P$4)</f>
        <v>1.36680888</v>
      </c>
      <c r="Q58" s="9">
        <f>Q$2*H58 + (1-Q$2)*Q57</f>
        <v>-0.27659266666666665</v>
      </c>
      <c r="R58" s="9">
        <f>IF(Q58&gt;=R$2,1,IF(Q58&lt;=R$3,1,0))</f>
        <v>0</v>
      </c>
      <c r="S58" s="9">
        <f t="shared" si="124"/>
        <v>0.27659266666666665</v>
      </c>
      <c r="T58" s="9">
        <f>H58+S57</f>
        <v>-0.42115333333333338</v>
      </c>
      <c r="U58" s="9">
        <f>IF(S58=0, U$3, U$3 + Q58*U$4)</f>
        <v>1.36680888</v>
      </c>
      <c r="V58" s="9">
        <f>I58 - Q57</f>
        <v>-0.42115333333333338</v>
      </c>
      <c r="W58" s="9">
        <f>IF(W$3=0,SQRT(1 + (Q$2/(2 - Q$2))),W$2)</f>
        <v>1.0846522890932808</v>
      </c>
      <c r="X58" s="9">
        <f>IF(ABS(V58)&gt;(W58*X$3), 1, 0)</f>
        <v>0</v>
      </c>
      <c r="Y58" s="9">
        <f>IF(ABS(V58)&gt;(W58*Y$3), 1, 0)</f>
        <v>0</v>
      </c>
      <c r="Z58" s="9">
        <f>IF(ABS(V58)&gt;(W58*Z$3), 1, 0)</f>
        <v>0</v>
      </c>
      <c r="AA58" s="9">
        <f>IF(ABS(V58)&gt;(W58*AA$3), 1, 0)</f>
        <v>0</v>
      </c>
      <c r="AB58" s="9">
        <f>IF(Y57+Z57=0,IF(ABS(V58)&lt;=AB$2,IF(ABS(Q58)&lt;=AB$3,1,0), 0), 0)</f>
        <v>1</v>
      </c>
      <c r="AC58" s="9">
        <f>IF(Y57+Z57=0, IF(ABS(V58)&lt;=AC$2,IF(ABS(Q58)&lt;=AC$3,1,0), 0), 0)</f>
        <v>1</v>
      </c>
      <c r="AD58" s="9">
        <f>IF(AT58=1,IF(ABS(AE59-AE58)&gt;AD$3,IF(AE58&gt;AM57,IF(AE58&gt;AE59,AM57+AD$4,AE58),IF(AE58&lt;AE59,AM57-AD$4,AE58)),AE58),AE58)</f>
        <v>-1.25</v>
      </c>
      <c r="AE58" s="38">
        <v>-1.25</v>
      </c>
      <c r="AF58" s="9">
        <f>IF(ABS(AE58)&gt;=1.96,1,0)</f>
        <v>0</v>
      </c>
      <c r="AG58" s="9">
        <f>IF(ABS(AE58)&gt;=1.96,1,IF(((SQRT(ABS(AE58-AE57)) - 0.969)/0.416)&gt;=1.8,1,0))</f>
        <v>0</v>
      </c>
      <c r="AH58" s="9">
        <f>AH$2*AE58 + (1-AH$2)*AH57</f>
        <v>-0.736375</v>
      </c>
      <c r="AI58" s="9">
        <f>SQRT(AI$2/(2 - AI$2))</f>
        <v>0.42008402520840293</v>
      </c>
      <c r="AJ58" s="9">
        <f t="shared" si="129"/>
        <v>0.736375</v>
      </c>
      <c r="AK58" s="9">
        <f>AE58+AJ57</f>
        <v>-0.73375000000000001</v>
      </c>
      <c r="AL58" s="9">
        <f>IF(AJ58=0, AL$3, AL$3 + AH58*AL$4)</f>
        <v>1.0969074999999999</v>
      </c>
      <c r="AM58" s="9">
        <f>AM$2*AD58 + (1-AM$2)*AM57</f>
        <v>-0.736375</v>
      </c>
      <c r="AN58" s="9">
        <f>IF(AM58&gt;=AN$2,1,IF(AM58&lt;=AN$3,1,0))</f>
        <v>0</v>
      </c>
      <c r="AO58" s="9">
        <f t="shared" si="125"/>
        <v>0.736375</v>
      </c>
      <c r="AP58" s="9">
        <f>AD58+AO57</f>
        <v>-0.73375000000000001</v>
      </c>
      <c r="AQ58" s="9">
        <f>IF(AO58=0, AQ$3, AQ$3 + AM58*AQ$4)</f>
        <v>1.0969074999999999</v>
      </c>
      <c r="AR58" s="9">
        <f>AE58 - AM57</f>
        <v>-0.73375000000000001</v>
      </c>
      <c r="AS58" s="9">
        <f>IF(AS$3=0,SQRT(1 + (AM$2/(2 - AM$2))),AS$2)</f>
        <v>1.0846522890932808</v>
      </c>
      <c r="AT58" s="9">
        <f>IF(ABS(AR58)&gt;(AS58*AT$3), 1, 0)</f>
        <v>0</v>
      </c>
      <c r="AU58" s="9">
        <f>IF(ABS(AR58)&gt;(AS58*AU$3), 1, 0)</f>
        <v>0</v>
      </c>
      <c r="AV58" s="9">
        <f>IF(ABS(AR58)&gt;(AS58*AV$3), 1, 0)</f>
        <v>0</v>
      </c>
      <c r="AW58" s="9">
        <f>IF(ABS(AR58)&gt;(AS58*AW$3), 1, 0)</f>
        <v>0</v>
      </c>
      <c r="AX58" s="9">
        <f>IF(AU57+AV57=0,IF(ABS(AR58)&lt;=AX$2,IF(ABS(AM58)&lt;=AX$3,1,0), 0), 0)</f>
        <v>0</v>
      </c>
      <c r="AY58" s="9">
        <f>IF(AU57+AV57=0, IF(ABS(AR58)&lt;=AY$2,IF(ABS(AM58)&lt;=AY$3,1,0), 0), 0)</f>
        <v>0</v>
      </c>
      <c r="AZ58" s="9">
        <v>1</v>
      </c>
      <c r="BA58" s="11">
        <f t="shared" si="126"/>
        <v>0</v>
      </c>
      <c r="BB58" s="11">
        <f t="shared" si="126"/>
        <v>0</v>
      </c>
      <c r="BC58" s="11">
        <f>IF(SUM(R58,AN58)&gt;0,1,0)</f>
        <v>0</v>
      </c>
      <c r="BD58" s="11">
        <f t="shared" si="127"/>
        <v>0</v>
      </c>
      <c r="BE58" s="11">
        <f t="shared" si="127"/>
        <v>0</v>
      </c>
      <c r="BF58" s="11">
        <f t="shared" si="127"/>
        <v>0</v>
      </c>
      <c r="BG58" s="11">
        <f t="shared" si="127"/>
        <v>0</v>
      </c>
      <c r="BH58" s="11">
        <f t="shared" si="128"/>
        <v>0</v>
      </c>
      <c r="BI58" s="11">
        <f t="shared" si="128"/>
        <v>0</v>
      </c>
      <c r="BL58" s="11">
        <f t="shared" si="130"/>
        <v>2.1259184866228305</v>
      </c>
      <c r="BM58" s="11">
        <f t="shared" si="130"/>
        <v>1.7896762770039132</v>
      </c>
      <c r="BN58" s="11">
        <f t="shared" si="130"/>
        <v>-2.1259184866228305</v>
      </c>
      <c r="BO58" s="11">
        <f t="shared" si="130"/>
        <v>-1.7896762770039132</v>
      </c>
    </row>
    <row r="59" spans="1:67">
      <c r="A59" s="38" t="s">
        <v>16</v>
      </c>
      <c r="B59" s="18">
        <v>3</v>
      </c>
      <c r="C59" s="38" t="s">
        <v>327</v>
      </c>
      <c r="D59" s="38">
        <v>540</v>
      </c>
      <c r="E59" s="38" t="s">
        <v>330</v>
      </c>
      <c r="F59" s="38">
        <v>20090909</v>
      </c>
      <c r="G59" s="38" t="s">
        <v>123</v>
      </c>
      <c r="H59" s="9">
        <f>IF(X59=1,IF(ABS(I60-I59)&gt;H$3,IF(I59&gt;Q58,IF(I59&gt;I60,Q58+H$4,I59),IF(I59&lt;I60,Q58-H$4,I59)),I59),I59)</f>
        <v>0</v>
      </c>
      <c r="I59" s="38">
        <v>0</v>
      </c>
      <c r="J59" s="9">
        <f>IF(ABS(I59)&gt;=1.96,1,0)</f>
        <v>0</v>
      </c>
      <c r="K59" s="9">
        <f>IF(ABS(I59)&gt;=1.96,1,IF(((SQRT(ABS(I59-I58)) - 0.969)/0.416)&gt;=1.96,1,0))</f>
        <v>0</v>
      </c>
      <c r="L59" s="9">
        <f>L$2*I59 + (1-L$2)*L58</f>
        <v>-0.19361486666666664</v>
      </c>
      <c r="M59" s="9">
        <f>SQRT(M$2/(2 - M$2))</f>
        <v>0.42008402520840293</v>
      </c>
      <c r="N59" s="9">
        <f>IF(ABS(L59)&gt;=0*M59,(-L59),0)</f>
        <v>0.19361486666666664</v>
      </c>
      <c r="O59" s="9">
        <f>I59+N58</f>
        <v>0.27659266666666665</v>
      </c>
      <c r="P59" s="9">
        <f>IF(N59=0, P$3, P$3 + L59*P$4)</f>
        <v>1.3767662159999998</v>
      </c>
      <c r="Q59" s="9">
        <f>Q$2*H59 + (1-Q$2)*Q58</f>
        <v>-0.19361486666666664</v>
      </c>
      <c r="R59" s="9">
        <f>IF(Q59&gt;=R$2,1,IF(Q59&lt;=R$3,1,0))</f>
        <v>0</v>
      </c>
      <c r="S59" s="9">
        <f t="shared" si="124"/>
        <v>0.19361486666666664</v>
      </c>
      <c r="T59" s="9">
        <f>H59+S58</f>
        <v>0.27659266666666665</v>
      </c>
      <c r="U59" s="9">
        <f>IF(S59=0, U$3, U$3 + Q59*U$4)</f>
        <v>1.3767662159999998</v>
      </c>
      <c r="V59" s="9">
        <f>I59 - Q58</f>
        <v>0.27659266666666665</v>
      </c>
      <c r="W59" s="9">
        <f>IF(W$3=0,SQRT(1 + (Q$2/(2 - Q$2))),W$2)</f>
        <v>1.0846522890932808</v>
      </c>
      <c r="X59" s="9">
        <f>IF(ABS(V59)&gt;(W59*X$3), 1, 0)</f>
        <v>0</v>
      </c>
      <c r="Y59" s="9">
        <f>IF(ABS(V59)&gt;(W59*Y$3), 1, 0)</f>
        <v>0</v>
      </c>
      <c r="Z59" s="9">
        <f>IF(ABS(V59)&gt;(W59*Z$3), 1, 0)</f>
        <v>0</v>
      </c>
      <c r="AA59" s="9">
        <f>IF(ABS(V59)&gt;(W59*AA$3), 1, 0)</f>
        <v>0</v>
      </c>
      <c r="AB59" s="9">
        <f>IF(Y58+Z58=0,IF(ABS(V59)&lt;=AB$2,IF(ABS(Q59)&lt;=AB$3,1,0), 0), 0)</f>
        <v>1</v>
      </c>
      <c r="AC59" s="9">
        <f>IF(Y58+Z58=0, IF(ABS(V59)&lt;=AC$2,IF(ABS(Q59)&lt;=AC$3,1,0), 0), 0)</f>
        <v>1</v>
      </c>
      <c r="AD59" s="9">
        <f>IF(AT59=1,IF(ABS(AE60-AE59)&gt;AD$3,IF(AE59&gt;AM58,IF(AE59&gt;AE60,AM58+AD$4,AE59),IF(AE59&lt;AE60,AM58-AD$4,AE59)),AE59),AE59)</f>
        <v>-0.5625</v>
      </c>
      <c r="AE59" s="38">
        <v>-0.5625</v>
      </c>
      <c r="AF59" s="9">
        <f>IF(ABS(AE59)&gt;=1.96,1,0)</f>
        <v>0</v>
      </c>
      <c r="AG59" s="9">
        <f>IF(ABS(AE59)&gt;=1.96,1,IF(((SQRT(ABS(AE59-AE58)) - 0.969)/0.416)&gt;=1.8,1,0))</f>
        <v>0</v>
      </c>
      <c r="AH59" s="9">
        <f>AH$2*AE59 + (1-AH$2)*AH58</f>
        <v>-0.68421249999999989</v>
      </c>
      <c r="AI59" s="9">
        <f>SQRT(AI$2/(2 - AI$2))</f>
        <v>0.42008402520840293</v>
      </c>
      <c r="AJ59" s="9">
        <f t="shared" si="129"/>
        <v>0.68421249999999989</v>
      </c>
      <c r="AK59" s="9">
        <f>AE59+AJ58</f>
        <v>0.173875</v>
      </c>
      <c r="AL59" s="9">
        <f>IF(AJ59=0, AL$3, AL$3 + AH59*AL$4)</f>
        <v>1.1042102499999999</v>
      </c>
      <c r="AM59" s="9">
        <f>AM$2*AD59 + (1-AM$2)*AM58</f>
        <v>-0.68421249999999989</v>
      </c>
      <c r="AN59" s="9">
        <f>IF(AM59&gt;=AN$2,1,IF(AM59&lt;=AN$3,1,0))</f>
        <v>0</v>
      </c>
      <c r="AO59" s="9">
        <f t="shared" si="125"/>
        <v>0.68421249999999989</v>
      </c>
      <c r="AP59" s="9">
        <f>AD59+AO58</f>
        <v>0.173875</v>
      </c>
      <c r="AQ59" s="9">
        <f>IF(AO59=0, AQ$3, AQ$3 + AM59*AQ$4)</f>
        <v>1.1042102499999999</v>
      </c>
      <c r="AR59" s="9">
        <f>AE59 - AM58</f>
        <v>0.173875</v>
      </c>
      <c r="AS59" s="9">
        <f>IF(AS$3=0,SQRT(1 + (AM$2/(2 - AM$2))),AS$2)</f>
        <v>1.0846522890932808</v>
      </c>
      <c r="AT59" s="9">
        <f>IF(ABS(AR59)&gt;(AS59*AT$3), 1, 0)</f>
        <v>0</v>
      </c>
      <c r="AU59" s="9">
        <f>IF(ABS(AR59)&gt;(AS59*AU$3), 1, 0)</f>
        <v>0</v>
      </c>
      <c r="AV59" s="9">
        <f>IF(ABS(AR59)&gt;(AS59*AV$3), 1, 0)</f>
        <v>0</v>
      </c>
      <c r="AW59" s="9">
        <f>IF(ABS(AR59)&gt;(AS59*AW$3), 1, 0)</f>
        <v>0</v>
      </c>
      <c r="AX59" s="9">
        <f>IF(AU58+AV58=0,IF(ABS(AR59)&lt;=AX$2,IF(ABS(AM59)&lt;=AX$3,1,0), 0), 0)</f>
        <v>0</v>
      </c>
      <c r="AY59" s="9">
        <f>IF(AU58+AV58=0, IF(ABS(AR59)&lt;=AY$2,IF(ABS(AM59)&lt;=AY$3,1,0), 0), 0)</f>
        <v>1</v>
      </c>
      <c r="AZ59" s="9">
        <v>1</v>
      </c>
      <c r="BA59" s="11">
        <f t="shared" si="126"/>
        <v>0</v>
      </c>
      <c r="BB59" s="11">
        <f t="shared" si="126"/>
        <v>0</v>
      </c>
      <c r="BC59" s="11">
        <f>IF(SUM(R59,AN59)&gt;0,1,0)</f>
        <v>0</v>
      </c>
      <c r="BD59" s="11">
        <f t="shared" si="127"/>
        <v>0</v>
      </c>
      <c r="BE59" s="11">
        <f t="shared" si="127"/>
        <v>0</v>
      </c>
      <c r="BF59" s="11">
        <f t="shared" si="127"/>
        <v>0</v>
      </c>
      <c r="BG59" s="11">
        <f t="shared" si="127"/>
        <v>0</v>
      </c>
      <c r="BH59" s="11">
        <f t="shared" si="128"/>
        <v>0</v>
      </c>
      <c r="BI59" s="11">
        <f t="shared" si="128"/>
        <v>1</v>
      </c>
      <c r="BL59" s="11">
        <f t="shared" si="130"/>
        <v>2.1259184866228305</v>
      </c>
      <c r="BM59" s="11">
        <f t="shared" si="130"/>
        <v>1.7896762770039132</v>
      </c>
      <c r="BN59" s="11">
        <f t="shared" si="130"/>
        <v>-2.1259184866228305</v>
      </c>
      <c r="BO59" s="11">
        <f t="shared" si="130"/>
        <v>-1.7896762770039132</v>
      </c>
    </row>
    <row r="60" spans="1:67">
      <c r="A60" s="38" t="s">
        <v>16</v>
      </c>
      <c r="B60" s="18">
        <v>3</v>
      </c>
      <c r="C60" s="38" t="s">
        <v>327</v>
      </c>
      <c r="D60" s="38">
        <v>542</v>
      </c>
      <c r="E60" s="38" t="s">
        <v>330</v>
      </c>
      <c r="F60" s="38">
        <v>20091111</v>
      </c>
      <c r="G60" s="38" t="s">
        <v>142</v>
      </c>
      <c r="H60" s="9">
        <f>IF(X60=1,IF(ABS(I61-I60)&gt;H$3,IF(I60&gt;Q59,IF(I60&gt;I61,Q59+H$4,I60),IF(I60&lt;I61,Q59-H$4,I60)),I60),I60)</f>
        <v>-1.0713999999999999</v>
      </c>
      <c r="I60" s="38">
        <v>-1.0713999999999999</v>
      </c>
      <c r="J60" s="9">
        <f>IF(ABS(I60)&gt;=1.96,1,0)</f>
        <v>0</v>
      </c>
      <c r="K60" s="9">
        <f>IF(ABS(I60)&gt;=1.96,1,IF(((SQRT(ABS(I60-I59)) - 0.969)/0.416)&gt;=1.96,1,0))</f>
        <v>0</v>
      </c>
      <c r="L60" s="9">
        <f>L$2*I60 + (1-L$2)*L59</f>
        <v>-0.45695040666666664</v>
      </c>
      <c r="M60" s="9">
        <f>SQRT(M$2/(2 - M$2))</f>
        <v>0.42008402520840293</v>
      </c>
      <c r="N60" s="9">
        <f>IF(ABS(L60)&gt;=0*M60,(-L60),0)</f>
        <v>0.45695040666666664</v>
      </c>
      <c r="O60" s="9">
        <f>I60+N59</f>
        <v>-0.8777851333333333</v>
      </c>
      <c r="P60" s="9">
        <f>IF(N60=0, P$3, P$3 + L60*P$4)</f>
        <v>1.3451659511999998</v>
      </c>
      <c r="Q60" s="9">
        <f>Q$2*H60 + (1-Q$2)*Q59</f>
        <v>-0.45695040666666664</v>
      </c>
      <c r="R60" s="9">
        <f>IF(Q60&gt;=R$2,1,IF(Q60&lt;=R$3,1,0))</f>
        <v>0</v>
      </c>
      <c r="S60" s="9">
        <f t="shared" si="124"/>
        <v>0.45695040666666664</v>
      </c>
      <c r="T60" s="9">
        <f>H60+S59</f>
        <v>-0.8777851333333333</v>
      </c>
      <c r="U60" s="9">
        <f>IF(S60=0, U$3, U$3 + Q60*U$4)</f>
        <v>1.3451659511999998</v>
      </c>
      <c r="V60" s="9">
        <f>I60 - Q59</f>
        <v>-0.8777851333333333</v>
      </c>
      <c r="W60" s="9">
        <f>IF(W$3=0,SQRT(1 + (Q$2/(2 - Q$2))),W$2)</f>
        <v>1.0846522890932808</v>
      </c>
      <c r="X60" s="9">
        <f>IF(ABS(V60)&gt;(W60*X$3), 1, 0)</f>
        <v>0</v>
      </c>
      <c r="Y60" s="9">
        <f>IF(ABS(V60)&gt;(W60*Y$3), 1, 0)</f>
        <v>0</v>
      </c>
      <c r="Z60" s="9">
        <f>IF(ABS(V60)&gt;(W60*Z$3), 1, 0)</f>
        <v>0</v>
      </c>
      <c r="AA60" s="9">
        <f>IF(ABS(V60)&gt;(W60*AA$3), 1, 0)</f>
        <v>0</v>
      </c>
      <c r="AB60" s="9">
        <f>IF(Y59+Z59=0,IF(ABS(V60)&lt;=AB$2,IF(ABS(Q60)&lt;=AB$3,1,0), 0), 0)</f>
        <v>0</v>
      </c>
      <c r="AC60" s="9">
        <f>IF(Y59+Z59=0, IF(ABS(V60)&lt;=AC$2,IF(ABS(Q60)&lt;=AC$3,1,0), 0), 0)</f>
        <v>0</v>
      </c>
      <c r="AD60" s="9">
        <f>IF(AT60=1,IF(ABS(AE61-AE60)&gt;AD$3,IF(AE60&gt;AM59,IF(AE60&gt;AE61,AM59+AD$4,AE60),IF(AE60&lt;AE61,AM59-AD$4,AE60)),AE60),AE60)</f>
        <v>-0.6875</v>
      </c>
      <c r="AE60" s="38">
        <v>-0.6875</v>
      </c>
      <c r="AF60" s="9">
        <f>IF(ABS(AE60)&gt;=1.96,1,0)</f>
        <v>0</v>
      </c>
      <c r="AG60" s="9">
        <f>IF(ABS(AE60)&gt;=1.96,1,IF(((SQRT(ABS(AE60-AE59)) - 0.969)/0.416)&gt;=1.8,1,0))</f>
        <v>0</v>
      </c>
      <c r="AH60" s="9">
        <f>AH$2*AE60 + (1-AH$2)*AH59</f>
        <v>-0.68519874999999986</v>
      </c>
      <c r="AI60" s="9">
        <f>SQRT(AI$2/(2 - AI$2))</f>
        <v>0.42008402520840293</v>
      </c>
      <c r="AJ60" s="9">
        <f t="shared" si="129"/>
        <v>0.68519874999999986</v>
      </c>
      <c r="AK60" s="9">
        <f>AE60+AJ59</f>
        <v>-3.2875000000001098E-3</v>
      </c>
      <c r="AL60" s="9">
        <f>IF(AJ60=0, AL$3, AL$3 + AH60*AL$4)</f>
        <v>1.104072175</v>
      </c>
      <c r="AM60" s="9">
        <f>AM$2*AD60 + (1-AM$2)*AM59</f>
        <v>-0.68519874999999986</v>
      </c>
      <c r="AN60" s="9">
        <f>IF(AM60&gt;=AN$2,1,IF(AM60&lt;=AN$3,1,0))</f>
        <v>0</v>
      </c>
      <c r="AO60" s="9">
        <f t="shared" si="125"/>
        <v>0.68519874999999986</v>
      </c>
      <c r="AP60" s="9">
        <f>AD60+AO59</f>
        <v>-3.2875000000001098E-3</v>
      </c>
      <c r="AQ60" s="9">
        <f>IF(AO60=0, AQ$3, AQ$3 + AM60*AQ$4)</f>
        <v>1.104072175</v>
      </c>
      <c r="AR60" s="9">
        <f>AE60 - AM59</f>
        <v>-3.2875000000001098E-3</v>
      </c>
      <c r="AS60" s="9">
        <f>IF(AS$3=0,SQRT(1 + (AM$2/(2 - AM$2))),AS$2)</f>
        <v>1.0846522890932808</v>
      </c>
      <c r="AT60" s="9">
        <f>IF(ABS(AR60)&gt;(AS60*AT$3), 1, 0)</f>
        <v>0</v>
      </c>
      <c r="AU60" s="9">
        <f>IF(ABS(AR60)&gt;(AS60*AU$3), 1, 0)</f>
        <v>0</v>
      </c>
      <c r="AV60" s="9">
        <f>IF(ABS(AR60)&gt;(AS60*AV$3), 1, 0)</f>
        <v>0</v>
      </c>
      <c r="AW60" s="9">
        <f>IF(ABS(AR60)&gt;(AS60*AW$3), 1, 0)</f>
        <v>0</v>
      </c>
      <c r="AX60" s="9">
        <f>IF(AU59+AV59=0,IF(ABS(AR60)&lt;=AX$2,IF(ABS(AM60)&lt;=AX$3,1,0), 0), 0)</f>
        <v>0</v>
      </c>
      <c r="AY60" s="9">
        <f>IF(AU59+AV59=0, IF(ABS(AR60)&lt;=AY$2,IF(ABS(AM60)&lt;=AY$3,1,0), 0), 0)</f>
        <v>1</v>
      </c>
      <c r="AZ60" s="9">
        <v>1</v>
      </c>
      <c r="BA60" s="11">
        <f t="shared" si="126"/>
        <v>0</v>
      </c>
      <c r="BB60" s="11">
        <f t="shared" si="126"/>
        <v>0</v>
      </c>
      <c r="BC60" s="11">
        <f>IF(SUM(R60,AN60)&gt;0,1,0)</f>
        <v>0</v>
      </c>
      <c r="BD60" s="11">
        <f t="shared" si="127"/>
        <v>0</v>
      </c>
      <c r="BE60" s="11">
        <f t="shared" si="127"/>
        <v>0</v>
      </c>
      <c r="BF60" s="11">
        <f t="shared" si="127"/>
        <v>0</v>
      </c>
      <c r="BG60" s="11">
        <f t="shared" si="127"/>
        <v>0</v>
      </c>
      <c r="BH60" s="11">
        <f t="shared" si="128"/>
        <v>0</v>
      </c>
      <c r="BI60" s="11">
        <f t="shared" si="128"/>
        <v>0</v>
      </c>
      <c r="BL60" s="11">
        <f t="shared" si="130"/>
        <v>2.1259184866228305</v>
      </c>
      <c r="BM60" s="11">
        <f t="shared" si="130"/>
        <v>1.7896762770039132</v>
      </c>
      <c r="BN60" s="11">
        <f t="shared" si="130"/>
        <v>-2.1259184866228305</v>
      </c>
      <c r="BO60" s="11">
        <f t="shared" si="130"/>
        <v>-1.7896762770039132</v>
      </c>
    </row>
    <row r="61" spans="1:67">
      <c r="A61" s="9"/>
      <c r="B61" s="9">
        <f>COUNT(B56:B60)</f>
        <v>5</v>
      </c>
      <c r="C61" s="9"/>
      <c r="D61" s="9"/>
      <c r="E61" s="9"/>
      <c r="F61" s="9"/>
      <c r="G61" s="9"/>
      <c r="H61" s="9"/>
      <c r="J61" s="9">
        <f>SUM(J56:J60)</f>
        <v>0</v>
      </c>
      <c r="K61" s="9">
        <f>SUM(K56:K60)</f>
        <v>0</v>
      </c>
      <c r="L61" s="9"/>
      <c r="M61" s="9"/>
      <c r="N61" s="9"/>
      <c r="O61" s="9">
        <f>AVERAGE(O56:O60)</f>
        <v>-0.2268558266666667</v>
      </c>
      <c r="P61" s="9">
        <f>AVERAGE(P56:P60)</f>
        <v>1.3785422894399999</v>
      </c>
      <c r="Q61" s="9"/>
      <c r="R61" s="9">
        <f>SUM(R56:R60)</f>
        <v>0</v>
      </c>
      <c r="S61" s="9"/>
      <c r="T61" s="9">
        <f>AVERAGE(T56:T60)</f>
        <v>-0.19352249333333335</v>
      </c>
      <c r="U61" s="9">
        <f>AVERAGE(U56:U60)</f>
        <v>1.3785422894399999</v>
      </c>
      <c r="V61" s="9"/>
      <c r="W61" s="9"/>
      <c r="X61" s="9">
        <f t="shared" ref="X61:AC61" si="131">SUM(X56:X60)</f>
        <v>0</v>
      </c>
      <c r="Y61" s="9">
        <f t="shared" si="131"/>
        <v>0</v>
      </c>
      <c r="Z61" s="9">
        <f t="shared" si="131"/>
        <v>0</v>
      </c>
      <c r="AA61" s="9">
        <f t="shared" si="131"/>
        <v>0</v>
      </c>
      <c r="AB61" s="9">
        <f t="shared" si="131"/>
        <v>2</v>
      </c>
      <c r="AC61" s="9">
        <f t="shared" si="131"/>
        <v>2</v>
      </c>
      <c r="AD61" s="9"/>
      <c r="AF61" s="9">
        <f>SUM(AF56:AF60)</f>
        <v>0</v>
      </c>
      <c r="AG61" s="9">
        <f>SUM(AG56:AG60)</f>
        <v>0</v>
      </c>
      <c r="AH61" s="9"/>
      <c r="AI61" s="9"/>
      <c r="AJ61" s="9"/>
      <c r="AK61" s="9">
        <f>AVERAGE(AK56:AK60)</f>
        <v>-0.16513250000000002</v>
      </c>
      <c r="AL61" s="9">
        <f>AVERAGE(AL56:AL60)</f>
        <v>1.1164329849999999</v>
      </c>
      <c r="AM61" s="9"/>
      <c r="AN61" s="9">
        <f>SUM(AN56:AN60)</f>
        <v>0</v>
      </c>
      <c r="AO61" s="9"/>
      <c r="AP61" s="9">
        <f>AVERAGE(AP56:AP60)</f>
        <v>-4.0132500000000015E-2</v>
      </c>
      <c r="AQ61" s="9">
        <f>AVERAGE(AQ56:AQ60)</f>
        <v>1.1164329849999999</v>
      </c>
      <c r="AR61" s="9"/>
      <c r="AS61" s="9"/>
      <c r="AT61" s="9">
        <f t="shared" ref="AT61:BI61" si="132">SUM(AT56:AT60)</f>
        <v>0</v>
      </c>
      <c r="AU61" s="9">
        <f t="shared" si="132"/>
        <v>0</v>
      </c>
      <c r="AV61" s="9">
        <f t="shared" si="132"/>
        <v>0</v>
      </c>
      <c r="AW61" s="9">
        <f t="shared" si="132"/>
        <v>0</v>
      </c>
      <c r="AX61" s="9">
        <f t="shared" si="132"/>
        <v>0</v>
      </c>
      <c r="AY61" s="9">
        <f t="shared" si="132"/>
        <v>2</v>
      </c>
      <c r="AZ61" s="9">
        <f t="shared" si="132"/>
        <v>5</v>
      </c>
      <c r="BA61" s="9">
        <f t="shared" si="132"/>
        <v>0</v>
      </c>
      <c r="BB61" s="9">
        <f t="shared" si="132"/>
        <v>0</v>
      </c>
      <c r="BC61" s="9">
        <f t="shared" si="132"/>
        <v>0</v>
      </c>
      <c r="BD61" s="9">
        <f t="shared" si="132"/>
        <v>0</v>
      </c>
      <c r="BE61" s="9">
        <f t="shared" si="132"/>
        <v>0</v>
      </c>
      <c r="BF61" s="9">
        <f t="shared" si="132"/>
        <v>0</v>
      </c>
      <c r="BG61" s="9">
        <f t="shared" si="132"/>
        <v>0</v>
      </c>
      <c r="BH61" s="9">
        <f t="shared" si="132"/>
        <v>0</v>
      </c>
      <c r="BI61" s="9">
        <f t="shared" si="132"/>
        <v>1</v>
      </c>
    </row>
    <row r="62" spans="1:67">
      <c r="A62" s="9"/>
      <c r="B62" s="9"/>
      <c r="C62" s="9"/>
      <c r="D62" s="9"/>
      <c r="E62" s="9"/>
      <c r="F62" s="9"/>
      <c r="G62" s="9"/>
      <c r="H62" s="9"/>
      <c r="J62" s="9"/>
      <c r="K62" s="9"/>
      <c r="L62" s="9"/>
      <c r="M62" s="9"/>
      <c r="N62" s="9"/>
      <c r="O62" s="9">
        <f>P$3 + O61*P$4</f>
        <v>1.3727773007999999</v>
      </c>
      <c r="P62" s="9"/>
      <c r="Q62" s="9"/>
      <c r="R62" s="9"/>
      <c r="S62" s="9"/>
      <c r="T62" s="9">
        <f>U$3 + T61*U$4</f>
        <v>1.3767773007999999</v>
      </c>
      <c r="U62" s="9"/>
      <c r="V62" s="9"/>
      <c r="W62" s="9"/>
      <c r="X62" s="9"/>
      <c r="Y62" s="9"/>
      <c r="Z62" s="9">
        <f>Z61-Y61</f>
        <v>0</v>
      </c>
      <c r="AA62" s="9"/>
      <c r="AB62" s="9"/>
      <c r="AC62" s="9"/>
      <c r="AD62" s="9"/>
      <c r="AF62" s="9"/>
      <c r="AG62" s="9"/>
      <c r="AH62" s="9"/>
      <c r="AI62" s="9"/>
      <c r="AJ62" s="9"/>
      <c r="AK62" s="9">
        <f>AL$3 + AK61*AL$4</f>
        <v>1.17688145</v>
      </c>
      <c r="AL62" s="9"/>
      <c r="AM62" s="9"/>
      <c r="AN62" s="9"/>
      <c r="AO62" s="9"/>
      <c r="AP62" s="9">
        <f>AQ$3 + AP61*AQ$4</f>
        <v>1.1943814499999998</v>
      </c>
      <c r="AQ62" s="9"/>
      <c r="AR62" s="9"/>
      <c r="AS62" s="9"/>
      <c r="AT62" s="9"/>
      <c r="AU62" s="9"/>
      <c r="AV62" s="9">
        <f>AV61-AU61</f>
        <v>0</v>
      </c>
      <c r="AW62" s="9"/>
      <c r="AX62" s="9"/>
      <c r="AY62" s="9"/>
      <c r="AZ62" s="9"/>
    </row>
    <row r="63" spans="1:67">
      <c r="A63" s="9"/>
      <c r="B63" s="9"/>
      <c r="C63" s="9"/>
      <c r="D63" s="9"/>
      <c r="E63" s="9"/>
      <c r="F63" s="9"/>
      <c r="G63" s="9"/>
      <c r="H63" s="9"/>
      <c r="J63" s="9"/>
      <c r="K63" s="9"/>
      <c r="L63" s="9"/>
      <c r="M63" s="9"/>
      <c r="N63" s="9"/>
      <c r="O63" s="9">
        <f>STDEV(O56:O60)</f>
        <v>0.86652441988775886</v>
      </c>
      <c r="P63" s="9"/>
      <c r="Q63" s="9"/>
      <c r="R63" s="9"/>
      <c r="S63" s="9"/>
      <c r="T63" s="9">
        <f>STDEV(T56:T60)</f>
        <v>0.92663806924436687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F63" s="9"/>
      <c r="AG63" s="9"/>
      <c r="AH63" s="9"/>
      <c r="AI63" s="9"/>
      <c r="AJ63" s="9"/>
      <c r="AK63" s="9">
        <f>STDEV(AK56:AK60)</f>
        <v>0.43515655889576116</v>
      </c>
      <c r="AL63" s="9"/>
      <c r="AM63" s="9"/>
      <c r="AN63" s="9"/>
      <c r="AO63" s="9"/>
      <c r="AP63" s="9">
        <f>STDEV(AP56:AP60)</f>
        <v>0.6302500591035276</v>
      </c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67">
      <c r="A64" s="9"/>
      <c r="B64" s="9"/>
      <c r="C64" s="9"/>
      <c r="D64" s="9"/>
      <c r="E64" s="9"/>
      <c r="F64" s="9"/>
      <c r="G64" s="9"/>
      <c r="H64" s="9"/>
      <c r="J64" s="9"/>
      <c r="K64" s="9"/>
      <c r="L64" s="9"/>
      <c r="M64" s="9"/>
      <c r="N64" s="9"/>
      <c r="O64" s="9">
        <f>SQRT(O63^2 + O61^2)</f>
        <v>0.89572771328927503</v>
      </c>
      <c r="P64" s="9"/>
      <c r="Q64" s="9"/>
      <c r="R64" s="9"/>
      <c r="S64" s="9"/>
      <c r="T64" s="9">
        <f>SQRT(T63^2 + T61^2)</f>
        <v>0.94663037496103941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F64" s="9"/>
      <c r="AG64" s="9"/>
      <c r="AH64" s="9"/>
      <c r="AI64" s="9"/>
      <c r="AJ64" s="9"/>
      <c r="AK64" s="9">
        <f>SQRT(AK63^2 + AK61^2)</f>
        <v>0.46543525146495945</v>
      </c>
      <c r="AL64" s="9"/>
      <c r="AM64" s="9"/>
      <c r="AN64" s="9"/>
      <c r="AO64" s="9"/>
      <c r="AP64" s="9">
        <f>SQRT(AP63^2 + AP61^2)</f>
        <v>0.63152652719917479</v>
      </c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67">
      <c r="A65" s="9"/>
      <c r="B65" s="9"/>
      <c r="C65" s="9"/>
      <c r="D65" s="9"/>
      <c r="E65" s="9"/>
      <c r="F65" s="9"/>
      <c r="G65" s="9"/>
      <c r="H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67">
      <c r="A66" s="9"/>
      <c r="B66" s="9"/>
      <c r="C66" s="9"/>
      <c r="D66" s="9"/>
      <c r="E66" s="9"/>
      <c r="F66" s="9"/>
      <c r="G66" s="9"/>
      <c r="H66" s="9"/>
      <c r="J66" s="9"/>
      <c r="K66" s="9"/>
      <c r="L66" s="9">
        <f>AVERAGE(I67:I69)</f>
        <v>-8.3333333333333329E-2</v>
      </c>
      <c r="M66" s="9"/>
      <c r="N66" s="9">
        <v>0</v>
      </c>
      <c r="O66" s="9"/>
      <c r="P66" s="9"/>
      <c r="Q66" s="9">
        <f>AVERAGE(I67:I69)</f>
        <v>-8.3333333333333329E-2</v>
      </c>
      <c r="R66" s="9"/>
      <c r="S66" s="9">
        <f>-1*Q66</f>
        <v>8.3333333333333329E-2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F66" s="9"/>
      <c r="AG66" s="9"/>
      <c r="AH66" s="9">
        <f>AVERAGE(AE67:AE69)</f>
        <v>-0.4285666666666666</v>
      </c>
      <c r="AI66" s="9"/>
      <c r="AJ66" s="9">
        <v>0</v>
      </c>
      <c r="AK66" s="9"/>
      <c r="AL66" s="9"/>
      <c r="AM66" s="9">
        <f>AVERAGE(AE67:AE69)</f>
        <v>-0.4285666666666666</v>
      </c>
      <c r="AN66" s="9"/>
      <c r="AO66" s="9">
        <f>-1*AM66</f>
        <v>0.4285666666666666</v>
      </c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67">
      <c r="A67" s="7" t="s">
        <v>16</v>
      </c>
      <c r="B67" s="6">
        <v>3</v>
      </c>
      <c r="C67" s="7" t="s">
        <v>396</v>
      </c>
      <c r="D67" s="7">
        <v>540</v>
      </c>
      <c r="E67" s="7" t="s">
        <v>296</v>
      </c>
      <c r="F67" s="7">
        <v>20100209</v>
      </c>
      <c r="G67" s="7" t="s">
        <v>376</v>
      </c>
      <c r="H67" s="9">
        <f>IF(X67=1,IF(ABS(I68-I67)&gt;H$3,IF(I67&gt;Q66,IF(I67&gt;I68,Q66+H$4,I67),IF(I67&lt;I68,Q66-H$4,I67)),I67),I67)</f>
        <v>-8.3299999999999999E-2</v>
      </c>
      <c r="I67" s="7">
        <v>-8.3299999999999999E-2</v>
      </c>
      <c r="J67" s="9">
        <f>IF(ABS(I67)&gt;=1.96,1,0)</f>
        <v>0</v>
      </c>
      <c r="K67" s="9">
        <f>IF(ABS(I67)&gt;=1.96,1,IF(((SQRT(ABS(I67-I66)) - 0.969)/0.416)&gt;=1.96,1,0))</f>
        <v>0</v>
      </c>
      <c r="L67" s="9">
        <f>L$2*I67 + (1-L$2)*L66</f>
        <v>-8.3323333333333333E-2</v>
      </c>
      <c r="M67" s="9">
        <f>SQRT(M$2/(2 - M$2))</f>
        <v>0.42008402520840293</v>
      </c>
      <c r="N67" s="9">
        <f>IF(ABS(L67)&gt;=0*M67,(-L67),0)</f>
        <v>8.3323333333333333E-2</v>
      </c>
      <c r="O67" s="9">
        <f>I67+N66</f>
        <v>-8.3299999999999999E-2</v>
      </c>
      <c r="P67" s="9">
        <f>IF(N67=0, P$3, P$3 + L67*P$4)</f>
        <v>1.3900011999999999</v>
      </c>
      <c r="Q67" s="9">
        <f>Q$2*H67 + (1-Q$2)*Q66</f>
        <v>-8.3323333333333333E-2</v>
      </c>
      <c r="R67" s="9">
        <f>IF(Q67&gt;=R$2,1,IF(Q67&lt;=R$3,1,0))</f>
        <v>0</v>
      </c>
      <c r="S67" s="9">
        <f>-1*Q67</f>
        <v>8.3323333333333333E-2</v>
      </c>
      <c r="T67" s="9">
        <f>H67+S66</f>
        <v>3.3333333333329662E-5</v>
      </c>
      <c r="U67" s="9">
        <f>IF(S67=0, U$3, U$3 + Q67*U$4)</f>
        <v>1.3900011999999999</v>
      </c>
      <c r="V67" s="9">
        <f>I67 - Q66</f>
        <v>3.3333333333329662E-5</v>
      </c>
      <c r="W67" s="9">
        <f>IF(W$3=0,SQRT(1 + (Q$2/(2 - Q$2))),W$2)</f>
        <v>1.0846522890932808</v>
      </c>
      <c r="X67" s="9">
        <f>IF(ABS(V67)&gt;(W67*X$3), 1, 0)</f>
        <v>0</v>
      </c>
      <c r="Y67" s="9">
        <f>IF(ABS(V67)&gt;(W67*Y$3), 1, 0)</f>
        <v>0</v>
      </c>
      <c r="Z67" s="9">
        <f>IF(ABS(V67)&gt;(W67*Z$3), 1, 0)</f>
        <v>0</v>
      </c>
      <c r="AA67" s="9">
        <f>IF(ABS(V67)&gt;(W67*AA$3), 1, 0)</f>
        <v>0</v>
      </c>
      <c r="AB67" s="9">
        <f>IF(Y66+Z66=0,IF(ABS(V67)&lt;=AB$2,IF(ABS(Q67)&lt;=AB$3,1,0), 0), 0)</f>
        <v>1</v>
      </c>
      <c r="AC67" s="9">
        <f>IF(Y66+Z66=0, IF(ABS(V67)&lt;=AC$2,IF(ABS(Q67)&lt;=AC$3,1,0), 0), 0)</f>
        <v>1</v>
      </c>
      <c r="AD67" s="9">
        <f>IF(AT67=1,IF(ABS(AE68-AE67)&gt;AD$3,IF(AE67&gt;AM66,IF(AE67&gt;AE68,AM66+AD$4,AE67),IF(AE67&lt;AE68,AM66-AD$4,AE67)),AE67),AE67)</f>
        <v>-0.21429999999999999</v>
      </c>
      <c r="AE67" s="7">
        <v>-0.21429999999999999</v>
      </c>
      <c r="AF67" s="9">
        <f>IF(ABS(AE67)&gt;=1.96,1,0)</f>
        <v>0</v>
      </c>
      <c r="AG67" s="9">
        <f>IF(ABS(AE67)&gt;=1.96,1,IF(((SQRT(ABS(AE67-AE66)) - 0.969)/0.416)&gt;=1.8,1,0))</f>
        <v>0</v>
      </c>
      <c r="AH67" s="9">
        <f>AH$2*AE67 + (1-AH$2)*AH66</f>
        <v>-0.36428666666666659</v>
      </c>
      <c r="AI67" s="9">
        <f>SQRT(AI$2/(2 - AI$2))</f>
        <v>0.42008402520840293</v>
      </c>
      <c r="AJ67" s="9">
        <f>IF(ABS(AH67)&gt;=0*AI67,(-AH67),0)</f>
        <v>0.36428666666666659</v>
      </c>
      <c r="AK67" s="9">
        <f>AE67+AJ66</f>
        <v>-0.21429999999999999</v>
      </c>
      <c r="AL67" s="9">
        <f>IF(AJ67=0, AL$3, AL$3 + AH67*AL$4)</f>
        <v>1.1489998666666665</v>
      </c>
      <c r="AM67" s="9">
        <f>AM$2*AD67 + (1-AM$2)*AM66</f>
        <v>-0.36428666666666659</v>
      </c>
      <c r="AN67" s="9">
        <f>IF(AM67&gt;=AN$2,1,IF(AM67&lt;=AN$3,1,0))</f>
        <v>0</v>
      </c>
      <c r="AO67" s="9">
        <f>-1*AM67</f>
        <v>0.36428666666666659</v>
      </c>
      <c r="AP67" s="9">
        <f>AD67+AO66</f>
        <v>0.21426666666666661</v>
      </c>
      <c r="AQ67" s="9">
        <f>IF(AO67=0, AQ$3, AQ$3 + AM67*AQ$4)</f>
        <v>1.1489998666666665</v>
      </c>
      <c r="AR67" s="9">
        <f>AE67 - AM66</f>
        <v>0.21426666666666661</v>
      </c>
      <c r="AS67" s="9">
        <f>IF(AS$3=0,SQRT(1 + (AM$2/(2 - AM$2))),AS$2)</f>
        <v>1.0846522890932808</v>
      </c>
      <c r="AT67" s="9">
        <f>IF(ABS(AR67)&gt;(AS67*AT$3), 1, 0)</f>
        <v>0</v>
      </c>
      <c r="AU67" s="9">
        <f>IF(ABS(AR67)&gt;(AS67*AU$3), 1, 0)</f>
        <v>0</v>
      </c>
      <c r="AV67" s="9">
        <f>IF(ABS(AR67)&gt;(AS67*AV$3), 1, 0)</f>
        <v>0</v>
      </c>
      <c r="AW67" s="9">
        <f>IF(ABS(AR67)&gt;(AS67*AW$3), 1, 0)</f>
        <v>0</v>
      </c>
      <c r="AX67" s="9">
        <f>IF(AU66+AV66=0,IF(ABS(AR67)&lt;=AX$2,IF(ABS(AM67)&lt;=AX$3,1,0), 0), 0)</f>
        <v>1</v>
      </c>
      <c r="AY67" s="9">
        <f>IF(AU66+AV66=0, IF(ABS(AR67)&lt;=AY$2,IF(ABS(AM67)&lt;=AY$3,1,0), 0), 0)</f>
        <v>1</v>
      </c>
      <c r="AZ67" s="9">
        <v>1</v>
      </c>
      <c r="BA67" s="11">
        <f t="shared" ref="BA67:BB69" si="133">IF(SUM(J67,AF67)&gt;0,1,0)</f>
        <v>0</v>
      </c>
      <c r="BB67" s="11">
        <f t="shared" si="133"/>
        <v>0</v>
      </c>
      <c r="BC67" s="11">
        <f>IF(SUM(R67,AN67)&gt;0,1,0)</f>
        <v>0</v>
      </c>
      <c r="BD67" s="11">
        <f t="shared" ref="BD67:BG69" si="134">IF(SUM(X67,AT67)&gt;0,1,0)</f>
        <v>0</v>
      </c>
      <c r="BE67" s="11">
        <f t="shared" si="134"/>
        <v>0</v>
      </c>
      <c r="BF67" s="11">
        <f t="shared" si="134"/>
        <v>0</v>
      </c>
      <c r="BG67" s="11">
        <f t="shared" si="134"/>
        <v>0</v>
      </c>
      <c r="BH67" s="11">
        <f t="shared" ref="BH67:BI69" si="135">IF(SUM(AB67,AX67)=2,1,0)</f>
        <v>1</v>
      </c>
      <c r="BI67" s="11">
        <f t="shared" si="135"/>
        <v>1</v>
      </c>
      <c r="BL67" s="11">
        <f>BL$3*BL$4</f>
        <v>2.1259184866228305</v>
      </c>
      <c r="BM67" s="11">
        <f>BM$3*BM$4</f>
        <v>1.7896762770039132</v>
      </c>
      <c r="BN67" s="11">
        <f>BN$3*BN$4</f>
        <v>-2.1259184866228305</v>
      </c>
      <c r="BO67" s="11">
        <f>BO$3*BO$4</f>
        <v>-1.7896762770039132</v>
      </c>
    </row>
    <row r="68" spans="1:67">
      <c r="A68" s="7" t="s">
        <v>16</v>
      </c>
      <c r="B68" s="6">
        <v>3</v>
      </c>
      <c r="C68" s="7" t="s">
        <v>396</v>
      </c>
      <c r="D68" s="7">
        <v>542</v>
      </c>
      <c r="E68" s="7" t="s">
        <v>330</v>
      </c>
      <c r="F68" s="7">
        <v>20100216</v>
      </c>
      <c r="G68" s="7" t="s">
        <v>377</v>
      </c>
      <c r="H68" s="9">
        <f>IF(X68=1,IF(ABS(I69-I68)&gt;H$3,IF(I68&gt;Q67,IF(I68&gt;I69,Q67+H$4,I68),IF(I68&lt;I69,Q67-H$4,I68)),I68),I68)</f>
        <v>-0.16669999999999999</v>
      </c>
      <c r="I68" s="7">
        <v>-0.16669999999999999</v>
      </c>
      <c r="J68" s="9">
        <f>IF(ABS(I68)&gt;=1.96,1,0)</f>
        <v>0</v>
      </c>
      <c r="K68" s="9">
        <f>IF(ABS(I68)&gt;=1.96,1,IF(((SQRT(ABS(I68-I67)) - 0.969)/0.416)&gt;=1.96,1,0))</f>
        <v>0</v>
      </c>
      <c r="L68" s="9">
        <f>L$2*I68 + (1-L$2)*L67</f>
        <v>-0.10833633333333331</v>
      </c>
      <c r="M68" s="9">
        <f>SQRT(M$2/(2 - M$2))</f>
        <v>0.42008402520840293</v>
      </c>
      <c r="N68" s="9">
        <f>IF(ABS(L68)&gt;=0*M68,(-L68),0)</f>
        <v>0.10833633333333331</v>
      </c>
      <c r="O68" s="9">
        <f>I68+N67</f>
        <v>-8.3376666666666654E-2</v>
      </c>
      <c r="P68" s="9">
        <f>IF(N68=0, P$3, P$3 + L68*P$4)</f>
        <v>1.38699964</v>
      </c>
      <c r="Q68" s="9">
        <f>Q$2*H68 + (1-Q$2)*Q67</f>
        <v>-0.10833633333333331</v>
      </c>
      <c r="R68" s="9">
        <f>IF(Q68&gt;=R$2,1,IF(Q68&lt;=R$3,1,0))</f>
        <v>0</v>
      </c>
      <c r="S68" s="9">
        <f>-1*Q68</f>
        <v>0.10833633333333331</v>
      </c>
      <c r="T68" s="9">
        <f>H68+S67</f>
        <v>-8.3376666666666654E-2</v>
      </c>
      <c r="U68" s="9">
        <f>IF(S68=0, U$3, U$3 + Q68*U$4)</f>
        <v>1.38699964</v>
      </c>
      <c r="V68" s="9">
        <f>I68 - Q67</f>
        <v>-8.3376666666666654E-2</v>
      </c>
      <c r="W68" s="9">
        <f>IF(W$3=0,SQRT(1 + (Q$2/(2 - Q$2))),W$2)</f>
        <v>1.0846522890932808</v>
      </c>
      <c r="X68" s="9">
        <f>IF(ABS(V68)&gt;(W68*X$3), 1, 0)</f>
        <v>0</v>
      </c>
      <c r="Y68" s="9">
        <f>IF(ABS(V68)&gt;(W68*Y$3), 1, 0)</f>
        <v>0</v>
      </c>
      <c r="Z68" s="9">
        <f>IF(ABS(V68)&gt;(W68*Z$3), 1, 0)</f>
        <v>0</v>
      </c>
      <c r="AA68" s="9">
        <f>IF(ABS(V68)&gt;(W68*AA$3), 1, 0)</f>
        <v>0</v>
      </c>
      <c r="AB68" s="9">
        <f>IF(Y67+Z67=0,IF(ABS(V68)&lt;=AB$2,IF(ABS(Q68)&lt;=AB$3,1,0), 0), 0)</f>
        <v>1</v>
      </c>
      <c r="AC68" s="9">
        <f>IF(Y67+Z67=0, IF(ABS(V68)&lt;=AC$2,IF(ABS(Q68)&lt;=AC$3,1,0), 0), 0)</f>
        <v>1</v>
      </c>
      <c r="AD68" s="9">
        <f>IF(AT68=1,IF(ABS(AE69-AE68)&gt;AD$3,IF(AE68&gt;AM67,IF(AE68&gt;AE69,AM67+AD$4,AE68),IF(AE68&lt;AE69,AM67-AD$4,AE68)),AE68),AE68)</f>
        <v>-0.35709999999999997</v>
      </c>
      <c r="AE68" s="7">
        <v>-0.35709999999999997</v>
      </c>
      <c r="AF68" s="9">
        <f>IF(ABS(AE68)&gt;=1.96,1,0)</f>
        <v>0</v>
      </c>
      <c r="AG68" s="9">
        <f>IF(ABS(AE68)&gt;=1.96,1,IF(((SQRT(ABS(AE68-AE67)) - 0.969)/0.416)&gt;=1.8,1,0))</f>
        <v>0</v>
      </c>
      <c r="AH68" s="9">
        <f>AH$2*AE68 + (1-AH$2)*AH67</f>
        <v>-0.3621306666666666</v>
      </c>
      <c r="AI68" s="9">
        <f>SQRT(AI$2/(2 - AI$2))</f>
        <v>0.42008402520840293</v>
      </c>
      <c r="AJ68" s="9">
        <f t="shared" ref="AJ68:AJ69" si="136">IF(ABS(AH68)&gt;=0*AI68,(-AH68),0)</f>
        <v>0.3621306666666666</v>
      </c>
      <c r="AK68" s="9">
        <f>AE68+AJ67</f>
        <v>7.186666666666619E-3</v>
      </c>
      <c r="AL68" s="9">
        <f>IF(AJ68=0, AL$3, AL$3 + AH68*AL$4)</f>
        <v>1.1493017066666666</v>
      </c>
      <c r="AM68" s="9">
        <f>AM$2*AD68 + (1-AM$2)*AM67</f>
        <v>-0.3621306666666666</v>
      </c>
      <c r="AN68" s="9">
        <f>IF(AM68&gt;=AN$2,1,IF(AM68&lt;=AN$3,1,0))</f>
        <v>0</v>
      </c>
      <c r="AO68" s="9">
        <f>-1*AM68</f>
        <v>0.3621306666666666</v>
      </c>
      <c r="AP68" s="9">
        <f>AD68+AO67</f>
        <v>7.186666666666619E-3</v>
      </c>
      <c r="AQ68" s="9">
        <f>IF(AO68=0, AQ$3, AQ$3 + AM68*AQ$4)</f>
        <v>1.1493017066666666</v>
      </c>
      <c r="AR68" s="9">
        <f>AE68 - AM67</f>
        <v>7.186666666666619E-3</v>
      </c>
      <c r="AS68" s="9">
        <f>IF(AS$3=0,SQRT(1 + (AM$2/(2 - AM$2))),AS$2)</f>
        <v>1.0846522890932808</v>
      </c>
      <c r="AT68" s="9">
        <f>IF(ABS(AR68)&gt;(AS68*AT$3), 1, 0)</f>
        <v>0</v>
      </c>
      <c r="AU68" s="9">
        <f>IF(ABS(AR68)&gt;(AS68*AU$3), 1, 0)</f>
        <v>0</v>
      </c>
      <c r="AV68" s="9">
        <f>IF(ABS(AR68)&gt;(AS68*AV$3), 1, 0)</f>
        <v>0</v>
      </c>
      <c r="AW68" s="9">
        <f>IF(ABS(AR68)&gt;(AS68*AW$3), 1, 0)</f>
        <v>0</v>
      </c>
      <c r="AX68" s="9">
        <f>IF(AU67+AV67=0,IF(ABS(AR68)&lt;=AX$2,IF(ABS(AM68)&lt;=AX$3,1,0), 0), 0)</f>
        <v>1</v>
      </c>
      <c r="AY68" s="9">
        <f>IF(AU67+AV67=0, IF(ABS(AR68)&lt;=AY$2,IF(ABS(AM68)&lt;=AY$3,1,0), 0), 0)</f>
        <v>1</v>
      </c>
      <c r="AZ68" s="9">
        <v>1</v>
      </c>
      <c r="BA68" s="11">
        <f t="shared" si="133"/>
        <v>0</v>
      </c>
      <c r="BB68" s="11">
        <f t="shared" si="133"/>
        <v>0</v>
      </c>
      <c r="BC68" s="11">
        <f>IF(SUM(R68,AN68)&gt;0,1,0)</f>
        <v>0</v>
      </c>
      <c r="BD68" s="11">
        <f t="shared" si="134"/>
        <v>0</v>
      </c>
      <c r="BE68" s="11">
        <f t="shared" si="134"/>
        <v>0</v>
      </c>
      <c r="BF68" s="11">
        <f t="shared" si="134"/>
        <v>0</v>
      </c>
      <c r="BG68" s="11">
        <f t="shared" si="134"/>
        <v>0</v>
      </c>
      <c r="BH68" s="11">
        <f t="shared" si="135"/>
        <v>1</v>
      </c>
      <c r="BI68" s="11">
        <f t="shared" si="135"/>
        <v>1</v>
      </c>
      <c r="BL68" s="11">
        <f t="shared" ref="BL68:BO69" si="137">BL$3*BL$4</f>
        <v>2.1259184866228305</v>
      </c>
      <c r="BM68" s="11">
        <f t="shared" si="137"/>
        <v>1.7896762770039132</v>
      </c>
      <c r="BN68" s="11">
        <f t="shared" si="137"/>
        <v>-2.1259184866228305</v>
      </c>
      <c r="BO68" s="11">
        <f t="shared" si="137"/>
        <v>-1.7896762770039132</v>
      </c>
    </row>
    <row r="69" spans="1:67">
      <c r="A69" s="7" t="s">
        <v>16</v>
      </c>
      <c r="B69" s="6">
        <v>3</v>
      </c>
      <c r="C69" s="7" t="s">
        <v>396</v>
      </c>
      <c r="D69" s="7">
        <v>541</v>
      </c>
      <c r="E69" s="7" t="s">
        <v>330</v>
      </c>
      <c r="F69" s="7">
        <v>20100223</v>
      </c>
      <c r="G69" s="7" t="s">
        <v>114</v>
      </c>
      <c r="H69" s="9">
        <f>IF(X69=1,IF(ABS(I70-I69)&gt;H$3,IF(I69&gt;Q68,IF(I69&gt;I70,Q68+H$4,I69),IF(I69&lt;I70,Q68-H$4,I69)),I69),I69)</f>
        <v>0</v>
      </c>
      <c r="I69" s="7">
        <v>0</v>
      </c>
      <c r="J69" s="9">
        <f>IF(ABS(I69)&gt;=1.96,1,0)</f>
        <v>0</v>
      </c>
      <c r="K69" s="9">
        <f>IF(ABS(I69)&gt;=1.96,1,IF(((SQRT(ABS(I69-I68)) - 0.969)/0.416)&gt;=1.96,1,0))</f>
        <v>0</v>
      </c>
      <c r="L69" s="9">
        <f>L$2*I69 + (1-L$2)*L68</f>
        <v>-7.5835433333333313E-2</v>
      </c>
      <c r="M69" s="9">
        <f>SQRT(M$2/(2 - M$2))</f>
        <v>0.42008402520840293</v>
      </c>
      <c r="N69" s="9">
        <f>IF(ABS(L69)&gt;=0*M69,(-L69),0)</f>
        <v>7.5835433333333313E-2</v>
      </c>
      <c r="O69" s="9">
        <f>I69+N68</f>
        <v>0.10833633333333331</v>
      </c>
      <c r="P69" s="9">
        <f>IF(N69=0, P$3, P$3 + L69*P$4)</f>
        <v>1.3908997479999998</v>
      </c>
      <c r="Q69" s="9">
        <f>Q$2*H69 + (1-Q$2)*Q68</f>
        <v>-7.5835433333333313E-2</v>
      </c>
      <c r="R69" s="9">
        <f>IF(Q69&gt;=R$2,1,IF(Q69&lt;=R$3,1,0))</f>
        <v>0</v>
      </c>
      <c r="S69" s="9">
        <f>-1*Q69</f>
        <v>7.5835433333333313E-2</v>
      </c>
      <c r="T69" s="9">
        <f>H69+S68</f>
        <v>0.10833633333333331</v>
      </c>
      <c r="U69" s="9">
        <f>IF(S69=0, U$3, U$3 + Q69*U$4)</f>
        <v>1.3908997479999998</v>
      </c>
      <c r="V69" s="9">
        <f>I69 - Q68</f>
        <v>0.10833633333333331</v>
      </c>
      <c r="W69" s="9">
        <f>IF(W$3=0,SQRT(1 + (Q$2/(2 - Q$2))),W$2)</f>
        <v>1.0846522890932808</v>
      </c>
      <c r="X69" s="9">
        <f>IF(ABS(V69)&gt;(W69*X$3), 1, 0)</f>
        <v>0</v>
      </c>
      <c r="Y69" s="9">
        <f>IF(ABS(V69)&gt;(W69*Y$3), 1, 0)</f>
        <v>0</v>
      </c>
      <c r="Z69" s="9">
        <f>IF(ABS(V69)&gt;(W69*Z$3), 1, 0)</f>
        <v>0</v>
      </c>
      <c r="AA69" s="9">
        <f>IF(ABS(V69)&gt;(W69*AA$3), 1, 0)</f>
        <v>0</v>
      </c>
      <c r="AB69" s="9">
        <f>IF(Y68+Z68=0,IF(ABS(V69)&lt;=AB$2,IF(ABS(Q69)&lt;=AB$3,1,0), 0), 0)</f>
        <v>1</v>
      </c>
      <c r="AC69" s="9">
        <f>IF(Y68+Z68=0, IF(ABS(V69)&lt;=AC$2,IF(ABS(Q69)&lt;=AC$3,1,0), 0), 0)</f>
        <v>1</v>
      </c>
      <c r="AD69" s="9">
        <f>IF(AT69=1,IF(ABS(AE70-AE69)&gt;AD$3,IF(AE69&gt;AM68,IF(AE69&gt;AE70,AM68+AD$4,AE69),IF(AE69ae70,AM68-AD$4,AE69)),AE69),AE69)</f>
        <v>-0.71430000000000005</v>
      </c>
      <c r="AE69" s="7">
        <v>-0.71430000000000005</v>
      </c>
      <c r="AF69" s="9">
        <f>IF(ABS(AE69)&gt;=1.96,1,0)</f>
        <v>0</v>
      </c>
      <c r="AG69" s="9">
        <f>IF(ABS(AE69)&gt;=1.96,1,IF(((SQRT(ABS(AE69-AE68)) - 0.969)/0.416)&gt;=1.8,1,0))</f>
        <v>0</v>
      </c>
      <c r="AH69" s="9">
        <f>AH$2*AE69 + (1-AH$2)*AH68</f>
        <v>-0.46778146666666665</v>
      </c>
      <c r="AI69" s="9">
        <f>SQRT(AI$2/(2 - AI$2))</f>
        <v>0.42008402520840293</v>
      </c>
      <c r="AJ69" s="9">
        <f t="shared" si="136"/>
        <v>0.46778146666666665</v>
      </c>
      <c r="AK69" s="9">
        <f>AE69+AJ68</f>
        <v>-0.35216933333333345</v>
      </c>
      <c r="AL69" s="9">
        <f>IF(AJ69=0, AL$3, AL$3 + AH69*AL$4)</f>
        <v>1.1345105946666667</v>
      </c>
      <c r="AM69" s="9">
        <f>AM$2*AD69 + (1-AM$2)*AM68</f>
        <v>-0.46778146666666665</v>
      </c>
      <c r="AN69" s="9">
        <f>IF(AM69&gt;=AN$2,1,IF(AM69&lt;=AN$3,1,0))</f>
        <v>0</v>
      </c>
      <c r="AO69" s="9">
        <f>-1*AM69</f>
        <v>0.46778146666666665</v>
      </c>
      <c r="AP69" s="9">
        <f>AD69+AO68</f>
        <v>-0.35216933333333345</v>
      </c>
      <c r="AQ69" s="9">
        <f>IF(AO69=0, AQ$3, AQ$3 + AM69*AQ$4)</f>
        <v>1.1345105946666667</v>
      </c>
      <c r="AR69" s="9">
        <f>AE69 - AM68</f>
        <v>-0.35216933333333345</v>
      </c>
      <c r="AS69" s="9">
        <f>IF(AS$3=0,SQRT(1 + (AM$2/(2 - AM$2))),AS$2)</f>
        <v>1.0846522890932808</v>
      </c>
      <c r="AT69" s="9">
        <f>IF(ABS(AR69)&gt;(AS69*AT$3), 1, 0)</f>
        <v>0</v>
      </c>
      <c r="AU69" s="9">
        <f>IF(ABS(AR69)&gt;(AS69*AU$3), 1, 0)</f>
        <v>0</v>
      </c>
      <c r="AV69" s="9">
        <f>IF(ABS(AR69)&gt;(AS69*AV$3), 1, 0)</f>
        <v>0</v>
      </c>
      <c r="AW69" s="9">
        <f>IF(ABS(AR69)&gt;(AS69*AW$3), 1, 0)</f>
        <v>0</v>
      </c>
      <c r="AX69" s="9">
        <f>IF(AU68+AV68=0,IF(ABS(AR69)&lt;=AX$2,IF(ABS(AM69)&lt;=AX$3,1,0), 0), 0)</f>
        <v>1</v>
      </c>
      <c r="AY69" s="9">
        <f>IF(AU68+AV68=0, IF(ABS(AR69)&lt;=AY$2,IF(ABS(AM69)&lt;=AY$3,1,0), 0), 0)</f>
        <v>1</v>
      </c>
      <c r="AZ69" s="9">
        <v>1</v>
      </c>
      <c r="BA69" s="11">
        <f t="shared" si="133"/>
        <v>0</v>
      </c>
      <c r="BB69" s="11">
        <f t="shared" si="133"/>
        <v>0</v>
      </c>
      <c r="BC69" s="11">
        <f>IF(SUM(R69,AN69)&gt;0,1,0)</f>
        <v>0</v>
      </c>
      <c r="BD69" s="11">
        <f t="shared" si="134"/>
        <v>0</v>
      </c>
      <c r="BE69" s="11">
        <f t="shared" si="134"/>
        <v>0</v>
      </c>
      <c r="BF69" s="11">
        <f t="shared" si="134"/>
        <v>0</v>
      </c>
      <c r="BG69" s="11">
        <f t="shared" si="134"/>
        <v>0</v>
      </c>
      <c r="BH69" s="11">
        <f t="shared" si="135"/>
        <v>1</v>
      </c>
      <c r="BI69" s="11">
        <f t="shared" si="135"/>
        <v>1</v>
      </c>
      <c r="BL69" s="11">
        <f t="shared" si="137"/>
        <v>2.1259184866228305</v>
      </c>
      <c r="BM69" s="11">
        <f t="shared" si="137"/>
        <v>1.7896762770039132</v>
      </c>
      <c r="BN69" s="11">
        <f t="shared" si="137"/>
        <v>-2.1259184866228305</v>
      </c>
      <c r="BO69" s="11">
        <f t="shared" si="137"/>
        <v>-1.7896762770039132</v>
      </c>
    </row>
    <row r="70" spans="1:67">
      <c r="A70" s="9"/>
      <c r="B70" s="9">
        <f>COUNT(B67:B69)</f>
        <v>3</v>
      </c>
      <c r="C70" s="9"/>
      <c r="D70" s="9"/>
      <c r="E70" s="9"/>
      <c r="F70" s="9"/>
      <c r="G70" s="9"/>
      <c r="H70" s="9"/>
      <c r="J70" s="9">
        <f>SUM(J67:J69)</f>
        <v>0</v>
      </c>
      <c r="K70" s="9">
        <f>SUM(K67:K69)</f>
        <v>0</v>
      </c>
      <c r="L70" s="9"/>
      <c r="M70" s="9"/>
      <c r="N70" s="9"/>
      <c r="O70" s="9">
        <f>AVERAGE(O67:O69)</f>
        <v>-1.9446777777777775E-2</v>
      </c>
      <c r="P70" s="9">
        <f>AVERAGE(P67:P69)</f>
        <v>1.389300196</v>
      </c>
      <c r="Q70" s="9"/>
      <c r="R70" s="9">
        <f>SUM(R67:R69)</f>
        <v>0</v>
      </c>
      <c r="S70" s="9"/>
      <c r="T70" s="9">
        <f>AVERAGE(T67:T69)</f>
        <v>8.3309999999999964E-3</v>
      </c>
      <c r="U70" s="9">
        <f>AVERAGE(U67:U69)</f>
        <v>1.389300196</v>
      </c>
      <c r="V70" s="9"/>
      <c r="W70" s="9"/>
      <c r="X70" s="9">
        <f t="shared" ref="X70:AC70" si="138">SUM(X67:X69)</f>
        <v>0</v>
      </c>
      <c r="Y70" s="9">
        <f t="shared" si="138"/>
        <v>0</v>
      </c>
      <c r="Z70" s="9">
        <f t="shared" si="138"/>
        <v>0</v>
      </c>
      <c r="AA70" s="9">
        <f t="shared" si="138"/>
        <v>0</v>
      </c>
      <c r="AB70" s="9">
        <f t="shared" si="138"/>
        <v>3</v>
      </c>
      <c r="AC70" s="9">
        <f t="shared" si="138"/>
        <v>3</v>
      </c>
      <c r="AD70" s="9"/>
      <c r="AF70" s="9">
        <f>SUM(AF67:AF69)</f>
        <v>0</v>
      </c>
      <c r="AG70" s="9">
        <f>SUM(AG67:AG69)</f>
        <v>0</v>
      </c>
      <c r="AH70" s="9"/>
      <c r="AI70" s="9"/>
      <c r="AJ70" s="9"/>
      <c r="AK70" s="9">
        <f>AVERAGE(AK67:AK69)</f>
        <v>-0.1864275555555556</v>
      </c>
      <c r="AL70" s="9">
        <f>AVERAGE(AL67:AL69)</f>
        <v>1.1442707226666666</v>
      </c>
      <c r="AM70" s="9"/>
      <c r="AN70" s="9">
        <f>SUM(AN67:AN69)</f>
        <v>0</v>
      </c>
      <c r="AO70" s="9"/>
      <c r="AP70" s="9">
        <f>AVERAGE(AP67:AP69)</f>
        <v>-4.3572000000000076E-2</v>
      </c>
      <c r="AQ70" s="9">
        <f>AVERAGE(AQ67:AQ69)</f>
        <v>1.1442707226666666</v>
      </c>
      <c r="AR70" s="9"/>
      <c r="AS70" s="9"/>
      <c r="AT70" s="9">
        <f t="shared" ref="AT70:BI70" si="139">SUM(AT67:AT69)</f>
        <v>0</v>
      </c>
      <c r="AU70" s="9">
        <f t="shared" si="139"/>
        <v>0</v>
      </c>
      <c r="AV70" s="9">
        <f t="shared" si="139"/>
        <v>0</v>
      </c>
      <c r="AW70" s="9">
        <f t="shared" si="139"/>
        <v>0</v>
      </c>
      <c r="AX70" s="9">
        <f t="shared" si="139"/>
        <v>3</v>
      </c>
      <c r="AY70" s="9">
        <f t="shared" si="139"/>
        <v>3</v>
      </c>
      <c r="AZ70" s="9">
        <f t="shared" si="139"/>
        <v>3</v>
      </c>
      <c r="BA70" s="9">
        <f t="shared" si="139"/>
        <v>0</v>
      </c>
      <c r="BB70" s="9">
        <f t="shared" si="139"/>
        <v>0</v>
      </c>
      <c r="BC70" s="9">
        <f t="shared" si="139"/>
        <v>0</v>
      </c>
      <c r="BD70" s="9">
        <f t="shared" si="139"/>
        <v>0</v>
      </c>
      <c r="BE70" s="9">
        <f t="shared" si="139"/>
        <v>0</v>
      </c>
      <c r="BF70" s="9">
        <f t="shared" si="139"/>
        <v>0</v>
      </c>
      <c r="BG70" s="9">
        <f t="shared" si="139"/>
        <v>0</v>
      </c>
      <c r="BH70" s="9">
        <f t="shared" si="139"/>
        <v>3</v>
      </c>
      <c r="BI70" s="9">
        <f t="shared" si="139"/>
        <v>3</v>
      </c>
    </row>
    <row r="71" spans="1:67">
      <c r="A71" s="9"/>
      <c r="B71" s="9"/>
      <c r="C71" s="9"/>
      <c r="D71" s="9"/>
      <c r="E71" s="9"/>
      <c r="F71" s="9"/>
      <c r="G71" s="9"/>
      <c r="H71" s="9"/>
      <c r="J71" s="9"/>
      <c r="K71" s="9"/>
      <c r="L71" s="9"/>
      <c r="M71" s="9"/>
      <c r="N71" s="9"/>
      <c r="O71" s="9">
        <f>P$3 + O70*P$4</f>
        <v>1.3976663866666665</v>
      </c>
      <c r="P71" s="9"/>
      <c r="Q71" s="9"/>
      <c r="R71" s="9"/>
      <c r="S71" s="9"/>
      <c r="T71" s="9">
        <f>U$3 + T70*U$4</f>
        <v>1.4009997199999999</v>
      </c>
      <c r="U71" s="9"/>
      <c r="V71" s="9"/>
      <c r="W71" s="9"/>
      <c r="X71" s="9"/>
      <c r="Y71" s="9"/>
      <c r="Z71" s="9">
        <f>Z70-Y70</f>
        <v>0</v>
      </c>
      <c r="AA71" s="9"/>
      <c r="AB71" s="9"/>
      <c r="AC71" s="9"/>
      <c r="AD71" s="9"/>
      <c r="AF71" s="9"/>
      <c r="AG71" s="9"/>
      <c r="AH71" s="9"/>
      <c r="AI71" s="9"/>
      <c r="AJ71" s="9"/>
      <c r="AK71" s="9">
        <f>AL$3 + AK70*AL$4</f>
        <v>1.1739001422222222</v>
      </c>
      <c r="AL71" s="9"/>
      <c r="AM71" s="9"/>
      <c r="AN71" s="9"/>
      <c r="AO71" s="9"/>
      <c r="AP71" s="9">
        <f>AQ$3 + AP70*AQ$4</f>
        <v>1.19389992</v>
      </c>
      <c r="AQ71" s="9"/>
      <c r="AR71" s="9"/>
      <c r="AS71" s="9"/>
      <c r="AT71" s="9"/>
      <c r="AU71" s="9"/>
      <c r="AV71" s="9">
        <f>AV70-AU70</f>
        <v>0</v>
      </c>
      <c r="AW71" s="9"/>
      <c r="AX71" s="9"/>
      <c r="AY71" s="9"/>
      <c r="AZ71" s="9"/>
    </row>
    <row r="72" spans="1:67">
      <c r="A72" s="9"/>
      <c r="B72" s="9"/>
      <c r="C72" s="9"/>
      <c r="D72" s="9"/>
      <c r="E72" s="9"/>
      <c r="F72" s="9"/>
      <c r="G72" s="9"/>
      <c r="H72" s="9"/>
      <c r="J72" s="9"/>
      <c r="K72" s="9"/>
      <c r="L72" s="9"/>
      <c r="M72" s="9"/>
      <c r="N72" s="9"/>
      <c r="O72" s="9">
        <f>STDEV(O67:O69)</f>
        <v>0.11066342703608255</v>
      </c>
      <c r="P72" s="9"/>
      <c r="Q72" s="9"/>
      <c r="R72" s="9"/>
      <c r="S72" s="9"/>
      <c r="T72" s="9">
        <f>STDEV(T67:T69)</f>
        <v>9.6125475532417168E-2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F72" s="9"/>
      <c r="AG72" s="9"/>
      <c r="AH72" s="9"/>
      <c r="AI72" s="9"/>
      <c r="AJ72" s="9"/>
      <c r="AK72" s="9">
        <f>STDEV(AK67:AK69)</f>
        <v>0.181292135939432</v>
      </c>
      <c r="AL72" s="9"/>
      <c r="AM72" s="9"/>
      <c r="AN72" s="9"/>
      <c r="AO72" s="9"/>
      <c r="AP72" s="9">
        <f>STDEV(AP67:AP69)</f>
        <v>0.28660908430357429</v>
      </c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67">
      <c r="A73" s="9"/>
      <c r="B73" s="9"/>
      <c r="C73" s="9"/>
      <c r="D73" s="9"/>
      <c r="E73" s="9"/>
      <c r="F73" s="9"/>
      <c r="G73" s="9"/>
      <c r="H73" s="9"/>
      <c r="J73" s="9"/>
      <c r="K73" s="9"/>
      <c r="L73" s="9"/>
      <c r="M73" s="9"/>
      <c r="N73" s="9"/>
      <c r="O73" s="9">
        <f>SQRT(O72^2 + O70^2)</f>
        <v>0.11235911733948713</v>
      </c>
      <c r="P73" s="9"/>
      <c r="Q73" s="9"/>
      <c r="R73" s="9"/>
      <c r="S73" s="9"/>
      <c r="T73" s="9">
        <f>SQRT(T72^2 + T70^2)</f>
        <v>9.6485815575831316E-2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F73" s="9"/>
      <c r="AG73" s="9"/>
      <c r="AH73" s="9"/>
      <c r="AI73" s="9"/>
      <c r="AJ73" s="9"/>
      <c r="AK73" s="9">
        <f>SQRT(AK72^2 + AK70^2)</f>
        <v>0.26004244273560667</v>
      </c>
      <c r="AL73" s="9"/>
      <c r="AM73" s="9"/>
      <c r="AN73" s="9"/>
      <c r="AO73" s="9"/>
      <c r="AP73" s="9">
        <f>SQRT(AP72^2 + AP70^2)</f>
        <v>0.28990220142201983</v>
      </c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67">
      <c r="A74" s="9"/>
      <c r="B74" s="9"/>
      <c r="C74" s="9"/>
      <c r="D74" s="9"/>
      <c r="E74" s="9"/>
      <c r="F74" s="9"/>
      <c r="G74" s="9"/>
      <c r="H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67">
      <c r="A75" s="9"/>
      <c r="B75" s="9"/>
      <c r="C75" s="9"/>
      <c r="D75" s="9"/>
      <c r="E75" s="9"/>
      <c r="F75" s="9"/>
      <c r="G75" s="9"/>
      <c r="H75" s="9"/>
      <c r="J75" s="9"/>
      <c r="K75" s="9"/>
      <c r="L75" s="9">
        <f>AVERAGE(I76:I78)</f>
        <v>-0.38093333333333329</v>
      </c>
      <c r="M75" s="9"/>
      <c r="N75" s="9">
        <v>0</v>
      </c>
      <c r="O75" s="9"/>
      <c r="P75" s="9"/>
      <c r="Q75" s="9">
        <f>AVERAGE(I76:I78)</f>
        <v>-0.38093333333333329</v>
      </c>
      <c r="R75" s="9"/>
      <c r="S75" s="9">
        <f t="shared" ref="S75:S81" si="140">-1*Q75</f>
        <v>0.38093333333333329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F75" s="9"/>
      <c r="AG75" s="9"/>
      <c r="AH75" s="9">
        <f>AVERAGE(AE76:AE78)</f>
        <v>-0.125</v>
      </c>
      <c r="AI75" s="9"/>
      <c r="AJ75" s="9">
        <v>0</v>
      </c>
      <c r="AK75" s="9"/>
      <c r="AL75" s="9"/>
      <c r="AM75" s="9">
        <f>AVERAGE(AE76:AE78)</f>
        <v>-0.125</v>
      </c>
      <c r="AN75" s="9"/>
      <c r="AO75" s="9">
        <f>-1*AM75</f>
        <v>0.125</v>
      </c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67">
      <c r="A76" s="34" t="s">
        <v>16</v>
      </c>
      <c r="B76" s="35">
        <v>4</v>
      </c>
      <c r="C76" s="34" t="s">
        <v>328</v>
      </c>
      <c r="D76" s="34">
        <v>542</v>
      </c>
      <c r="E76" s="34" t="s">
        <v>286</v>
      </c>
      <c r="F76" s="34">
        <v>20090603</v>
      </c>
      <c r="G76" s="34" t="s">
        <v>78</v>
      </c>
      <c r="H76" s="9">
        <f t="shared" ref="H76:H81" si="141">IF(X76=1,IF(ABS(I77-I76)&gt;H$3,IF(I76&gt;Q75,IF(I76&gt;I77,Q75+H$4,I76),IF(I76&lt;I77,Q75-H$4,I76)),I76),I76)</f>
        <v>-1.0713999999999999</v>
      </c>
      <c r="I76" s="34">
        <v>-1.0713999999999999</v>
      </c>
      <c r="J76" s="9">
        <f t="shared" ref="J76:J81" si="142">IF(ABS(I76)&gt;=1.96,1,0)</f>
        <v>0</v>
      </c>
      <c r="K76" s="9">
        <f t="shared" ref="K76:K81" si="143">IF(ABS(I76)&gt;=1.96,1,IF(((SQRT(ABS(I76-I75)) - 0.969)/0.416)&gt;=1.96,1,0))</f>
        <v>0</v>
      </c>
      <c r="L76" s="9">
        <f t="shared" ref="L76:L81" si="144">L$2*I76 + (1-L$2)*L75</f>
        <v>-0.58807333333333323</v>
      </c>
      <c r="M76" s="9">
        <f t="shared" ref="M76:M81" si="145">SQRT(M$2/(2 - M$2))</f>
        <v>0.42008402520840293</v>
      </c>
      <c r="N76" s="9">
        <f t="shared" ref="N76:N81" si="146">IF(ABS(L76)&gt;=0*M76,(-L76),0)</f>
        <v>0.58807333333333323</v>
      </c>
      <c r="O76" s="9">
        <f t="shared" ref="O76:O81" si="147">I76+N75</f>
        <v>-1.0713999999999999</v>
      </c>
      <c r="P76" s="9">
        <f t="shared" ref="P76:P81" si="148">IF(N76=0, P$3, P$3 + L76*P$4)</f>
        <v>1.3294311999999999</v>
      </c>
      <c r="Q76" s="9">
        <f t="shared" ref="Q76:Q81" si="149">Q$2*H76 + (1-Q$2)*Q75</f>
        <v>-0.58807333333333323</v>
      </c>
      <c r="R76" s="9">
        <f t="shared" ref="R76:R81" si="150">IF(Q76&gt;=R$2,1,IF(Q76&lt;=R$3,1,0))</f>
        <v>0</v>
      </c>
      <c r="S76" s="9">
        <f t="shared" si="140"/>
        <v>0.58807333333333323</v>
      </c>
      <c r="T76" s="9">
        <f t="shared" ref="T76:T81" si="151">H76+S75</f>
        <v>-0.69046666666666656</v>
      </c>
      <c r="U76" s="9">
        <f t="shared" ref="U76:U81" si="152">IF(S76=0, U$3, U$3 + Q76*U$4)</f>
        <v>1.3294311999999999</v>
      </c>
      <c r="V76" s="9">
        <f t="shared" ref="V76:V81" si="153">I76 - Q75</f>
        <v>-0.69046666666666656</v>
      </c>
      <c r="W76" s="9">
        <f t="shared" ref="W76:W81" si="154">IF(W$3=0,SQRT(1 + (Q$2/(2 - Q$2))),W$2)</f>
        <v>1.0846522890932808</v>
      </c>
      <c r="X76" s="9">
        <f t="shared" ref="X76:X81" si="155">IF(ABS(V76)&gt;(W76*X$3), 1, 0)</f>
        <v>0</v>
      </c>
      <c r="Y76" s="9">
        <f t="shared" ref="Y76:Y81" si="156">IF(ABS(V76)&gt;(W76*Y$3), 1, 0)</f>
        <v>0</v>
      </c>
      <c r="Z76" s="9">
        <f t="shared" ref="Z76:Z81" si="157">IF(ABS(V76)&gt;(W76*Z$3), 1, 0)</f>
        <v>0</v>
      </c>
      <c r="AA76" s="9">
        <f t="shared" ref="AA76:AA81" si="158">IF(ABS(V76)&gt;(W76*AA$3), 1, 0)</f>
        <v>0</v>
      </c>
      <c r="AB76" s="9">
        <f t="shared" ref="AB76:AB81" si="159">IF(Y75+Z75=0,IF(ABS(V76)&lt;=AB$2,IF(ABS(Q76)&lt;=AB$3,1,0), 0), 0)</f>
        <v>0</v>
      </c>
      <c r="AC76" s="9">
        <f t="shared" ref="AC76:AC81" si="160">IF(Y75+Z75=0, IF(ABS(V76)&lt;=AC$2,IF(ABS(Q76)&lt;=AC$3,1,0), 0), 0)</f>
        <v>0</v>
      </c>
      <c r="AD76" s="9">
        <f t="shared" ref="AD76:AD81" si="161">IF(AT76=1,IF(ABS(AE77-AE76)&gt;AD$3,IF(AE76&gt;AM75,IF(AE76&gt;AE77,AM75+AD$4,AE76),IF(AE76&lt;AE77,AM75-AD$4,AE76)),AE76),AE76)</f>
        <v>-0.1875</v>
      </c>
      <c r="AE76" s="34">
        <v>-0.1875</v>
      </c>
      <c r="AF76" s="9">
        <f t="shared" ref="AF76:AF81" si="162">IF(ABS(AE76)&gt;=1.96,1,0)</f>
        <v>0</v>
      </c>
      <c r="AG76" s="9">
        <f t="shared" ref="AG76:AG81" si="163">IF(ABS(AE76)&gt;=1.96,1,IF(((SQRT(ABS(AE76-AE75)) - 0.969)/0.416)&gt;=1.8,1,0))</f>
        <v>0</v>
      </c>
      <c r="AH76" s="9">
        <f t="shared" ref="AH76:AH81" si="164">AH$2*AE76 + (1-AH$2)*AH75</f>
        <v>-0.14374999999999999</v>
      </c>
      <c r="AI76" s="9">
        <f t="shared" ref="AI76:AI81" si="165">SQRT(AI$2/(2 - AI$2))</f>
        <v>0.42008402520840293</v>
      </c>
      <c r="AJ76" s="9">
        <f>IF(ABS(AH76)&gt;=0*AI76,(-AH76),0)</f>
        <v>0.14374999999999999</v>
      </c>
      <c r="AK76" s="9">
        <f t="shared" ref="AK76:AK81" si="166">AE76+AJ75</f>
        <v>-0.1875</v>
      </c>
      <c r="AL76" s="9">
        <f t="shared" ref="AL76:AL81" si="167">IF(AJ76=0, AL$3, AL$3 + AH76*AL$4)</f>
        <v>1.179875</v>
      </c>
      <c r="AM76" s="9">
        <f t="shared" ref="AM76:AM81" si="168">AM$2*AD76 + (1-AM$2)*AM75</f>
        <v>-0.14374999999999999</v>
      </c>
      <c r="AN76" s="9">
        <f t="shared" ref="AN76:AN81" si="169">IF(AM76&gt;=AN$2,1,IF(AM76&lt;=AN$3,1,0))</f>
        <v>0</v>
      </c>
      <c r="AO76" s="9">
        <f t="shared" ref="AO76:AO81" si="170">-1*AM76</f>
        <v>0.14374999999999999</v>
      </c>
      <c r="AP76" s="9">
        <f t="shared" ref="AP76:AP81" si="171">AD76+AO75</f>
        <v>-6.25E-2</v>
      </c>
      <c r="AQ76" s="9">
        <f t="shared" ref="AQ76:AQ81" si="172">IF(AO76=0, AQ$3, AQ$3 + AM76*AQ$4)</f>
        <v>1.179875</v>
      </c>
      <c r="AR76" s="9">
        <f t="shared" ref="AR76:AR81" si="173">AE76 - AM75</f>
        <v>-6.25E-2</v>
      </c>
      <c r="AS76" s="9">
        <f t="shared" ref="AS76:AS81" si="174">IF(AS$3=0,SQRT(1 + (AM$2/(2 - AM$2))),AS$2)</f>
        <v>1.0846522890932808</v>
      </c>
      <c r="AT76" s="9">
        <f t="shared" ref="AT76:AT81" si="175">IF(ABS(AR76)&gt;(AS76*AT$3), 1, 0)</f>
        <v>0</v>
      </c>
      <c r="AU76" s="9">
        <f t="shared" ref="AU76:AU81" si="176">IF(ABS(AR76)&gt;(AS76*AU$3), 1, 0)</f>
        <v>0</v>
      </c>
      <c r="AV76" s="9">
        <f t="shared" ref="AV76:AV81" si="177">IF(ABS(AR76)&gt;(AS76*AV$3), 1, 0)</f>
        <v>0</v>
      </c>
      <c r="AW76" s="9">
        <f t="shared" ref="AW76:AW81" si="178">IF(ABS(AR76)&gt;(AS76*AW$3), 1, 0)</f>
        <v>0</v>
      </c>
      <c r="AX76" s="9">
        <f t="shared" ref="AX76:AX81" si="179">IF(AU75+AV75=0,IF(ABS(AR76)&lt;=AX$2,IF(ABS(AM76)&lt;=AX$3,1,0), 0), 0)</f>
        <v>1</v>
      </c>
      <c r="AY76" s="9">
        <f t="shared" ref="AY76:AY81" si="180">IF(AU75+AV75=0, IF(ABS(AR76)&lt;=AY$2,IF(ABS(AM76)&lt;=AY$3,1,0), 0), 0)</f>
        <v>1</v>
      </c>
      <c r="AZ76" s="9">
        <v>1</v>
      </c>
      <c r="BA76" s="11">
        <f t="shared" ref="BA76:BB81" si="181">IF(SUM(J76,AF76)&gt;0,1,0)</f>
        <v>0</v>
      </c>
      <c r="BB76" s="11">
        <f t="shared" si="181"/>
        <v>0</v>
      </c>
      <c r="BC76" s="11">
        <f t="shared" ref="BC76:BC81" si="182">IF(SUM(R76,AN76)&gt;0,1,0)</f>
        <v>0</v>
      </c>
      <c r="BD76" s="11">
        <f t="shared" ref="BD76:BG81" si="183">IF(SUM(X76,AT76)&gt;0,1,0)</f>
        <v>0</v>
      </c>
      <c r="BE76" s="11">
        <f t="shared" si="183"/>
        <v>0</v>
      </c>
      <c r="BF76" s="11">
        <f t="shared" si="183"/>
        <v>0</v>
      </c>
      <c r="BG76" s="11">
        <f t="shared" si="183"/>
        <v>0</v>
      </c>
      <c r="BH76" s="11">
        <f t="shared" ref="BH76:BI81" si="184">IF(SUM(AB76,AX76)=2,1,0)</f>
        <v>0</v>
      </c>
      <c r="BI76" s="11">
        <f t="shared" si="184"/>
        <v>0</v>
      </c>
      <c r="BL76" s="11">
        <f>BL$3*BL$4</f>
        <v>2.1259184866228305</v>
      </c>
      <c r="BM76" s="11">
        <f>BM$3*BM$4</f>
        <v>1.7896762770039132</v>
      </c>
      <c r="BN76" s="11">
        <f>BN$3*BN$4</f>
        <v>-2.1259184866228305</v>
      </c>
      <c r="BO76" s="11">
        <f>BO$3*BO$4</f>
        <v>-1.7896762770039132</v>
      </c>
    </row>
    <row r="77" spans="1:67">
      <c r="A77" s="34" t="s">
        <v>16</v>
      </c>
      <c r="B77" s="35">
        <v>4</v>
      </c>
      <c r="C77" s="34" t="s">
        <v>328</v>
      </c>
      <c r="D77" s="34">
        <v>541</v>
      </c>
      <c r="E77" s="34" t="s">
        <v>292</v>
      </c>
      <c r="F77" s="34">
        <v>20090610</v>
      </c>
      <c r="G77" s="34" t="s">
        <v>3</v>
      </c>
      <c r="H77" s="9">
        <f t="shared" si="141"/>
        <v>0</v>
      </c>
      <c r="I77" s="34">
        <v>0</v>
      </c>
      <c r="J77" s="9">
        <f t="shared" si="142"/>
        <v>0</v>
      </c>
      <c r="K77" s="9">
        <f t="shared" si="143"/>
        <v>0</v>
      </c>
      <c r="L77" s="9">
        <f t="shared" si="144"/>
        <v>-0.41165133333333326</v>
      </c>
      <c r="M77" s="9">
        <f t="shared" si="145"/>
        <v>0.42008402520840293</v>
      </c>
      <c r="N77" s="9">
        <f t="shared" si="146"/>
        <v>0.41165133333333326</v>
      </c>
      <c r="O77" s="9">
        <f t="shared" si="147"/>
        <v>0.58807333333333323</v>
      </c>
      <c r="P77" s="9">
        <f t="shared" si="148"/>
        <v>1.3506018399999999</v>
      </c>
      <c r="Q77" s="9">
        <f t="shared" si="149"/>
        <v>-0.41165133333333326</v>
      </c>
      <c r="R77" s="9">
        <f t="shared" si="150"/>
        <v>0</v>
      </c>
      <c r="S77" s="9">
        <f t="shared" si="140"/>
        <v>0.41165133333333326</v>
      </c>
      <c r="T77" s="9">
        <f t="shared" si="151"/>
        <v>0.58807333333333323</v>
      </c>
      <c r="U77" s="9">
        <f t="shared" si="152"/>
        <v>1.3506018399999999</v>
      </c>
      <c r="V77" s="9">
        <f t="shared" si="153"/>
        <v>0.58807333333333323</v>
      </c>
      <c r="W77" s="9">
        <f t="shared" si="154"/>
        <v>1.0846522890932808</v>
      </c>
      <c r="X77" s="9">
        <f t="shared" si="155"/>
        <v>0</v>
      </c>
      <c r="Y77" s="9">
        <f t="shared" si="156"/>
        <v>0</v>
      </c>
      <c r="Z77" s="9">
        <f t="shared" si="157"/>
        <v>0</v>
      </c>
      <c r="AA77" s="9">
        <f t="shared" si="158"/>
        <v>0</v>
      </c>
      <c r="AB77" s="9">
        <f t="shared" si="159"/>
        <v>0</v>
      </c>
      <c r="AC77" s="9">
        <f t="shared" si="160"/>
        <v>0</v>
      </c>
      <c r="AD77" s="9">
        <f t="shared" si="161"/>
        <v>0.125</v>
      </c>
      <c r="AE77" s="34">
        <v>0.125</v>
      </c>
      <c r="AF77" s="9">
        <f t="shared" si="162"/>
        <v>0</v>
      </c>
      <c r="AG77" s="9">
        <f t="shared" si="163"/>
        <v>0</v>
      </c>
      <c r="AH77" s="9">
        <f t="shared" si="164"/>
        <v>-6.3124999999999987E-2</v>
      </c>
      <c r="AI77" s="9">
        <f t="shared" si="165"/>
        <v>0.42008402520840293</v>
      </c>
      <c r="AJ77" s="9">
        <f t="shared" ref="AJ77:AJ81" si="185">IF(ABS(AH77)&gt;=0*AI77,(-AH77),0)</f>
        <v>6.3124999999999987E-2</v>
      </c>
      <c r="AK77" s="9">
        <f t="shared" si="166"/>
        <v>0.26874999999999999</v>
      </c>
      <c r="AL77" s="9">
        <f t="shared" si="167"/>
        <v>1.1911624999999999</v>
      </c>
      <c r="AM77" s="9">
        <f t="shared" si="168"/>
        <v>-6.3124999999999987E-2</v>
      </c>
      <c r="AN77" s="9">
        <f t="shared" si="169"/>
        <v>0</v>
      </c>
      <c r="AO77" s="9">
        <f t="shared" si="170"/>
        <v>6.3124999999999987E-2</v>
      </c>
      <c r="AP77" s="9">
        <f t="shared" si="171"/>
        <v>0.26874999999999999</v>
      </c>
      <c r="AQ77" s="9">
        <f t="shared" si="172"/>
        <v>1.1911624999999999</v>
      </c>
      <c r="AR77" s="9">
        <f t="shared" si="173"/>
        <v>0.26874999999999999</v>
      </c>
      <c r="AS77" s="9">
        <f t="shared" si="174"/>
        <v>1.0846522890932808</v>
      </c>
      <c r="AT77" s="9">
        <f t="shared" si="175"/>
        <v>0</v>
      </c>
      <c r="AU77" s="9">
        <f t="shared" si="176"/>
        <v>0</v>
      </c>
      <c r="AV77" s="9">
        <f t="shared" si="177"/>
        <v>0</v>
      </c>
      <c r="AW77" s="9">
        <f t="shared" si="178"/>
        <v>0</v>
      </c>
      <c r="AX77" s="9">
        <f t="shared" si="179"/>
        <v>1</v>
      </c>
      <c r="AY77" s="9">
        <f t="shared" si="180"/>
        <v>1</v>
      </c>
      <c r="AZ77" s="9">
        <v>1</v>
      </c>
      <c r="BA77" s="11">
        <f t="shared" si="181"/>
        <v>0</v>
      </c>
      <c r="BB77" s="11">
        <f t="shared" si="181"/>
        <v>0</v>
      </c>
      <c r="BC77" s="11">
        <f t="shared" si="182"/>
        <v>0</v>
      </c>
      <c r="BD77" s="11">
        <f t="shared" si="183"/>
        <v>0</v>
      </c>
      <c r="BE77" s="11">
        <f t="shared" si="183"/>
        <v>0</v>
      </c>
      <c r="BF77" s="11">
        <f t="shared" si="183"/>
        <v>0</v>
      </c>
      <c r="BG77" s="11">
        <f t="shared" si="183"/>
        <v>0</v>
      </c>
      <c r="BH77" s="11">
        <f t="shared" si="184"/>
        <v>0</v>
      </c>
      <c r="BI77" s="11">
        <f t="shared" si="184"/>
        <v>0</v>
      </c>
      <c r="BL77" s="11">
        <f t="shared" ref="BL77:BO81" si="186">BL$3*BL$4</f>
        <v>2.1259184866228305</v>
      </c>
      <c r="BM77" s="11">
        <f t="shared" si="186"/>
        <v>1.7896762770039132</v>
      </c>
      <c r="BN77" s="11">
        <f t="shared" si="186"/>
        <v>-2.1259184866228305</v>
      </c>
      <c r="BO77" s="11">
        <f t="shared" si="186"/>
        <v>-1.7896762770039132</v>
      </c>
    </row>
    <row r="78" spans="1:67">
      <c r="A78" s="34" t="s">
        <v>16</v>
      </c>
      <c r="B78" s="35">
        <v>4</v>
      </c>
      <c r="C78" s="34" t="s">
        <v>328</v>
      </c>
      <c r="D78" s="34">
        <v>540</v>
      </c>
      <c r="E78" s="34" t="s">
        <v>296</v>
      </c>
      <c r="F78" s="34">
        <v>20090617</v>
      </c>
      <c r="G78" s="34" t="s">
        <v>103</v>
      </c>
      <c r="H78" s="9">
        <f t="shared" si="141"/>
        <v>-7.1400000000000005E-2</v>
      </c>
      <c r="I78" s="34">
        <v>-7.1400000000000005E-2</v>
      </c>
      <c r="J78" s="9">
        <f t="shared" si="142"/>
        <v>0</v>
      </c>
      <c r="K78" s="9">
        <f t="shared" si="143"/>
        <v>0</v>
      </c>
      <c r="L78" s="9">
        <f t="shared" si="144"/>
        <v>-0.30957593333333328</v>
      </c>
      <c r="M78" s="9">
        <f t="shared" si="145"/>
        <v>0.42008402520840293</v>
      </c>
      <c r="N78" s="9">
        <f t="shared" si="146"/>
        <v>0.30957593333333328</v>
      </c>
      <c r="O78" s="9">
        <f t="shared" si="147"/>
        <v>0.34025133333333324</v>
      </c>
      <c r="P78" s="9">
        <f t="shared" si="148"/>
        <v>1.3628508879999999</v>
      </c>
      <c r="Q78" s="9">
        <f t="shared" si="149"/>
        <v>-0.30957593333333328</v>
      </c>
      <c r="R78" s="9">
        <f t="shared" si="150"/>
        <v>0</v>
      </c>
      <c r="S78" s="9">
        <f t="shared" si="140"/>
        <v>0.30957593333333328</v>
      </c>
      <c r="T78" s="9">
        <f t="shared" si="151"/>
        <v>0.34025133333333324</v>
      </c>
      <c r="U78" s="9">
        <f t="shared" si="152"/>
        <v>1.3628508879999999</v>
      </c>
      <c r="V78" s="9">
        <f t="shared" si="153"/>
        <v>0.34025133333333324</v>
      </c>
      <c r="W78" s="9">
        <f t="shared" si="154"/>
        <v>1.0846522890932808</v>
      </c>
      <c r="X78" s="9">
        <f t="shared" si="155"/>
        <v>0</v>
      </c>
      <c r="Y78" s="9">
        <f t="shared" si="156"/>
        <v>0</v>
      </c>
      <c r="Z78" s="9">
        <f t="shared" si="157"/>
        <v>0</v>
      </c>
      <c r="AA78" s="9">
        <f t="shared" si="158"/>
        <v>0</v>
      </c>
      <c r="AB78" s="9">
        <f t="shared" si="159"/>
        <v>1</v>
      </c>
      <c r="AC78" s="9">
        <f t="shared" si="160"/>
        <v>1</v>
      </c>
      <c r="AD78" s="9">
        <f t="shared" si="161"/>
        <v>-0.3125</v>
      </c>
      <c r="AE78" s="34">
        <v>-0.3125</v>
      </c>
      <c r="AF78" s="9">
        <f t="shared" si="162"/>
        <v>0</v>
      </c>
      <c r="AG78" s="9">
        <f t="shared" si="163"/>
        <v>0</v>
      </c>
      <c r="AH78" s="9">
        <f t="shared" si="164"/>
        <v>-0.13793749999999999</v>
      </c>
      <c r="AI78" s="9">
        <f t="shared" si="165"/>
        <v>0.42008402520840293</v>
      </c>
      <c r="AJ78" s="9">
        <f t="shared" si="185"/>
        <v>0.13793749999999999</v>
      </c>
      <c r="AK78" s="9">
        <f t="shared" si="166"/>
        <v>-0.24937500000000001</v>
      </c>
      <c r="AL78" s="9">
        <f t="shared" si="167"/>
        <v>1.1806887499999998</v>
      </c>
      <c r="AM78" s="9">
        <f t="shared" si="168"/>
        <v>-0.13793749999999999</v>
      </c>
      <c r="AN78" s="9">
        <f t="shared" si="169"/>
        <v>0</v>
      </c>
      <c r="AO78" s="9">
        <f t="shared" si="170"/>
        <v>0.13793749999999999</v>
      </c>
      <c r="AP78" s="9">
        <f t="shared" si="171"/>
        <v>-0.24937500000000001</v>
      </c>
      <c r="AQ78" s="9">
        <f t="shared" si="172"/>
        <v>1.1806887499999998</v>
      </c>
      <c r="AR78" s="9">
        <f t="shared" si="173"/>
        <v>-0.24937500000000001</v>
      </c>
      <c r="AS78" s="9">
        <f t="shared" si="174"/>
        <v>1.0846522890932808</v>
      </c>
      <c r="AT78" s="9">
        <f t="shared" si="175"/>
        <v>0</v>
      </c>
      <c r="AU78" s="9">
        <f t="shared" si="176"/>
        <v>0</v>
      </c>
      <c r="AV78" s="9">
        <f t="shared" si="177"/>
        <v>0</v>
      </c>
      <c r="AW78" s="9">
        <f t="shared" si="178"/>
        <v>0</v>
      </c>
      <c r="AX78" s="9">
        <f t="shared" si="179"/>
        <v>1</v>
      </c>
      <c r="AY78" s="9">
        <f t="shared" si="180"/>
        <v>1</v>
      </c>
      <c r="AZ78" s="9">
        <v>1</v>
      </c>
      <c r="BA78" s="11">
        <f t="shared" si="181"/>
        <v>0</v>
      </c>
      <c r="BB78" s="11">
        <f t="shared" si="181"/>
        <v>0</v>
      </c>
      <c r="BC78" s="11">
        <f t="shared" si="182"/>
        <v>0</v>
      </c>
      <c r="BD78" s="11">
        <f t="shared" si="183"/>
        <v>0</v>
      </c>
      <c r="BE78" s="11">
        <f t="shared" si="183"/>
        <v>0</v>
      </c>
      <c r="BF78" s="11">
        <f t="shared" si="183"/>
        <v>0</v>
      </c>
      <c r="BG78" s="11">
        <f t="shared" si="183"/>
        <v>0</v>
      </c>
      <c r="BH78" s="11">
        <f t="shared" si="184"/>
        <v>1</v>
      </c>
      <c r="BI78" s="11">
        <f t="shared" si="184"/>
        <v>1</v>
      </c>
      <c r="BL78" s="11">
        <f t="shared" si="186"/>
        <v>2.1259184866228305</v>
      </c>
      <c r="BM78" s="11">
        <f t="shared" si="186"/>
        <v>1.7896762770039132</v>
      </c>
      <c r="BN78" s="11">
        <f t="shared" si="186"/>
        <v>-2.1259184866228305</v>
      </c>
      <c r="BO78" s="11">
        <f t="shared" si="186"/>
        <v>-1.7896762770039132</v>
      </c>
    </row>
    <row r="79" spans="1:67">
      <c r="A79" s="34" t="s">
        <v>16</v>
      </c>
      <c r="B79" s="35">
        <v>4</v>
      </c>
      <c r="C79" s="34" t="s">
        <v>328</v>
      </c>
      <c r="D79" s="34">
        <v>542</v>
      </c>
      <c r="E79" s="34" t="s">
        <v>286</v>
      </c>
      <c r="F79" s="34">
        <v>20090818</v>
      </c>
      <c r="G79" s="34" t="s">
        <v>6</v>
      </c>
      <c r="H79" s="9">
        <f t="shared" si="141"/>
        <v>0.85709999999999997</v>
      </c>
      <c r="I79" s="34">
        <v>0.85709999999999997</v>
      </c>
      <c r="J79" s="9">
        <f t="shared" si="142"/>
        <v>0</v>
      </c>
      <c r="K79" s="9">
        <f t="shared" si="143"/>
        <v>0</v>
      </c>
      <c r="L79" s="9">
        <f t="shared" si="144"/>
        <v>4.0426846666666683E-2</v>
      </c>
      <c r="M79" s="9">
        <f t="shared" si="145"/>
        <v>0.42008402520840293</v>
      </c>
      <c r="N79" s="9">
        <f t="shared" si="146"/>
        <v>-4.0426846666666683E-2</v>
      </c>
      <c r="O79" s="9">
        <f t="shared" si="147"/>
        <v>1.1666759333333332</v>
      </c>
      <c r="P79" s="9">
        <f t="shared" si="148"/>
        <v>1.4048512216</v>
      </c>
      <c r="Q79" s="9">
        <f t="shared" si="149"/>
        <v>4.0426846666666683E-2</v>
      </c>
      <c r="R79" s="9">
        <f t="shared" si="150"/>
        <v>0</v>
      </c>
      <c r="S79" s="9">
        <f t="shared" si="140"/>
        <v>-4.0426846666666683E-2</v>
      </c>
      <c r="T79" s="9">
        <f t="shared" si="151"/>
        <v>1.1666759333333332</v>
      </c>
      <c r="U79" s="9">
        <f t="shared" si="152"/>
        <v>1.4048512216</v>
      </c>
      <c r="V79" s="9">
        <f t="shared" si="153"/>
        <v>1.1666759333333332</v>
      </c>
      <c r="W79" s="9">
        <f t="shared" si="154"/>
        <v>1.0846522890932808</v>
      </c>
      <c r="X79" s="9">
        <f t="shared" si="155"/>
        <v>0</v>
      </c>
      <c r="Y79" s="9">
        <f t="shared" si="156"/>
        <v>0</v>
      </c>
      <c r="Z79" s="9">
        <f t="shared" si="157"/>
        <v>0</v>
      </c>
      <c r="AA79" s="9">
        <f t="shared" si="158"/>
        <v>0</v>
      </c>
      <c r="AB79" s="9">
        <f t="shared" si="159"/>
        <v>0</v>
      </c>
      <c r="AC79" s="9">
        <f t="shared" si="160"/>
        <v>0</v>
      </c>
      <c r="AD79" s="9">
        <f t="shared" si="161"/>
        <v>-0.125</v>
      </c>
      <c r="AE79" s="34">
        <v>-0.125</v>
      </c>
      <c r="AF79" s="9">
        <f t="shared" si="162"/>
        <v>0</v>
      </c>
      <c r="AG79" s="9">
        <f t="shared" si="163"/>
        <v>0</v>
      </c>
      <c r="AH79" s="9">
        <f t="shared" si="164"/>
        <v>-0.13405624999999999</v>
      </c>
      <c r="AI79" s="9">
        <f t="shared" si="165"/>
        <v>0.42008402520840293</v>
      </c>
      <c r="AJ79" s="9">
        <f t="shared" si="185"/>
        <v>0.13405624999999999</v>
      </c>
      <c r="AK79" s="9">
        <f t="shared" si="166"/>
        <v>1.2937499999999991E-2</v>
      </c>
      <c r="AL79" s="9">
        <f t="shared" si="167"/>
        <v>1.181232125</v>
      </c>
      <c r="AM79" s="9">
        <f t="shared" si="168"/>
        <v>-0.13405624999999999</v>
      </c>
      <c r="AN79" s="9">
        <f t="shared" si="169"/>
        <v>0</v>
      </c>
      <c r="AO79" s="9">
        <f t="shared" si="170"/>
        <v>0.13405624999999999</v>
      </c>
      <c r="AP79" s="9">
        <f t="shared" si="171"/>
        <v>1.2937499999999991E-2</v>
      </c>
      <c r="AQ79" s="9">
        <f t="shared" si="172"/>
        <v>1.181232125</v>
      </c>
      <c r="AR79" s="9">
        <f t="shared" si="173"/>
        <v>1.2937499999999991E-2</v>
      </c>
      <c r="AS79" s="9">
        <f t="shared" si="174"/>
        <v>1.0846522890932808</v>
      </c>
      <c r="AT79" s="9">
        <f t="shared" si="175"/>
        <v>0</v>
      </c>
      <c r="AU79" s="9">
        <f t="shared" si="176"/>
        <v>0</v>
      </c>
      <c r="AV79" s="9">
        <f t="shared" si="177"/>
        <v>0</v>
      </c>
      <c r="AW79" s="9">
        <f t="shared" si="178"/>
        <v>0</v>
      </c>
      <c r="AX79" s="9">
        <f t="shared" si="179"/>
        <v>1</v>
      </c>
      <c r="AY79" s="9">
        <f t="shared" si="180"/>
        <v>1</v>
      </c>
      <c r="AZ79" s="9">
        <v>1</v>
      </c>
      <c r="BA79" s="11">
        <f t="shared" si="181"/>
        <v>0</v>
      </c>
      <c r="BB79" s="11">
        <f t="shared" si="181"/>
        <v>0</v>
      </c>
      <c r="BC79" s="11">
        <f t="shared" si="182"/>
        <v>0</v>
      </c>
      <c r="BD79" s="11">
        <f t="shared" si="183"/>
        <v>0</v>
      </c>
      <c r="BE79" s="11">
        <f t="shared" si="183"/>
        <v>0</v>
      </c>
      <c r="BF79" s="11">
        <f t="shared" si="183"/>
        <v>0</v>
      </c>
      <c r="BG79" s="11">
        <f t="shared" si="183"/>
        <v>0</v>
      </c>
      <c r="BH79" s="11">
        <f t="shared" si="184"/>
        <v>0</v>
      </c>
      <c r="BI79" s="11">
        <f t="shared" si="184"/>
        <v>0</v>
      </c>
      <c r="BL79" s="11">
        <f t="shared" si="186"/>
        <v>2.1259184866228305</v>
      </c>
      <c r="BM79" s="11">
        <f t="shared" si="186"/>
        <v>1.7896762770039132</v>
      </c>
      <c r="BN79" s="11">
        <f t="shared" si="186"/>
        <v>-2.1259184866228305</v>
      </c>
      <c r="BO79" s="11">
        <f t="shared" si="186"/>
        <v>-1.7896762770039132</v>
      </c>
    </row>
    <row r="80" spans="1:67">
      <c r="A80" s="34" t="s">
        <v>16</v>
      </c>
      <c r="B80" s="35">
        <v>4</v>
      </c>
      <c r="C80" s="34" t="s">
        <v>328</v>
      </c>
      <c r="D80" s="34">
        <v>540</v>
      </c>
      <c r="E80" s="34" t="s">
        <v>330</v>
      </c>
      <c r="F80" s="34">
        <v>20091014</v>
      </c>
      <c r="G80" s="34" t="s">
        <v>7</v>
      </c>
      <c r="H80" s="9">
        <f t="shared" si="141"/>
        <v>-0.28570000000000001</v>
      </c>
      <c r="I80" s="34">
        <v>-0.28570000000000001</v>
      </c>
      <c r="J80" s="9">
        <f t="shared" si="142"/>
        <v>0</v>
      </c>
      <c r="K80" s="9">
        <f t="shared" si="143"/>
        <v>0</v>
      </c>
      <c r="L80" s="9">
        <f t="shared" si="144"/>
        <v>-5.7411207333333318E-2</v>
      </c>
      <c r="M80" s="9">
        <f t="shared" si="145"/>
        <v>0.42008402520840293</v>
      </c>
      <c r="N80" s="9">
        <f t="shared" si="146"/>
        <v>5.7411207333333318E-2</v>
      </c>
      <c r="O80" s="9">
        <f t="shared" si="147"/>
        <v>-0.32612684666666669</v>
      </c>
      <c r="P80" s="9">
        <f t="shared" si="148"/>
        <v>1.3931106551199999</v>
      </c>
      <c r="Q80" s="9">
        <f t="shared" si="149"/>
        <v>-5.7411207333333318E-2</v>
      </c>
      <c r="R80" s="9">
        <f t="shared" si="150"/>
        <v>0</v>
      </c>
      <c r="S80" s="9">
        <f t="shared" si="140"/>
        <v>5.7411207333333318E-2</v>
      </c>
      <c r="T80" s="9">
        <f t="shared" si="151"/>
        <v>-0.32612684666666669</v>
      </c>
      <c r="U80" s="9">
        <f t="shared" si="152"/>
        <v>1.3931106551199999</v>
      </c>
      <c r="V80" s="9">
        <f t="shared" si="153"/>
        <v>-0.32612684666666669</v>
      </c>
      <c r="W80" s="9">
        <f t="shared" si="154"/>
        <v>1.0846522890932808</v>
      </c>
      <c r="X80" s="9">
        <f t="shared" si="155"/>
        <v>0</v>
      </c>
      <c r="Y80" s="9">
        <f t="shared" si="156"/>
        <v>0</v>
      </c>
      <c r="Z80" s="9">
        <f t="shared" si="157"/>
        <v>0</v>
      </c>
      <c r="AA80" s="9">
        <f t="shared" si="158"/>
        <v>0</v>
      </c>
      <c r="AB80" s="9">
        <f t="shared" si="159"/>
        <v>1</v>
      </c>
      <c r="AC80" s="9">
        <f t="shared" si="160"/>
        <v>1</v>
      </c>
      <c r="AD80" s="9">
        <f t="shared" si="161"/>
        <v>6.25E-2</v>
      </c>
      <c r="AE80" s="34">
        <v>6.25E-2</v>
      </c>
      <c r="AF80" s="9">
        <f t="shared" si="162"/>
        <v>0</v>
      </c>
      <c r="AG80" s="9">
        <f t="shared" si="163"/>
        <v>0</v>
      </c>
      <c r="AH80" s="9">
        <f t="shared" si="164"/>
        <v>-7.5089374999999986E-2</v>
      </c>
      <c r="AI80" s="9">
        <f t="shared" si="165"/>
        <v>0.42008402520840293</v>
      </c>
      <c r="AJ80" s="9">
        <f t="shared" si="185"/>
        <v>7.5089374999999986E-2</v>
      </c>
      <c r="AK80" s="9">
        <f t="shared" si="166"/>
        <v>0.19655624999999999</v>
      </c>
      <c r="AL80" s="9">
        <f t="shared" si="167"/>
        <v>1.1894874874999999</v>
      </c>
      <c r="AM80" s="9">
        <f t="shared" si="168"/>
        <v>-7.5089374999999986E-2</v>
      </c>
      <c r="AN80" s="9">
        <f t="shared" si="169"/>
        <v>0</v>
      </c>
      <c r="AO80" s="9">
        <f t="shared" si="170"/>
        <v>7.5089374999999986E-2</v>
      </c>
      <c r="AP80" s="9">
        <f t="shared" si="171"/>
        <v>0.19655624999999999</v>
      </c>
      <c r="AQ80" s="9">
        <f t="shared" si="172"/>
        <v>1.1894874874999999</v>
      </c>
      <c r="AR80" s="9">
        <f t="shared" si="173"/>
        <v>0.19655624999999999</v>
      </c>
      <c r="AS80" s="9">
        <f t="shared" si="174"/>
        <v>1.0846522890932808</v>
      </c>
      <c r="AT80" s="9">
        <f t="shared" si="175"/>
        <v>0</v>
      </c>
      <c r="AU80" s="9">
        <f t="shared" si="176"/>
        <v>0</v>
      </c>
      <c r="AV80" s="9">
        <f t="shared" si="177"/>
        <v>0</v>
      </c>
      <c r="AW80" s="9">
        <f t="shared" si="178"/>
        <v>0</v>
      </c>
      <c r="AX80" s="9">
        <f t="shared" si="179"/>
        <v>1</v>
      </c>
      <c r="AY80" s="9">
        <f t="shared" si="180"/>
        <v>1</v>
      </c>
      <c r="AZ80" s="9">
        <v>1</v>
      </c>
      <c r="BA80" s="11">
        <f t="shared" si="181"/>
        <v>0</v>
      </c>
      <c r="BB80" s="11">
        <f t="shared" si="181"/>
        <v>0</v>
      </c>
      <c r="BC80" s="11">
        <f t="shared" si="182"/>
        <v>0</v>
      </c>
      <c r="BD80" s="11">
        <f t="shared" si="183"/>
        <v>0</v>
      </c>
      <c r="BE80" s="11">
        <f t="shared" si="183"/>
        <v>0</v>
      </c>
      <c r="BF80" s="11">
        <f t="shared" si="183"/>
        <v>0</v>
      </c>
      <c r="BG80" s="11">
        <f t="shared" si="183"/>
        <v>0</v>
      </c>
      <c r="BH80" s="11">
        <f t="shared" si="184"/>
        <v>1</v>
      </c>
      <c r="BI80" s="11">
        <f t="shared" si="184"/>
        <v>1</v>
      </c>
      <c r="BL80" s="11">
        <f t="shared" si="186"/>
        <v>2.1259184866228305</v>
      </c>
      <c r="BM80" s="11">
        <f t="shared" si="186"/>
        <v>1.7896762770039132</v>
      </c>
      <c r="BN80" s="11">
        <f t="shared" si="186"/>
        <v>-2.1259184866228305</v>
      </c>
      <c r="BO80" s="11">
        <f t="shared" si="186"/>
        <v>-1.7896762770039132</v>
      </c>
    </row>
    <row r="81" spans="1:67">
      <c r="A81" s="34" t="s">
        <v>16</v>
      </c>
      <c r="B81" s="35">
        <v>4</v>
      </c>
      <c r="C81" s="34" t="s">
        <v>328</v>
      </c>
      <c r="D81" s="34">
        <v>542</v>
      </c>
      <c r="E81" s="34" t="s">
        <v>286</v>
      </c>
      <c r="F81" s="34">
        <v>20100125</v>
      </c>
      <c r="G81" s="34" t="s">
        <v>145</v>
      </c>
      <c r="H81" s="9">
        <f t="shared" si="141"/>
        <v>-1.25</v>
      </c>
      <c r="I81" s="34">
        <v>-1.25</v>
      </c>
      <c r="J81" s="9">
        <f t="shared" si="142"/>
        <v>0</v>
      </c>
      <c r="K81" s="9">
        <f t="shared" si="143"/>
        <v>0</v>
      </c>
      <c r="L81" s="9">
        <f t="shared" si="144"/>
        <v>-0.41518784513333334</v>
      </c>
      <c r="M81" s="9">
        <f t="shared" si="145"/>
        <v>0.42008402520840293</v>
      </c>
      <c r="N81" s="9">
        <f t="shared" si="146"/>
        <v>0.41518784513333334</v>
      </c>
      <c r="O81" s="9">
        <f t="shared" si="147"/>
        <v>-1.1925887926666667</v>
      </c>
      <c r="P81" s="9">
        <f t="shared" si="148"/>
        <v>1.3501774585839998</v>
      </c>
      <c r="Q81" s="9">
        <f t="shared" si="149"/>
        <v>-0.41518784513333334</v>
      </c>
      <c r="R81" s="9">
        <f t="shared" si="150"/>
        <v>0</v>
      </c>
      <c r="S81" s="9">
        <f t="shared" si="140"/>
        <v>0.41518784513333334</v>
      </c>
      <c r="T81" s="9">
        <f t="shared" si="151"/>
        <v>-1.1925887926666667</v>
      </c>
      <c r="U81" s="9">
        <f t="shared" si="152"/>
        <v>1.3501774585839998</v>
      </c>
      <c r="V81" s="9">
        <f t="shared" si="153"/>
        <v>-1.1925887926666667</v>
      </c>
      <c r="W81" s="9">
        <f t="shared" si="154"/>
        <v>1.0846522890932808</v>
      </c>
      <c r="X81" s="9">
        <f t="shared" si="155"/>
        <v>0</v>
      </c>
      <c r="Y81" s="9">
        <f t="shared" si="156"/>
        <v>0</v>
      </c>
      <c r="Z81" s="9">
        <f t="shared" si="157"/>
        <v>0</v>
      </c>
      <c r="AA81" s="9">
        <f t="shared" si="158"/>
        <v>0</v>
      </c>
      <c r="AB81" s="9">
        <f t="shared" si="159"/>
        <v>0</v>
      </c>
      <c r="AC81" s="9">
        <f t="shared" si="160"/>
        <v>0</v>
      </c>
      <c r="AD81" s="9">
        <f t="shared" si="161"/>
        <v>0</v>
      </c>
      <c r="AE81" s="34">
        <v>0</v>
      </c>
      <c r="AF81" s="9">
        <f t="shared" si="162"/>
        <v>0</v>
      </c>
      <c r="AG81" s="9">
        <f t="shared" si="163"/>
        <v>0</v>
      </c>
      <c r="AH81" s="9">
        <f t="shared" si="164"/>
        <v>-5.2562562499999986E-2</v>
      </c>
      <c r="AI81" s="9">
        <f t="shared" si="165"/>
        <v>0.42008402520840293</v>
      </c>
      <c r="AJ81" s="9">
        <f t="shared" si="185"/>
        <v>5.2562562499999986E-2</v>
      </c>
      <c r="AK81" s="9">
        <f t="shared" si="166"/>
        <v>7.5089374999999986E-2</v>
      </c>
      <c r="AL81" s="9">
        <f t="shared" si="167"/>
        <v>1.19264124125</v>
      </c>
      <c r="AM81" s="9">
        <f t="shared" si="168"/>
        <v>-5.2562562499999986E-2</v>
      </c>
      <c r="AN81" s="9">
        <f t="shared" si="169"/>
        <v>0</v>
      </c>
      <c r="AO81" s="9">
        <f t="shared" si="170"/>
        <v>5.2562562499999986E-2</v>
      </c>
      <c r="AP81" s="9">
        <f t="shared" si="171"/>
        <v>7.5089374999999986E-2</v>
      </c>
      <c r="AQ81" s="9">
        <f t="shared" si="172"/>
        <v>1.19264124125</v>
      </c>
      <c r="AR81" s="9">
        <f t="shared" si="173"/>
        <v>7.5089374999999986E-2</v>
      </c>
      <c r="AS81" s="9">
        <f t="shared" si="174"/>
        <v>1.0846522890932808</v>
      </c>
      <c r="AT81" s="9">
        <f t="shared" si="175"/>
        <v>0</v>
      </c>
      <c r="AU81" s="9">
        <f t="shared" si="176"/>
        <v>0</v>
      </c>
      <c r="AV81" s="9">
        <f t="shared" si="177"/>
        <v>0</v>
      </c>
      <c r="AW81" s="9">
        <f t="shared" si="178"/>
        <v>0</v>
      </c>
      <c r="AX81" s="9">
        <f t="shared" si="179"/>
        <v>1</v>
      </c>
      <c r="AY81" s="9">
        <f t="shared" si="180"/>
        <v>1</v>
      </c>
      <c r="AZ81" s="9">
        <v>1</v>
      </c>
      <c r="BA81" s="11">
        <f t="shared" si="181"/>
        <v>0</v>
      </c>
      <c r="BB81" s="11">
        <f t="shared" si="181"/>
        <v>0</v>
      </c>
      <c r="BC81" s="11">
        <f t="shared" si="182"/>
        <v>0</v>
      </c>
      <c r="BD81" s="11">
        <f t="shared" si="183"/>
        <v>0</v>
      </c>
      <c r="BE81" s="11">
        <f t="shared" si="183"/>
        <v>0</v>
      </c>
      <c r="BF81" s="11">
        <f t="shared" si="183"/>
        <v>0</v>
      </c>
      <c r="BG81" s="11">
        <f t="shared" si="183"/>
        <v>0</v>
      </c>
      <c r="BH81" s="11">
        <f t="shared" si="184"/>
        <v>0</v>
      </c>
      <c r="BI81" s="11">
        <f t="shared" si="184"/>
        <v>0</v>
      </c>
      <c r="BL81" s="11">
        <f t="shared" si="186"/>
        <v>2.1259184866228305</v>
      </c>
      <c r="BM81" s="11">
        <f t="shared" si="186"/>
        <v>1.7896762770039132</v>
      </c>
      <c r="BN81" s="11">
        <f t="shared" si="186"/>
        <v>-2.1259184866228305</v>
      </c>
      <c r="BO81" s="11">
        <f t="shared" si="186"/>
        <v>-1.7896762770039132</v>
      </c>
    </row>
    <row r="82" spans="1:67">
      <c r="A82" s="9"/>
      <c r="B82" s="9">
        <f>COUNT(B76:B81)</f>
        <v>6</v>
      </c>
      <c r="C82" s="9"/>
      <c r="D82" s="9"/>
      <c r="E82" s="9"/>
      <c r="F82" s="9"/>
      <c r="G82" s="9"/>
      <c r="H82" s="9"/>
      <c r="J82" s="9">
        <f>SUM(J76:J81)</f>
        <v>0</v>
      </c>
      <c r="K82" s="9">
        <f>SUM(K76:K81)</f>
        <v>0</v>
      </c>
      <c r="L82" s="9"/>
      <c r="M82" s="9"/>
      <c r="N82" s="9"/>
      <c r="O82" s="9">
        <f>AVERAGE(O76:O81)</f>
        <v>-8.2519173222222283E-2</v>
      </c>
      <c r="P82" s="9">
        <f>AVERAGE(P76:P81)</f>
        <v>1.3651705438840001</v>
      </c>
      <c r="Q82" s="9"/>
      <c r="R82" s="9">
        <f>SUM(R76:R81)</f>
        <v>0</v>
      </c>
      <c r="S82" s="9"/>
      <c r="T82" s="9">
        <f>AVERAGE(T76:T81)</f>
        <v>-1.9030284333333387E-2</v>
      </c>
      <c r="U82" s="9">
        <f>AVERAGE(U76:U81)</f>
        <v>1.3651705438840001</v>
      </c>
      <c r="V82" s="9"/>
      <c r="W82" s="9"/>
      <c r="X82" s="9">
        <f t="shared" ref="X82:AC82" si="187">SUM(X76:X81)</f>
        <v>0</v>
      </c>
      <c r="Y82" s="9">
        <f t="shared" si="187"/>
        <v>0</v>
      </c>
      <c r="Z82" s="9">
        <f t="shared" si="187"/>
        <v>0</v>
      </c>
      <c r="AA82" s="9">
        <f t="shared" si="187"/>
        <v>0</v>
      </c>
      <c r="AB82" s="9">
        <f t="shared" si="187"/>
        <v>2</v>
      </c>
      <c r="AC82" s="9">
        <f t="shared" si="187"/>
        <v>2</v>
      </c>
      <c r="AD82" s="9"/>
      <c r="AF82" s="9">
        <f>SUM(AF76:AF81)</f>
        <v>0</v>
      </c>
      <c r="AG82" s="9">
        <f>SUM(AG76:AG81)</f>
        <v>0</v>
      </c>
      <c r="AH82" s="9"/>
      <c r="AI82" s="9"/>
      <c r="AJ82" s="9"/>
      <c r="AK82" s="9">
        <f>AVERAGE(AK76:AK81)</f>
        <v>1.9409687499999991E-2</v>
      </c>
      <c r="AL82" s="9">
        <f>AVERAGE(AL76:AL81)</f>
        <v>1.1858478506249999</v>
      </c>
      <c r="AM82" s="9"/>
      <c r="AN82" s="9">
        <f>SUM(AN76:AN81)</f>
        <v>0</v>
      </c>
      <c r="AO82" s="9"/>
      <c r="AP82" s="9">
        <f>AVERAGE(AP76:AP81)</f>
        <v>4.0243020833333323E-2</v>
      </c>
      <c r="AQ82" s="9">
        <f>AVERAGE(AQ76:AQ81)</f>
        <v>1.1858478506249999</v>
      </c>
      <c r="AR82" s="9"/>
      <c r="AS82" s="9"/>
      <c r="AT82" s="9">
        <f t="shared" ref="AT82:BI82" si="188">SUM(AT76:AT81)</f>
        <v>0</v>
      </c>
      <c r="AU82" s="9">
        <f t="shared" si="188"/>
        <v>0</v>
      </c>
      <c r="AV82" s="9">
        <f t="shared" si="188"/>
        <v>0</v>
      </c>
      <c r="AW82" s="9">
        <f t="shared" si="188"/>
        <v>0</v>
      </c>
      <c r="AX82" s="9">
        <f t="shared" si="188"/>
        <v>6</v>
      </c>
      <c r="AY82" s="9">
        <f t="shared" si="188"/>
        <v>6</v>
      </c>
      <c r="AZ82" s="9">
        <f t="shared" si="188"/>
        <v>6</v>
      </c>
      <c r="BA82" s="9">
        <f t="shared" si="188"/>
        <v>0</v>
      </c>
      <c r="BB82" s="9">
        <f t="shared" si="188"/>
        <v>0</v>
      </c>
      <c r="BC82" s="9">
        <f t="shared" si="188"/>
        <v>0</v>
      </c>
      <c r="BD82" s="9">
        <f t="shared" si="188"/>
        <v>0</v>
      </c>
      <c r="BE82" s="9">
        <f t="shared" si="188"/>
        <v>0</v>
      </c>
      <c r="BF82" s="9">
        <f t="shared" si="188"/>
        <v>0</v>
      </c>
      <c r="BG82" s="9">
        <f t="shared" si="188"/>
        <v>0</v>
      </c>
      <c r="BH82" s="9">
        <f t="shared" si="188"/>
        <v>2</v>
      </c>
      <c r="BI82" s="9">
        <f t="shared" si="188"/>
        <v>2</v>
      </c>
    </row>
    <row r="83" spans="1:67">
      <c r="A83" s="9"/>
      <c r="B83" s="9"/>
      <c r="C83" s="9"/>
      <c r="D83" s="9"/>
      <c r="E83" s="9"/>
      <c r="F83" s="9"/>
      <c r="G83" s="9"/>
      <c r="H83" s="9"/>
      <c r="J83" s="9"/>
      <c r="K83" s="9"/>
      <c r="L83" s="9"/>
      <c r="M83" s="9"/>
      <c r="N83" s="9"/>
      <c r="O83" s="9">
        <f>P$3 + O82*P$4</f>
        <v>1.3900976992133331</v>
      </c>
      <c r="P83" s="9"/>
      <c r="Q83" s="9"/>
      <c r="R83" s="9"/>
      <c r="S83" s="9"/>
      <c r="T83" s="9">
        <f>U$3 + T82*U$4</f>
        <v>1.3977163658799998</v>
      </c>
      <c r="U83" s="9"/>
      <c r="V83" s="9"/>
      <c r="W83" s="9"/>
      <c r="X83" s="9"/>
      <c r="Y83" s="9"/>
      <c r="Z83" s="9">
        <f>Z82-Y82</f>
        <v>0</v>
      </c>
      <c r="AA83" s="9"/>
      <c r="AB83" s="9"/>
      <c r="AC83" s="9"/>
      <c r="AD83" s="9"/>
      <c r="AF83" s="9"/>
      <c r="AG83" s="9"/>
      <c r="AH83" s="9"/>
      <c r="AI83" s="9"/>
      <c r="AJ83" s="9"/>
      <c r="AK83" s="9">
        <f>AL$3 + AK82*AL$4</f>
        <v>1.20271735625</v>
      </c>
      <c r="AL83" s="9"/>
      <c r="AM83" s="9"/>
      <c r="AN83" s="9"/>
      <c r="AO83" s="9"/>
      <c r="AP83" s="9">
        <f>AQ$3 + AP82*AQ$4</f>
        <v>1.2056340229166667</v>
      </c>
      <c r="AQ83" s="9"/>
      <c r="AR83" s="9"/>
      <c r="AS83" s="9"/>
      <c r="AT83" s="9"/>
      <c r="AU83" s="9"/>
      <c r="AV83" s="9">
        <f>AV82-AU82</f>
        <v>0</v>
      </c>
      <c r="AW83" s="9"/>
      <c r="AX83" s="9"/>
      <c r="AY83" s="9"/>
      <c r="AZ83" s="9"/>
    </row>
    <row r="84" spans="1:67">
      <c r="A84" s="9"/>
      <c r="B84" s="9"/>
      <c r="C84" s="9"/>
      <c r="D84" s="9"/>
      <c r="E84" s="9"/>
      <c r="F84" s="9"/>
      <c r="G84" s="9"/>
      <c r="H84" s="9"/>
      <c r="J84" s="9"/>
      <c r="K84" s="9"/>
      <c r="L84" s="9"/>
      <c r="M84" s="9"/>
      <c r="N84" s="9"/>
      <c r="O84" s="9">
        <f>STDEV(O76:O81)</f>
        <v>0.94428832180084699</v>
      </c>
      <c r="P84" s="9"/>
      <c r="Q84" s="9"/>
      <c r="R84" s="9"/>
      <c r="S84" s="9"/>
      <c r="T84" s="9">
        <f>STDEV(T76:T81)</f>
        <v>0.87474933604889415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F84" s="9"/>
      <c r="AG84" s="9"/>
      <c r="AH84" s="9"/>
      <c r="AI84" s="9"/>
      <c r="AJ84" s="9"/>
      <c r="AK84" s="9">
        <f>STDEV(AK76:AK81)</f>
        <v>0.20579137001833539</v>
      </c>
      <c r="AL84" s="9"/>
      <c r="AM84" s="9"/>
      <c r="AN84" s="9"/>
      <c r="AO84" s="9"/>
      <c r="AP84" s="9">
        <f>STDEV(AP76:AP81)</f>
        <v>0.18603432550389754</v>
      </c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67">
      <c r="A85" s="9"/>
      <c r="B85" s="9"/>
      <c r="C85" s="9"/>
      <c r="D85" s="9"/>
      <c r="E85" s="9"/>
      <c r="F85" s="9"/>
      <c r="G85" s="9"/>
      <c r="H85" s="9"/>
      <c r="J85" s="9"/>
      <c r="K85" s="9"/>
      <c r="L85" s="9"/>
      <c r="M85" s="9"/>
      <c r="N85" s="9"/>
      <c r="O85" s="9">
        <f>SQRT(O84^2 + O82^2)</f>
        <v>0.94788704424036674</v>
      </c>
      <c r="P85" s="9"/>
      <c r="Q85" s="9"/>
      <c r="R85" s="9"/>
      <c r="S85" s="9"/>
      <c r="T85" s="9">
        <f>SQRT(T84^2 + T82^2)</f>
        <v>0.87495631470364776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F85" s="9"/>
      <c r="AG85" s="9"/>
      <c r="AH85" s="9"/>
      <c r="AI85" s="9"/>
      <c r="AJ85" s="9"/>
      <c r="AK85" s="9">
        <f>SQRT(AK84^2 + AK82^2)</f>
        <v>0.20670467808656651</v>
      </c>
      <c r="AL85" s="9"/>
      <c r="AM85" s="9"/>
      <c r="AN85" s="9"/>
      <c r="AO85" s="9"/>
      <c r="AP85" s="9">
        <f>SQRT(AP84^2 + AP82^2)</f>
        <v>0.19033725592085801</v>
      </c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67">
      <c r="A86" s="9"/>
      <c r="B86" s="9"/>
      <c r="C86" s="9"/>
      <c r="D86" s="9"/>
      <c r="E86" s="9"/>
      <c r="F86" s="9"/>
      <c r="G86" s="9"/>
      <c r="H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67">
      <c r="A87" s="9"/>
      <c r="B87" s="9"/>
      <c r="C87" s="9"/>
      <c r="D87" s="9"/>
      <c r="E87" s="9"/>
      <c r="F87" s="9"/>
      <c r="G87" s="9"/>
      <c r="H87" s="9"/>
      <c r="J87" s="9"/>
      <c r="K87" s="9"/>
      <c r="L87" s="9">
        <f>AVERAGE(I88:I90)</f>
        <v>0.16663333333333333</v>
      </c>
      <c r="M87" s="9"/>
      <c r="N87" s="9">
        <v>0</v>
      </c>
      <c r="O87" s="9"/>
      <c r="P87" s="9"/>
      <c r="Q87" s="9">
        <f>AVERAGE(I88:I90)</f>
        <v>0.16663333333333333</v>
      </c>
      <c r="R87" s="9"/>
      <c r="S87" s="9">
        <f>-1*Q87</f>
        <v>-0.16663333333333333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F87" s="9"/>
      <c r="AG87" s="9"/>
      <c r="AH87" s="9">
        <f>AVERAGE(AE88:AE90)</f>
        <v>0.42860000000000004</v>
      </c>
      <c r="AI87" s="9"/>
      <c r="AJ87" s="9">
        <v>0</v>
      </c>
      <c r="AK87" s="9"/>
      <c r="AL87" s="9"/>
      <c r="AM87" s="9">
        <f>AVERAGE(AE88:AE90)</f>
        <v>0.42860000000000004</v>
      </c>
      <c r="AN87" s="9"/>
      <c r="AO87" s="9">
        <f>-1*AM87</f>
        <v>-0.42860000000000004</v>
      </c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67">
      <c r="A88" s="7" t="s">
        <v>16</v>
      </c>
      <c r="B88" s="6">
        <v>4</v>
      </c>
      <c r="C88" s="7" t="s">
        <v>397</v>
      </c>
      <c r="D88" s="7">
        <v>540</v>
      </c>
      <c r="E88" s="7" t="s">
        <v>330</v>
      </c>
      <c r="F88" s="7">
        <v>20100303</v>
      </c>
      <c r="G88" s="7" t="s">
        <v>378</v>
      </c>
      <c r="H88" s="9">
        <f>IF(X88=1,IF(ABS(I89-I88)&gt;H$3,IF(I88&gt;Q87,IF(I88&gt;I89,Q87+H$4,I88),IF(I88&lt;I89,Q87-H$4,I88)),I88),I88)</f>
        <v>-0.41670000000000001</v>
      </c>
      <c r="I88" s="7">
        <v>-0.41670000000000001</v>
      </c>
      <c r="J88" s="9">
        <f>IF(ABS(I88)&gt;=1.96,1,0)</f>
        <v>0</v>
      </c>
      <c r="K88" s="9">
        <f>IF(ABS(I88)&gt;=1.96,1,IF(((SQRT(ABS(I88-I87)) - 0.969)/0.416)&gt;=1.96,1,0))</f>
        <v>0</v>
      </c>
      <c r="L88" s="9">
        <f>L$2*I88 + (1-L$2)*L87</f>
        <v>-8.3666666666666889E-3</v>
      </c>
      <c r="M88" s="9">
        <f>SQRT(M$2/(2 - M$2))</f>
        <v>0.42008402520840293</v>
      </c>
      <c r="N88" s="9">
        <f>IF(ABS(L88)&gt;=0*M88,(-L88),0)</f>
        <v>8.3666666666666889E-3</v>
      </c>
      <c r="O88" s="9">
        <f>I88+N87</f>
        <v>-0.41670000000000001</v>
      </c>
      <c r="P88" s="9">
        <f>IF(N88=0, P$3, P$3 + L88*P$4)</f>
        <v>1.3989959999999999</v>
      </c>
      <c r="Q88" s="9">
        <f>Q$2*H88 + (1-Q$2)*Q87</f>
        <v>-8.3666666666666889E-3</v>
      </c>
      <c r="R88" s="9">
        <f>IF(Q88&gt;=R$2,1,IF(Q88&lt;=R$3,1,0))</f>
        <v>0</v>
      </c>
      <c r="S88" s="9">
        <f>-1*Q88</f>
        <v>8.3666666666666889E-3</v>
      </c>
      <c r="T88" s="9">
        <f>H88+S87</f>
        <v>-0.58333333333333337</v>
      </c>
      <c r="U88" s="9">
        <f>IF(S88=0, U$3, U$3 + Q88*U$4)</f>
        <v>1.3989959999999999</v>
      </c>
      <c r="V88" s="9">
        <f>I88 - Q87</f>
        <v>-0.58333333333333337</v>
      </c>
      <c r="W88" s="9">
        <f>IF(W$3=0,SQRT(1 + (Q$2/(2 - Q$2))),W$2)</f>
        <v>1.0846522890932808</v>
      </c>
      <c r="X88" s="9">
        <f>IF(ABS(V88)&gt;(W88*X$3), 1, 0)</f>
        <v>0</v>
      </c>
      <c r="Y88" s="9">
        <f>IF(ABS(V88)&gt;(W88*Y$3), 1, 0)</f>
        <v>0</v>
      </c>
      <c r="Z88" s="9">
        <f>IF(ABS(V88)&gt;(W88*Z$3), 1, 0)</f>
        <v>0</v>
      </c>
      <c r="AA88" s="9">
        <f>IF(ABS(V88)&gt;(W88*AA$3), 1, 0)</f>
        <v>0</v>
      </c>
      <c r="AB88" s="9">
        <f>IF(Y87+Z87=0,IF(ABS(V88)&lt;=AB$2,IF(ABS(Q88)&lt;=AB$3,1,0), 0), 0)</f>
        <v>0</v>
      </c>
      <c r="AC88" s="9">
        <f>IF(Y87+Z87=0, IF(ABS(V88)&lt;=AC$2,IF(ABS(Q88)&lt;=AC$3,1,0), 0), 0)</f>
        <v>0</v>
      </c>
      <c r="AD88" s="9">
        <f>IF(AT88=1,IF(ABS(AE89-AE88)&gt;AD$3,IF(AE88&gt;AM87,IF(AE88&gt;AE89,AM87+AD$4,AE88),IF(AE88&lt;AE89,AM87-AD$4,AE88)),AE88),AE88)</f>
        <v>0</v>
      </c>
      <c r="AE88" s="7">
        <v>0</v>
      </c>
      <c r="AF88" s="9">
        <f>IF(ABS(AE88)&gt;=1.96,1,0)</f>
        <v>0</v>
      </c>
      <c r="AG88" s="9">
        <f>IF(ABS(AE88)&gt;=1.96,1,IF(((SQRT(ABS(AE88-AE87)) - 0.969)/0.416)&gt;=1.8,1,0))</f>
        <v>0</v>
      </c>
      <c r="AH88" s="9">
        <f>AH$2*AE88 + (1-AH$2)*AH87</f>
        <v>0.30002000000000001</v>
      </c>
      <c r="AI88" s="9">
        <f>SQRT(AI$2/(2 - AI$2))</f>
        <v>0.42008402520840293</v>
      </c>
      <c r="AJ88" s="9">
        <f>IF(ABS(AH88)&gt;=0*AI88,(-AH88),0)</f>
        <v>-0.30002000000000001</v>
      </c>
      <c r="AK88" s="9">
        <f>AE88+AJ87</f>
        <v>0</v>
      </c>
      <c r="AL88" s="9">
        <f>IF(AJ88=0, AL$3, AL$3 + AH88*AL$4)</f>
        <v>1.2420027999999999</v>
      </c>
      <c r="AM88" s="9">
        <f>AM$2*AD88 + (1-AM$2)*AM87</f>
        <v>0.30002000000000001</v>
      </c>
      <c r="AN88" s="9">
        <f>IF(AM88&gt;=AN$2,1,IF(AM88&lt;=AN$3,1,0))</f>
        <v>0</v>
      </c>
      <c r="AO88" s="9">
        <f>-1*AM88</f>
        <v>-0.30002000000000001</v>
      </c>
      <c r="AP88" s="9">
        <f>AD88+AO87</f>
        <v>-0.42860000000000004</v>
      </c>
      <c r="AQ88" s="9">
        <f>IF(AO88=0, AQ$3, AQ$3 + AM88*AQ$4)</f>
        <v>1.2420027999999999</v>
      </c>
      <c r="AR88" s="9">
        <f>AE88 - AM87</f>
        <v>-0.42860000000000004</v>
      </c>
      <c r="AS88" s="9">
        <f>IF(AS$3=0,SQRT(1 + (AM$2/(2 - AM$2))),AS$2)</f>
        <v>1.0846522890932808</v>
      </c>
      <c r="AT88" s="9">
        <f>IF(ABS(AR88)&gt;(AS88*AT$3), 1, 0)</f>
        <v>0</v>
      </c>
      <c r="AU88" s="9">
        <f>IF(ABS(AR88)&gt;(AS88*AU$3), 1, 0)</f>
        <v>0</v>
      </c>
      <c r="AV88" s="9">
        <f>IF(ABS(AR88)&gt;(AS88*AV$3), 1, 0)</f>
        <v>0</v>
      </c>
      <c r="AW88" s="9">
        <f>IF(ABS(AR88)&gt;(AS88*AW$3), 1, 0)</f>
        <v>0</v>
      </c>
      <c r="AX88" s="9">
        <f>IF(AU87+AV87=0,IF(ABS(AR88)&lt;=AX$2,IF(ABS(AM88)&lt;=AX$3,1,0), 0), 0)</f>
        <v>1</v>
      </c>
      <c r="AY88" s="9">
        <f>IF(AU87+AV87=0, IF(ABS(AR88)&lt;=AY$2,IF(ABS(AM88)&lt;=AY$3,1,0), 0), 0)</f>
        <v>1</v>
      </c>
      <c r="AZ88" s="9">
        <v>1</v>
      </c>
      <c r="BA88" s="11">
        <f t="shared" ref="BA88:BB90" si="189">IF(SUM(J88,AF88)&gt;0,1,0)</f>
        <v>0</v>
      </c>
      <c r="BB88" s="11">
        <f t="shared" si="189"/>
        <v>0</v>
      </c>
      <c r="BC88" s="11">
        <f>IF(SUM(R88,AN88)&gt;0,1,0)</f>
        <v>0</v>
      </c>
      <c r="BD88" s="11">
        <f t="shared" ref="BD88:BG90" si="190">IF(SUM(X88,AT88)&gt;0,1,0)</f>
        <v>0</v>
      </c>
      <c r="BE88" s="11">
        <f t="shared" si="190"/>
        <v>0</v>
      </c>
      <c r="BF88" s="11">
        <f t="shared" si="190"/>
        <v>0</v>
      </c>
      <c r="BG88" s="11">
        <f t="shared" si="190"/>
        <v>0</v>
      </c>
      <c r="BH88" s="11">
        <f t="shared" ref="BH88:BI90" si="191">IF(SUM(AB88,AX88)=2,1,0)</f>
        <v>0</v>
      </c>
      <c r="BI88" s="11">
        <f t="shared" si="191"/>
        <v>0</v>
      </c>
      <c r="BL88" s="11">
        <f>BL$3*BL$4</f>
        <v>2.1259184866228305</v>
      </c>
      <c r="BM88" s="11">
        <f>BM$3*BM$4</f>
        <v>1.7896762770039132</v>
      </c>
      <c r="BN88" s="11">
        <f>BN$3*BN$4</f>
        <v>-2.1259184866228305</v>
      </c>
      <c r="BO88" s="11">
        <f>BO$3*BO$4</f>
        <v>-1.7896762770039132</v>
      </c>
    </row>
    <row r="89" spans="1:67">
      <c r="A89" s="7" t="s">
        <v>16</v>
      </c>
      <c r="B89" s="6">
        <v>4</v>
      </c>
      <c r="C89" s="7" t="s">
        <v>397</v>
      </c>
      <c r="D89" s="7">
        <v>541</v>
      </c>
      <c r="E89" s="7" t="s">
        <v>330</v>
      </c>
      <c r="F89" s="7">
        <v>20100310</v>
      </c>
      <c r="G89" s="7" t="s">
        <v>145</v>
      </c>
      <c r="H89" s="9">
        <f>IF(X89=1,IF(ABS(I90-I89)&gt;H$3,IF(I89&gt;Q88,IF(I89&gt;I90,Q88+H$4,I89),IF(I89&lt;I90,Q88-H$4,I89)),I89),I89)</f>
        <v>8.3299999999999999E-2</v>
      </c>
      <c r="I89" s="7">
        <v>8.3299999999999999E-2</v>
      </c>
      <c r="J89" s="9">
        <f>IF(ABS(I89)&gt;=1.96,1,0)</f>
        <v>0</v>
      </c>
      <c r="K89" s="9">
        <f>IF(ABS(I89)&gt;=1.96,1,IF(((SQRT(ABS(I89-I88)) - 0.969)/0.416)&gt;=1.96,1,0))</f>
        <v>0</v>
      </c>
      <c r="L89" s="9">
        <f>L$2*I89 + (1-L$2)*L88</f>
        <v>1.9133333333333315E-2</v>
      </c>
      <c r="M89" s="9">
        <f>SQRT(M$2/(2 - M$2))</f>
        <v>0.42008402520840293</v>
      </c>
      <c r="N89" s="9">
        <f>IF(ABS(L89)&gt;=0*M89,(-L89),0)</f>
        <v>-1.9133333333333315E-2</v>
      </c>
      <c r="O89" s="9">
        <f>I89+N88</f>
        <v>9.1666666666666688E-2</v>
      </c>
      <c r="P89" s="9">
        <f>IF(N89=0, P$3, P$3 + L89*P$4)</f>
        <v>1.402296</v>
      </c>
      <c r="Q89" s="9">
        <f>Q$2*H89 + (1-Q$2)*Q88</f>
        <v>1.9133333333333315E-2</v>
      </c>
      <c r="R89" s="9">
        <f>IF(Q89&gt;=R$2,1,IF(Q89&lt;=R$3,1,0))</f>
        <v>0</v>
      </c>
      <c r="S89" s="9">
        <f>-1*Q89</f>
        <v>-1.9133333333333315E-2</v>
      </c>
      <c r="T89" s="9">
        <f>H89+S88</f>
        <v>9.1666666666666688E-2</v>
      </c>
      <c r="U89" s="9">
        <f>IF(S89=0, U$3, U$3 + Q89*U$4)</f>
        <v>1.402296</v>
      </c>
      <c r="V89" s="9">
        <f>I89 - Q88</f>
        <v>9.1666666666666688E-2</v>
      </c>
      <c r="W89" s="9">
        <f>IF(W$3=0,SQRT(1 + (Q$2/(2 - Q$2))),W$2)</f>
        <v>1.0846522890932808</v>
      </c>
      <c r="X89" s="9">
        <f>IF(ABS(V89)&gt;(W89*X$3), 1, 0)</f>
        <v>0</v>
      </c>
      <c r="Y89" s="9">
        <f>IF(ABS(V89)&gt;(W89*Y$3), 1, 0)</f>
        <v>0</v>
      </c>
      <c r="Z89" s="9">
        <f>IF(ABS(V89)&gt;(W89*Z$3), 1, 0)</f>
        <v>0</v>
      </c>
      <c r="AA89" s="9">
        <f>IF(ABS(V89)&gt;(W89*AA$3), 1, 0)</f>
        <v>0</v>
      </c>
      <c r="AB89" s="9">
        <f>IF(Y88+Z88=0,IF(ABS(V89)&lt;=AB$2,IF(ABS(Q89)&lt;=AB$3,1,0), 0), 0)</f>
        <v>1</v>
      </c>
      <c r="AC89" s="9">
        <f>IF(Y88+Z88=0, IF(ABS(V89)&lt;=AC$2,IF(ABS(Q89)&lt;=AC$3,1,0), 0), 0)</f>
        <v>1</v>
      </c>
      <c r="AD89" s="9">
        <f>IF(AT89=1,IF(ABS(AE90-AE89)&gt;AD$3,IF(AE89&gt;AM88,IF(AE89&gt;AE90,AM88+AD$4,AE89),IF(AE89&lt;AE90,AM88-AD$4,AE89)),AE89),AE89)</f>
        <v>0.1429</v>
      </c>
      <c r="AE89" s="7">
        <v>0.1429</v>
      </c>
      <c r="AF89" s="9">
        <f>IF(ABS(AE89)&gt;=1.96,1,0)</f>
        <v>0</v>
      </c>
      <c r="AG89" s="9">
        <f>IF(ABS(AE89)&gt;=1.96,1,IF(((SQRT(ABS(AE89-AE88)) - 0.969)/0.416)&gt;=1.8,1,0))</f>
        <v>0</v>
      </c>
      <c r="AH89" s="9">
        <f>AH$2*AE89 + (1-AH$2)*AH88</f>
        <v>0.252884</v>
      </c>
      <c r="AI89" s="9">
        <f>SQRT(AI$2/(2 - AI$2))</f>
        <v>0.42008402520840293</v>
      </c>
      <c r="AJ89" s="9">
        <f t="shared" ref="AJ89:AJ90" si="192">IF(ABS(AH89)&gt;=0*AI89,(-AH89),0)</f>
        <v>-0.252884</v>
      </c>
      <c r="AK89" s="9">
        <f>AE89+AJ88</f>
        <v>-0.15712000000000001</v>
      </c>
      <c r="AL89" s="9">
        <f>IF(AJ89=0, AL$3, AL$3 + AH89*AL$4)</f>
        <v>1.2354037600000001</v>
      </c>
      <c r="AM89" s="9">
        <f>AM$2*AD89 + (1-AM$2)*AM88</f>
        <v>0.252884</v>
      </c>
      <c r="AN89" s="9">
        <f>IF(AM89&gt;=AN$2,1,IF(AM89&lt;=AN$3,1,0))</f>
        <v>0</v>
      </c>
      <c r="AO89" s="9">
        <f>-1*AM89</f>
        <v>-0.252884</v>
      </c>
      <c r="AP89" s="9">
        <f>AD89+AO88</f>
        <v>-0.15712000000000001</v>
      </c>
      <c r="AQ89" s="9">
        <f>IF(AO89=0, AQ$3, AQ$3 + AM89*AQ$4)</f>
        <v>1.2354037600000001</v>
      </c>
      <c r="AR89" s="9">
        <f>AE89 - AM88</f>
        <v>-0.15712000000000001</v>
      </c>
      <c r="AS89" s="9">
        <f>IF(AS$3=0,SQRT(1 + (AM$2/(2 - AM$2))),AS$2)</f>
        <v>1.0846522890932808</v>
      </c>
      <c r="AT89" s="9">
        <f>IF(ABS(AR89)&gt;(AS89*AT$3), 1, 0)</f>
        <v>0</v>
      </c>
      <c r="AU89" s="9">
        <f>IF(ABS(AR89)&gt;(AS89*AU$3), 1, 0)</f>
        <v>0</v>
      </c>
      <c r="AV89" s="9">
        <f>IF(ABS(AR89)&gt;(AS89*AV$3), 1, 0)</f>
        <v>0</v>
      </c>
      <c r="AW89" s="9">
        <f>IF(ABS(AR89)&gt;(AS89*AW$3), 1, 0)</f>
        <v>0</v>
      </c>
      <c r="AX89" s="9">
        <f>IF(AU88+AV88=0,IF(ABS(AR89)&lt;=AX$2,IF(ABS(AM89)&lt;=AX$3,1,0), 0), 0)</f>
        <v>1</v>
      </c>
      <c r="AY89" s="9">
        <f>IF(AU88+AV88=0, IF(ABS(AR89)&lt;=AY$2,IF(ABS(AM89)&lt;=AY$3,1,0), 0), 0)</f>
        <v>1</v>
      </c>
      <c r="AZ89" s="9">
        <v>1</v>
      </c>
      <c r="BA89" s="11">
        <f t="shared" si="189"/>
        <v>0</v>
      </c>
      <c r="BB89" s="11">
        <f t="shared" si="189"/>
        <v>0</v>
      </c>
      <c r="BC89" s="11">
        <f>IF(SUM(R89,AN89)&gt;0,1,0)</f>
        <v>0</v>
      </c>
      <c r="BD89" s="11">
        <f t="shared" si="190"/>
        <v>0</v>
      </c>
      <c r="BE89" s="11">
        <f t="shared" si="190"/>
        <v>0</v>
      </c>
      <c r="BF89" s="11">
        <f t="shared" si="190"/>
        <v>0</v>
      </c>
      <c r="BG89" s="11">
        <f t="shared" si="190"/>
        <v>0</v>
      </c>
      <c r="BH89" s="11">
        <f t="shared" si="191"/>
        <v>1</v>
      </c>
      <c r="BI89" s="11">
        <f t="shared" si="191"/>
        <v>1</v>
      </c>
      <c r="BL89" s="11">
        <f t="shared" ref="BL89:BO90" si="193">BL$3*BL$4</f>
        <v>2.1259184866228305</v>
      </c>
      <c r="BM89" s="11">
        <f t="shared" si="193"/>
        <v>1.7896762770039132</v>
      </c>
      <c r="BN89" s="11">
        <f t="shared" si="193"/>
        <v>-2.1259184866228305</v>
      </c>
      <c r="BO89" s="11">
        <f t="shared" si="193"/>
        <v>-1.7896762770039132</v>
      </c>
    </row>
    <row r="90" spans="1:67">
      <c r="A90" s="7" t="s">
        <v>16</v>
      </c>
      <c r="B90" s="6">
        <v>4</v>
      </c>
      <c r="C90" s="7" t="s">
        <v>397</v>
      </c>
      <c r="D90" s="7">
        <v>542</v>
      </c>
      <c r="E90" s="7" t="s">
        <v>330</v>
      </c>
      <c r="F90" s="7">
        <v>20100330</v>
      </c>
      <c r="G90" s="7" t="s">
        <v>379</v>
      </c>
      <c r="H90" s="9">
        <f>IF(X90=1,IF(ABS(I91-I90)&gt;H$3,IF(I90&gt;Q89,IF(I90&gt;I91,Q89+H$4,I90),IF(I90&lt;I91,Q89-H$4,I90)),I90),I90)</f>
        <v>0.83330000000000004</v>
      </c>
      <c r="I90" s="7">
        <v>0.83330000000000004</v>
      </c>
      <c r="J90" s="9">
        <f>IF(ABS(I90)&gt;=1.96,1,0)</f>
        <v>0</v>
      </c>
      <c r="K90" s="9">
        <f>IF(ABS(I90)&gt;=1.96,1,IF(((SQRT(ABS(I90-I89)) - 0.969)/0.416)&gt;=1.96,1,0))</f>
        <v>0</v>
      </c>
      <c r="L90" s="9">
        <f>L$2*I90 + (1-L$2)*L89</f>
        <v>0.2633833333333333</v>
      </c>
      <c r="M90" s="9">
        <f>SQRT(M$2/(2 - M$2))</f>
        <v>0.42008402520840293</v>
      </c>
      <c r="N90" s="9">
        <f>IF(ABS(L90)&gt;=0*M90,(-L90),0)</f>
        <v>-0.2633833333333333</v>
      </c>
      <c r="O90" s="9">
        <f>I90+N89</f>
        <v>0.81416666666666671</v>
      </c>
      <c r="P90" s="9">
        <f>IF(N90=0, P$3, P$3 + L90*P$4)</f>
        <v>1.4316059999999999</v>
      </c>
      <c r="Q90" s="9">
        <f>Q$2*H90 + (1-Q$2)*Q89</f>
        <v>0.2633833333333333</v>
      </c>
      <c r="R90" s="9">
        <f>IF(Q90&gt;=R$2,1,IF(Q90&lt;=R$3,1,0))</f>
        <v>0</v>
      </c>
      <c r="S90" s="9">
        <f>-1*Q90</f>
        <v>-0.2633833333333333</v>
      </c>
      <c r="T90" s="9">
        <f>H90+S89</f>
        <v>0.81416666666666671</v>
      </c>
      <c r="U90" s="9">
        <f>IF(S90=0, U$3, U$3 + Q90*U$4)</f>
        <v>1.4316059999999999</v>
      </c>
      <c r="V90" s="9">
        <f>I90 - Q89</f>
        <v>0.81416666666666671</v>
      </c>
      <c r="W90" s="9">
        <f>IF(W$3=0,SQRT(1 + (Q$2/(2 - Q$2))),W$2)</f>
        <v>1.0846522890932808</v>
      </c>
      <c r="X90" s="9">
        <f>IF(ABS(V90)&gt;(W90*X$3), 1, 0)</f>
        <v>0</v>
      </c>
      <c r="Y90" s="9">
        <f>IF(ABS(V90)&gt;(W90*Y$3), 1, 0)</f>
        <v>0</v>
      </c>
      <c r="Z90" s="9">
        <f>IF(ABS(V90)&gt;(W90*Z$3), 1, 0)</f>
        <v>0</v>
      </c>
      <c r="AA90" s="9">
        <f>IF(ABS(V90)&gt;(W90*AA$3), 1, 0)</f>
        <v>0</v>
      </c>
      <c r="AB90" s="9">
        <f>IF(Y89+Z89=0,IF(ABS(V90)&lt;=AB$2,IF(ABS(Q90)&lt;=AB$3,1,0), 0), 0)</f>
        <v>0</v>
      </c>
      <c r="AC90" s="9">
        <f>IF(Y89+Z89=0, IF(ABS(V90)&lt;=AC$2,IF(ABS(Q90)&lt;=AC$3,1,0), 0), 0)</f>
        <v>0</v>
      </c>
      <c r="AD90" s="9">
        <f>IF(AT90=1,IF(ABS(AE91-AE90)&gt;AD$3,IF(AE90&gt;AM89,IF(AE90&gt;AE91,AM89+AD$4,AE90),IF(AE69ae70,AM89-AD$4,AE90)),AE90),AE90)</f>
        <v>1.1429</v>
      </c>
      <c r="AE90" s="7">
        <v>1.1429</v>
      </c>
      <c r="AF90" s="9">
        <f>IF(ABS(AE90)&gt;=1.96,1,0)</f>
        <v>0</v>
      </c>
      <c r="AG90" s="9">
        <f>IF(ABS(AE90)&gt;=1.96,1,IF(((SQRT(ABS(AE90-AE89)) - 0.969)/0.416)&gt;=1.8,1,0))</f>
        <v>0</v>
      </c>
      <c r="AH90" s="9">
        <f>AH$2*AE90 + (1-AH$2)*AH89</f>
        <v>0.51988879999999993</v>
      </c>
      <c r="AI90" s="9">
        <f>SQRT(AI$2/(2 - AI$2))</f>
        <v>0.42008402520840293</v>
      </c>
      <c r="AJ90" s="9">
        <f t="shared" si="192"/>
        <v>-0.51988879999999993</v>
      </c>
      <c r="AK90" s="9">
        <f>AE90+AJ89</f>
        <v>0.89001600000000003</v>
      </c>
      <c r="AL90" s="9">
        <f>IF(AJ90=0, AL$3, AL$3 + AH90*AL$4)</f>
        <v>1.2727844319999999</v>
      </c>
      <c r="AM90" s="9">
        <f>AM$2*AD90 + (1-AM$2)*AM89</f>
        <v>0.51988879999999993</v>
      </c>
      <c r="AN90" s="9">
        <f>IF(AM90&gt;=AN$2,1,IF(AM90&lt;=AN$3,1,0))</f>
        <v>0</v>
      </c>
      <c r="AO90" s="9">
        <f>-1*AM90</f>
        <v>-0.51988879999999993</v>
      </c>
      <c r="AP90" s="9">
        <f>AD90+AO89</f>
        <v>0.89001600000000003</v>
      </c>
      <c r="AQ90" s="9">
        <f>IF(AO90=0, AQ$3, AQ$3 + AM90*AQ$4)</f>
        <v>1.2727844319999999</v>
      </c>
      <c r="AR90" s="9">
        <f>AE90 - AM89</f>
        <v>0.89001600000000003</v>
      </c>
      <c r="AS90" s="9">
        <f>IF(AS$3=0,SQRT(1 + (AM$2/(2 - AM$2))),AS$2)</f>
        <v>1.0846522890932808</v>
      </c>
      <c r="AT90" s="9">
        <f>IF(ABS(AR90)&gt;(AS90*AT$3), 1, 0)</f>
        <v>0</v>
      </c>
      <c r="AU90" s="9">
        <f>IF(ABS(AR90)&gt;(AS90*AU$3), 1, 0)</f>
        <v>0</v>
      </c>
      <c r="AV90" s="9">
        <f>IF(ABS(AR90)&gt;(AS90*AV$3), 1, 0)</f>
        <v>0</v>
      </c>
      <c r="AW90" s="9">
        <f>IF(ABS(AR90)&gt;(AS90*AW$3), 1, 0)</f>
        <v>0</v>
      </c>
      <c r="AX90" s="9">
        <f>IF(AU89+AV89=0,IF(ABS(AR90)&lt;=AX$2,IF(ABS(AM90)&lt;=AX$3,1,0), 0), 0)</f>
        <v>0</v>
      </c>
      <c r="AY90" s="9">
        <f>IF(AU89+AV89=0, IF(ABS(AR90)&lt;=AY$2,IF(ABS(AM90)&lt;=AY$3,1,0), 0), 0)</f>
        <v>0</v>
      </c>
      <c r="AZ90" s="9">
        <v>1</v>
      </c>
      <c r="BA90" s="11">
        <f t="shared" si="189"/>
        <v>0</v>
      </c>
      <c r="BB90" s="11">
        <f t="shared" si="189"/>
        <v>0</v>
      </c>
      <c r="BC90" s="11">
        <f>IF(SUM(R90,AN90)&gt;0,1,0)</f>
        <v>0</v>
      </c>
      <c r="BD90" s="11">
        <f t="shared" si="190"/>
        <v>0</v>
      </c>
      <c r="BE90" s="11">
        <f t="shared" si="190"/>
        <v>0</v>
      </c>
      <c r="BF90" s="11">
        <f t="shared" si="190"/>
        <v>0</v>
      </c>
      <c r="BG90" s="11">
        <f t="shared" si="190"/>
        <v>0</v>
      </c>
      <c r="BH90" s="11">
        <f t="shared" si="191"/>
        <v>0</v>
      </c>
      <c r="BI90" s="11">
        <f t="shared" si="191"/>
        <v>0</v>
      </c>
      <c r="BL90" s="11">
        <f t="shared" si="193"/>
        <v>2.1259184866228305</v>
      </c>
      <c r="BM90" s="11">
        <f t="shared" si="193"/>
        <v>1.7896762770039132</v>
      </c>
      <c r="BN90" s="11">
        <f t="shared" si="193"/>
        <v>-2.1259184866228305</v>
      </c>
      <c r="BO90" s="11">
        <f t="shared" si="193"/>
        <v>-1.7896762770039132</v>
      </c>
    </row>
    <row r="91" spans="1:67">
      <c r="A91" s="9"/>
      <c r="B91" s="9">
        <f>COUNT(B88:B90)</f>
        <v>3</v>
      </c>
      <c r="C91" s="9"/>
      <c r="D91" s="9"/>
      <c r="E91" s="9"/>
      <c r="F91" s="9"/>
      <c r="G91" s="9"/>
      <c r="H91" s="9"/>
      <c r="J91" s="9">
        <f>SUM(J88:J90)</f>
        <v>0</v>
      </c>
      <c r="K91" s="9">
        <f>SUM(K88:K90)</f>
        <v>0</v>
      </c>
      <c r="L91" s="9"/>
      <c r="M91" s="9"/>
      <c r="N91" s="9"/>
      <c r="O91" s="9">
        <f>AVERAGE(O88:O90)</f>
        <v>0.16304444444444446</v>
      </c>
      <c r="P91" s="9">
        <f>AVERAGE(P88:P90)</f>
        <v>1.4109660000000002</v>
      </c>
      <c r="Q91" s="9"/>
      <c r="R91" s="9">
        <f>SUM(R88:R90)</f>
        <v>0</v>
      </c>
      <c r="S91" s="9"/>
      <c r="T91" s="9">
        <f>AVERAGE(T88:T90)</f>
        <v>0.1075</v>
      </c>
      <c r="U91" s="9">
        <f>AVERAGE(U88:U90)</f>
        <v>1.4109660000000002</v>
      </c>
      <c r="V91" s="9"/>
      <c r="W91" s="9"/>
      <c r="X91" s="9">
        <f t="shared" ref="X91:AC91" si="194">SUM(X88:X90)</f>
        <v>0</v>
      </c>
      <c r="Y91" s="9">
        <f t="shared" si="194"/>
        <v>0</v>
      </c>
      <c r="Z91" s="9">
        <f t="shared" si="194"/>
        <v>0</v>
      </c>
      <c r="AA91" s="9">
        <f t="shared" si="194"/>
        <v>0</v>
      </c>
      <c r="AB91" s="9">
        <f t="shared" si="194"/>
        <v>1</v>
      </c>
      <c r="AC91" s="9">
        <f t="shared" si="194"/>
        <v>1</v>
      </c>
      <c r="AD91" s="9"/>
      <c r="AF91" s="9">
        <f>SUM(AF88:AF90)</f>
        <v>0</v>
      </c>
      <c r="AG91" s="9">
        <f>SUM(AG88:AG90)</f>
        <v>0</v>
      </c>
      <c r="AH91" s="9"/>
      <c r="AI91" s="9"/>
      <c r="AJ91" s="9"/>
      <c r="AK91" s="9">
        <f>AVERAGE(AK88:AK90)</f>
        <v>0.24429866666666666</v>
      </c>
      <c r="AL91" s="9">
        <f>AVERAGE(AL88:AL90)</f>
        <v>1.250063664</v>
      </c>
      <c r="AM91" s="9"/>
      <c r="AN91" s="9">
        <f>SUM(AN88:AN90)</f>
        <v>0</v>
      </c>
      <c r="AO91" s="9"/>
      <c r="AP91" s="9">
        <f>AVERAGE(AP88:AP90)</f>
        <v>0.10143200000000001</v>
      </c>
      <c r="AQ91" s="9">
        <f>AVERAGE(AQ88:AQ90)</f>
        <v>1.250063664</v>
      </c>
      <c r="AR91" s="9"/>
      <c r="AS91" s="9"/>
      <c r="AT91" s="9">
        <f t="shared" ref="AT91:BI91" si="195">SUM(AT88:AT90)</f>
        <v>0</v>
      </c>
      <c r="AU91" s="9">
        <f t="shared" si="195"/>
        <v>0</v>
      </c>
      <c r="AV91" s="9">
        <f t="shared" si="195"/>
        <v>0</v>
      </c>
      <c r="AW91" s="9">
        <f t="shared" si="195"/>
        <v>0</v>
      </c>
      <c r="AX91" s="9">
        <f t="shared" si="195"/>
        <v>2</v>
      </c>
      <c r="AY91" s="9">
        <f t="shared" si="195"/>
        <v>2</v>
      </c>
      <c r="AZ91" s="9">
        <f t="shared" si="195"/>
        <v>3</v>
      </c>
      <c r="BA91" s="9">
        <f t="shared" si="195"/>
        <v>0</v>
      </c>
      <c r="BB91" s="9">
        <f t="shared" si="195"/>
        <v>0</v>
      </c>
      <c r="BC91" s="9">
        <f t="shared" si="195"/>
        <v>0</v>
      </c>
      <c r="BD91" s="9">
        <f t="shared" si="195"/>
        <v>0</v>
      </c>
      <c r="BE91" s="9">
        <f t="shared" si="195"/>
        <v>0</v>
      </c>
      <c r="BF91" s="9">
        <f t="shared" si="195"/>
        <v>0</v>
      </c>
      <c r="BG91" s="9">
        <f t="shared" si="195"/>
        <v>0</v>
      </c>
      <c r="BH91" s="9">
        <f t="shared" si="195"/>
        <v>1</v>
      </c>
      <c r="BI91" s="9">
        <f t="shared" si="195"/>
        <v>1</v>
      </c>
    </row>
    <row r="92" spans="1:67">
      <c r="A92" s="9"/>
      <c r="B92" s="9"/>
      <c r="C92" s="9"/>
      <c r="D92" s="9"/>
      <c r="E92" s="9"/>
      <c r="F92" s="9"/>
      <c r="G92" s="9"/>
      <c r="H92" s="9"/>
      <c r="J92" s="9"/>
      <c r="K92" s="9"/>
      <c r="L92" s="9"/>
      <c r="M92" s="9"/>
      <c r="N92" s="9"/>
      <c r="O92" s="9">
        <f>P$3 + O91*P$4</f>
        <v>1.4195653333333333</v>
      </c>
      <c r="P92" s="9"/>
      <c r="Q92" s="9"/>
      <c r="R92" s="9"/>
      <c r="S92" s="9"/>
      <c r="T92" s="9">
        <f>U$3 + T91*U$4</f>
        <v>1.4128999999999998</v>
      </c>
      <c r="U92" s="9"/>
      <c r="V92" s="9"/>
      <c r="W92" s="9"/>
      <c r="X92" s="9"/>
      <c r="Y92" s="9"/>
      <c r="Z92" s="9">
        <f>Z91-Y91</f>
        <v>0</v>
      </c>
      <c r="AA92" s="9"/>
      <c r="AB92" s="9"/>
      <c r="AC92" s="9"/>
      <c r="AD92" s="9"/>
      <c r="AF92" s="9"/>
      <c r="AG92" s="9"/>
      <c r="AH92" s="9"/>
      <c r="AI92" s="9"/>
      <c r="AJ92" s="9"/>
      <c r="AK92" s="9">
        <f>AL$3 + AK91*AL$4</f>
        <v>1.2342018133333332</v>
      </c>
      <c r="AL92" s="9"/>
      <c r="AM92" s="9"/>
      <c r="AN92" s="9"/>
      <c r="AO92" s="9"/>
      <c r="AP92" s="9">
        <f>AQ$3 + AP91*AQ$4</f>
        <v>1.2142004799999999</v>
      </c>
      <c r="AQ92" s="9"/>
      <c r="AR92" s="9"/>
      <c r="AS92" s="9"/>
      <c r="AT92" s="9"/>
      <c r="AU92" s="9"/>
      <c r="AV92" s="9">
        <f>AV91-AU91</f>
        <v>0</v>
      </c>
      <c r="AW92" s="9"/>
      <c r="AX92" s="9"/>
      <c r="AY92" s="9"/>
      <c r="AZ92" s="9"/>
    </row>
    <row r="93" spans="1:67">
      <c r="A93" s="9"/>
      <c r="B93" s="9"/>
      <c r="C93" s="9"/>
      <c r="D93" s="9"/>
      <c r="E93" s="9"/>
      <c r="F93" s="9"/>
      <c r="G93" s="9"/>
      <c r="H93" s="9"/>
      <c r="J93" s="9"/>
      <c r="K93" s="9"/>
      <c r="L93" s="9"/>
      <c r="M93" s="9"/>
      <c r="N93" s="9"/>
      <c r="O93" s="9">
        <f>STDEV(O88:O90)</f>
        <v>0.61852993310602855</v>
      </c>
      <c r="P93" s="9"/>
      <c r="Q93" s="9"/>
      <c r="R93" s="9"/>
      <c r="S93" s="9"/>
      <c r="T93" s="9">
        <f>STDEV(T88:T90)</f>
        <v>0.69888452789665712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F93" s="9"/>
      <c r="AG93" s="9"/>
      <c r="AH93" s="9"/>
      <c r="AI93" s="9"/>
      <c r="AJ93" s="9"/>
      <c r="AK93" s="9">
        <f>STDEV(AK88:AK90)</f>
        <v>0.56469888394199375</v>
      </c>
      <c r="AL93" s="9"/>
      <c r="AM93" s="9"/>
      <c r="AN93" s="9"/>
      <c r="AO93" s="9"/>
      <c r="AP93" s="9">
        <f>STDEV(AP88:AP90)</f>
        <v>0.69629296376740735</v>
      </c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67">
      <c r="A94" s="9"/>
      <c r="B94" s="9"/>
      <c r="C94" s="9"/>
      <c r="D94" s="9"/>
      <c r="E94" s="9"/>
      <c r="F94" s="9"/>
      <c r="G94" s="9"/>
      <c r="H94" s="9"/>
      <c r="J94" s="9"/>
      <c r="K94" s="9"/>
      <c r="L94" s="9"/>
      <c r="M94" s="9"/>
      <c r="N94" s="9"/>
      <c r="O94" s="9">
        <f>SQRT(O93^2 + O91^2)</f>
        <v>0.63965832208480311</v>
      </c>
      <c r="P94" s="9"/>
      <c r="Q94" s="9"/>
      <c r="R94" s="9"/>
      <c r="S94" s="9"/>
      <c r="T94" s="9">
        <f>SQRT(T93^2 + T91^2)</f>
        <v>0.70710383490215445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F94" s="9"/>
      <c r="AG94" s="9"/>
      <c r="AH94" s="9"/>
      <c r="AI94" s="9"/>
      <c r="AJ94" s="9"/>
      <c r="AK94" s="9">
        <f>SQRT(AK93^2 + AK91^2)</f>
        <v>0.61527771620662841</v>
      </c>
      <c r="AL94" s="9"/>
      <c r="AM94" s="9"/>
      <c r="AN94" s="9"/>
      <c r="AO94" s="9"/>
      <c r="AP94" s="9">
        <f>SQRT(AP93^2 + AP91^2)</f>
        <v>0.70364219743844247</v>
      </c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67">
      <c r="A95" s="9"/>
      <c r="B95" s="9"/>
      <c r="C95" s="9"/>
      <c r="D95" s="9"/>
      <c r="E95" s="9"/>
      <c r="F95" s="9"/>
      <c r="G95" s="9"/>
      <c r="H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67">
      <c r="A96" s="9"/>
      <c r="B96" s="9"/>
      <c r="C96" s="9"/>
      <c r="D96" s="9"/>
      <c r="E96" s="9"/>
      <c r="F96" s="9"/>
      <c r="G96" s="9"/>
      <c r="H96" s="9"/>
      <c r="J96" s="9"/>
      <c r="K96" s="9"/>
      <c r="L96" s="9">
        <f>AVERAGE(I97:I99)</f>
        <v>0.26189999999999997</v>
      </c>
      <c r="M96" s="9"/>
      <c r="N96" s="9">
        <v>0</v>
      </c>
      <c r="O96" s="9"/>
      <c r="P96" s="9"/>
      <c r="Q96" s="9">
        <f>AVERAGE(I97:I99)</f>
        <v>0.26189999999999997</v>
      </c>
      <c r="R96" s="9"/>
      <c r="S96" s="9">
        <f t="shared" ref="S96:S101" si="196">-1*Q96</f>
        <v>-0.26189999999999997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F96" s="9"/>
      <c r="AG96" s="9"/>
      <c r="AH96" s="9">
        <f>AVERAGE(AE97:AE99)</f>
        <v>0.91666666666666663</v>
      </c>
      <c r="AI96" s="9"/>
      <c r="AJ96" s="9">
        <v>0</v>
      </c>
      <c r="AK96" s="9"/>
      <c r="AL96" s="9"/>
      <c r="AM96" s="9">
        <f>AVERAGE(AE97:AE99)</f>
        <v>0.91666666666666663</v>
      </c>
      <c r="AN96" s="9"/>
      <c r="AO96" s="9">
        <f t="shared" ref="AO96:AO101" si="197">-1*AM96</f>
        <v>-0.91666666666666663</v>
      </c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67">
      <c r="A97" s="41" t="s">
        <v>16</v>
      </c>
      <c r="B97" s="42">
        <v>5</v>
      </c>
      <c r="C97" s="41" t="s">
        <v>333</v>
      </c>
      <c r="D97" s="41">
        <v>541</v>
      </c>
      <c r="E97" s="41" t="s">
        <v>292</v>
      </c>
      <c r="F97" s="41">
        <v>20090616</v>
      </c>
      <c r="G97" s="41" t="s">
        <v>102</v>
      </c>
      <c r="H97" s="9">
        <f>IF(X97=1,IF(ABS(I98-I97)&gt;H$3,IF(I97&gt;Q96,IF(I97&gt;I98,Q96+H$4,I97),IF(I97&lt;I98,Q96-H$4,I97)),I97),I97)</f>
        <v>-0.28570000000000001</v>
      </c>
      <c r="I97" s="41">
        <v>-0.28570000000000001</v>
      </c>
      <c r="J97" s="9">
        <f>IF(ABS(I97)&gt;=1.96,1,0)</f>
        <v>0</v>
      </c>
      <c r="K97" s="9">
        <f>IF(ABS(I97)&gt;=1.96,1,IF(((SQRT(ABS(I97-I96)) - 0.969)/0.416)&gt;=1.96,1,0))</f>
        <v>0</v>
      </c>
      <c r="L97" s="9">
        <f>L$2*I97 + (1-L$2)*L96</f>
        <v>9.7619999999999971E-2</v>
      </c>
      <c r="M97" s="9">
        <f>SQRT(M$2/(2 - M$2))</f>
        <v>0.42008402520840293</v>
      </c>
      <c r="N97" s="9">
        <f>IF(ABS(L97)&gt;=0*M97,(-L97),0)</f>
        <v>-9.7619999999999971E-2</v>
      </c>
      <c r="O97" s="9">
        <f>I97+N96</f>
        <v>-0.28570000000000001</v>
      </c>
      <c r="P97" s="9">
        <f>IF(N97=0, P$3, P$3 + L97*P$4)</f>
        <v>1.4117143999999999</v>
      </c>
      <c r="Q97" s="9">
        <f>Q$2*H97 + (1-Q$2)*Q96</f>
        <v>9.7619999999999971E-2</v>
      </c>
      <c r="R97" s="9">
        <f>IF(Q97&gt;=R$2,1,IF(Q97&lt;=R$3,1,0))</f>
        <v>0</v>
      </c>
      <c r="S97" s="9">
        <f t="shared" si="196"/>
        <v>-9.7619999999999971E-2</v>
      </c>
      <c r="T97" s="9">
        <f>H97+S96</f>
        <v>-0.54759999999999998</v>
      </c>
      <c r="U97" s="9">
        <f>IF(S97=0, U$3, U$3 + Q97*U$4)</f>
        <v>1.4117143999999999</v>
      </c>
      <c r="V97" s="9">
        <f>I97 - Q96</f>
        <v>-0.54759999999999998</v>
      </c>
      <c r="W97" s="9">
        <f>IF(W$3=0,SQRT(1 + (Q$2/(2 - Q$2))),W$2)</f>
        <v>1.0846522890932808</v>
      </c>
      <c r="X97" s="9">
        <f>IF(ABS(V97)&gt;(W97*X$3), 1, 0)</f>
        <v>0</v>
      </c>
      <c r="Y97" s="9">
        <f>IF(ABS(V97)&gt;(W97*Y$3), 1, 0)</f>
        <v>0</v>
      </c>
      <c r="Z97" s="9">
        <f>IF(ABS(V97)&gt;(W97*Z$3), 1, 0)</f>
        <v>0</v>
      </c>
      <c r="AA97" s="9">
        <f>IF(ABS(V97)&gt;(W97*AA$3), 1, 0)</f>
        <v>0</v>
      </c>
      <c r="AB97" s="9">
        <f>IF(Y96+Z96=0,IF(ABS(V97)&lt;=AB$2,IF(ABS(Q97)&lt;=AB$3,1,0), 0), 0)</f>
        <v>0</v>
      </c>
      <c r="AC97" s="9">
        <f>IF(Y96+Z96=0, IF(ABS(V97)&lt;=AC$2,IF(ABS(Q97)&lt;=AC$3,1,0), 0), 0)</f>
        <v>0</v>
      </c>
      <c r="AD97" s="9">
        <f>IF(AT97=1,IF(ABS(AE98-AE97)&gt;AD$3,IF(AE97&gt;AM96,IF(AE97&gt;AE98,AM96+AD$4,AE97),IF(AE97&lt;AE98,AM96-AD$4,AE97)),AE97),AE97)</f>
        <v>1.9375</v>
      </c>
      <c r="AE97" s="41">
        <v>1.9375</v>
      </c>
      <c r="AF97" s="9">
        <f>IF(ABS(AE97)&gt;=1.96,1,0)</f>
        <v>0</v>
      </c>
      <c r="AG97" s="9">
        <f>IF(ABS(AE97)&gt;=1.96,1,IF(((SQRT(ABS(AE97-AE96)) - 0.969)/0.416)&gt;=1.8,1,0))</f>
        <v>0</v>
      </c>
      <c r="AH97" s="9">
        <f>AH$2*AE97 + (1-AH$2)*AH96</f>
        <v>1.2229166666666664</v>
      </c>
      <c r="AI97" s="9">
        <f>SQRT(AI$2/(2 - AI$2))</f>
        <v>0.42008402520840293</v>
      </c>
      <c r="AJ97" s="9">
        <f>IF(ABS(AH97)&gt;=0*AI97,(-AH97),0)</f>
        <v>-1.2229166666666664</v>
      </c>
      <c r="AK97" s="9">
        <f>AE97+AJ96</f>
        <v>1.9375</v>
      </c>
      <c r="AL97" s="9">
        <f>IF(AJ97=0, AL$3, AL$3 + AH97*AL$4)</f>
        <v>1.3712083333333334</v>
      </c>
      <c r="AM97" s="9">
        <f>AM$2*AD97 + (1-AM$2)*AM96</f>
        <v>1.2229166666666664</v>
      </c>
      <c r="AN97" s="9">
        <f>IF(AM97&gt;=AN$2,1,IF(AM97&lt;=AN$3,1,0))</f>
        <v>0</v>
      </c>
      <c r="AO97" s="9">
        <f t="shared" si="197"/>
        <v>-1.2229166666666664</v>
      </c>
      <c r="AP97" s="9">
        <f>AD97+AO96</f>
        <v>1.0208333333333335</v>
      </c>
      <c r="AQ97" s="9">
        <f>IF(AO97=0, AQ$3, AQ$3 + AM97*AQ$4)</f>
        <v>1.3712083333333334</v>
      </c>
      <c r="AR97" s="9">
        <f>AE97 - AM96</f>
        <v>1.0208333333333335</v>
      </c>
      <c r="AS97" s="9">
        <f>IF(AS$3=0,SQRT(1 + (AM$2/(2 - AM$2))),AS$2)</f>
        <v>1.0846522890932808</v>
      </c>
      <c r="AT97" s="9">
        <f>IF(ABS(AR97)&gt;(AS97*AT$3), 1, 0)</f>
        <v>0</v>
      </c>
      <c r="AU97" s="9">
        <f>IF(ABS(AR97)&gt;(AS97*AU$3), 1, 0)</f>
        <v>0</v>
      </c>
      <c r="AV97" s="9">
        <f>IF(ABS(AR97)&gt;(AS97*AV$3), 1, 0)</f>
        <v>0</v>
      </c>
      <c r="AW97" s="9">
        <f>IF(ABS(AR97)&gt;(AS97*AW$3), 1, 0)</f>
        <v>0</v>
      </c>
      <c r="AX97" s="9">
        <f>IF(AU96+AV96=0,IF(ABS(AR97)&lt;=AX$2,IF(ABS(AM97)&lt;=AX$3,1,0), 0), 0)</f>
        <v>0</v>
      </c>
      <c r="AY97" s="9">
        <f>IF(AU96+AV96=0, IF(ABS(AR97)&lt;=AY$2,IF(ABS(AM97)&lt;=AY$3,1,0), 0), 0)</f>
        <v>0</v>
      </c>
      <c r="AZ97" s="9">
        <v>1</v>
      </c>
      <c r="BA97" s="11">
        <f t="shared" ref="BA97:BB101" si="198">IF(SUM(J97,AF97)&gt;0,1,0)</f>
        <v>0</v>
      </c>
      <c r="BB97" s="11">
        <f t="shared" si="198"/>
        <v>0</v>
      </c>
      <c r="BC97" s="11">
        <f>IF(SUM(R97,AN97)&gt;0,1,0)</f>
        <v>0</v>
      </c>
      <c r="BD97" s="11">
        <f t="shared" ref="BD97:BG101" si="199">IF(SUM(X97,AT97)&gt;0,1,0)</f>
        <v>0</v>
      </c>
      <c r="BE97" s="11">
        <f t="shared" si="199"/>
        <v>0</v>
      </c>
      <c r="BF97" s="11">
        <f t="shared" si="199"/>
        <v>0</v>
      </c>
      <c r="BG97" s="11">
        <f t="shared" si="199"/>
        <v>0</v>
      </c>
      <c r="BH97" s="11">
        <f t="shared" ref="BH97:BI101" si="200">IF(SUM(AB97,AX97)=2,1,0)</f>
        <v>0</v>
      </c>
      <c r="BI97" s="11">
        <f t="shared" si="200"/>
        <v>0</v>
      </c>
      <c r="BL97" s="11">
        <f>BL$3*BL$4</f>
        <v>2.1259184866228305</v>
      </c>
      <c r="BM97" s="11">
        <f>BM$3*BM$4</f>
        <v>1.7896762770039132</v>
      </c>
      <c r="BN97" s="11">
        <f>BN$3*BN$4</f>
        <v>-2.1259184866228305</v>
      </c>
      <c r="BO97" s="11">
        <f>BO$3*BO$4</f>
        <v>-1.7896762770039132</v>
      </c>
    </row>
    <row r="98" spans="1:67">
      <c r="A98" s="41" t="s">
        <v>16</v>
      </c>
      <c r="B98" s="42">
        <v>5</v>
      </c>
      <c r="C98" s="41" t="s">
        <v>333</v>
      </c>
      <c r="D98" s="41">
        <v>542</v>
      </c>
      <c r="E98" s="41" t="s">
        <v>286</v>
      </c>
      <c r="F98" s="41">
        <v>20090630</v>
      </c>
      <c r="G98" s="41" t="s">
        <v>106</v>
      </c>
      <c r="H98" s="9">
        <f>IF(X98=1,IF(ABS(I99-I98)&gt;H$3,IF(I98&gt;Q97,IF(I98&gt;I99,Q97+H$4,I98),IF(I98&lt;I99,Q97-H$4,I98)),I98),I98)</f>
        <v>1.5713999999999999</v>
      </c>
      <c r="I98" s="41">
        <v>1.5713999999999999</v>
      </c>
      <c r="J98" s="9">
        <f>IF(ABS(I98)&gt;=1.96,1,0)</f>
        <v>0</v>
      </c>
      <c r="K98" s="9">
        <f>IF(ABS(I98)&gt;=1.96,1,IF(((SQRT(ABS(I98-I97)) - 0.969)/0.416)&gt;=1.96,1,0))</f>
        <v>0</v>
      </c>
      <c r="L98" s="9">
        <f>L$2*I98 + (1-L$2)*L97</f>
        <v>0.53975399999999996</v>
      </c>
      <c r="M98" s="9">
        <f>SQRT(M$2/(2 - M$2))</f>
        <v>0.42008402520840293</v>
      </c>
      <c r="N98" s="9">
        <f>IF(ABS(L98)&gt;=0*M98,(-L98),0)</f>
        <v>-0.53975399999999996</v>
      </c>
      <c r="O98" s="9">
        <f>I98+N97</f>
        <v>1.4737799999999999</v>
      </c>
      <c r="P98" s="9">
        <f>IF(N98=0, P$3, P$3 + L98*P$4)</f>
        <v>1.4647704799999999</v>
      </c>
      <c r="Q98" s="9">
        <f>Q$2*H98 + (1-Q$2)*Q97</f>
        <v>0.53975399999999996</v>
      </c>
      <c r="R98" s="9">
        <f>IF(Q98&gt;=R$2,1,IF(Q98&lt;=R$3,1,0))</f>
        <v>0</v>
      </c>
      <c r="S98" s="9">
        <f t="shared" si="196"/>
        <v>-0.53975399999999996</v>
      </c>
      <c r="T98" s="9">
        <f>H98+S97</f>
        <v>1.4737799999999999</v>
      </c>
      <c r="U98" s="9">
        <f>IF(S98=0, U$3, U$3 + Q98*U$4)</f>
        <v>1.4647704799999999</v>
      </c>
      <c r="V98" s="9">
        <f>I98 - Q97</f>
        <v>1.4737799999999999</v>
      </c>
      <c r="W98" s="9">
        <f>IF(W$3=0,SQRT(1 + (Q$2/(2 - Q$2))),W$2)</f>
        <v>1.0846522890932808</v>
      </c>
      <c r="X98" s="9">
        <f>IF(ABS(V98)&gt;(W98*X$3), 1, 0)</f>
        <v>0</v>
      </c>
      <c r="Y98" s="9">
        <f>IF(ABS(V98)&gt;(W98*Y$3), 1, 0)</f>
        <v>0</v>
      </c>
      <c r="Z98" s="9">
        <f>IF(ABS(V98)&gt;(W98*Z$3), 1, 0)</f>
        <v>0</v>
      </c>
      <c r="AA98" s="9">
        <f>IF(ABS(V98)&gt;(W98*AA$3), 1, 0)</f>
        <v>1</v>
      </c>
      <c r="AB98" s="9">
        <f>IF(Y97+Z97=0,IF(ABS(V98)&lt;=AB$2,IF(ABS(Q98)&lt;=AB$3,1,0), 0), 0)</f>
        <v>0</v>
      </c>
      <c r="AC98" s="9">
        <f>IF(Y97+Z97=0, IF(ABS(V98)&lt;=AC$2,IF(ABS(Q98)&lt;=AC$3,1,0), 0), 0)</f>
        <v>0</v>
      </c>
      <c r="AD98" s="9">
        <f>IF(AT98=1,IF(ABS(AE99-AE98)&gt;AD$3,IF(AE98&gt;AM97,IF(AE98&gt;AE99,AM97+AD$4,AE98),IF(AE98&lt;AE99,AM97-AD$4,AE98)),AE98),AE98)</f>
        <v>1.8125</v>
      </c>
      <c r="AE98" s="41">
        <v>1.8125</v>
      </c>
      <c r="AF98" s="9">
        <f>IF(ABS(AE98)&gt;=1.96,1,0)</f>
        <v>0</v>
      </c>
      <c r="AG98" s="9">
        <f>IF(ABS(AE98)&gt;=1.96,1,IF(((SQRT(ABS(AE98-AE97)) - 0.969)/0.416)&gt;=1.8,1,0))</f>
        <v>0</v>
      </c>
      <c r="AH98" s="9">
        <f>AH$2*AE98 + (1-AH$2)*AH97</f>
        <v>1.3997916666666663</v>
      </c>
      <c r="AI98" s="9">
        <f>SQRT(AI$2/(2 - AI$2))</f>
        <v>0.42008402520840293</v>
      </c>
      <c r="AJ98" s="9">
        <f t="shared" ref="AJ98:AJ101" si="201">IF(ABS(AH98)&gt;=0*AI98,(-AH98),0)</f>
        <v>-1.3997916666666663</v>
      </c>
      <c r="AK98" s="9">
        <f>AE98+AJ97</f>
        <v>0.58958333333333357</v>
      </c>
      <c r="AL98" s="9">
        <f>IF(AJ98=0, AL$3, AL$3 + AH98*AL$4)</f>
        <v>1.3959708333333332</v>
      </c>
      <c r="AM98" s="9">
        <f>AM$2*AD98 + (1-AM$2)*AM97</f>
        <v>1.3997916666666663</v>
      </c>
      <c r="AN98" s="9">
        <f>IF(AM98&gt;=AN$2,1,IF(AM98&lt;=AN$3,1,0))</f>
        <v>0</v>
      </c>
      <c r="AO98" s="9">
        <f t="shared" si="197"/>
        <v>-1.3997916666666663</v>
      </c>
      <c r="AP98" s="9">
        <f>AD98+AO97</f>
        <v>0.58958333333333357</v>
      </c>
      <c r="AQ98" s="9">
        <f>IF(AO98=0, AQ$3, AQ$3 + AM98*AQ$4)</f>
        <v>1.3959708333333332</v>
      </c>
      <c r="AR98" s="9">
        <f>AE98 - AM97</f>
        <v>0.58958333333333357</v>
      </c>
      <c r="AS98" s="9">
        <f>IF(AS$3=0,SQRT(1 + (AM$2/(2 - AM$2))),AS$2)</f>
        <v>1.0846522890932808</v>
      </c>
      <c r="AT98" s="9">
        <f>IF(ABS(AR98)&gt;(AS98*AT$3), 1, 0)</f>
        <v>0</v>
      </c>
      <c r="AU98" s="9">
        <f>IF(ABS(AR98)&gt;(AS98*AU$3), 1, 0)</f>
        <v>0</v>
      </c>
      <c r="AV98" s="9">
        <f>IF(ABS(AR98)&gt;(AS98*AV$3), 1, 0)</f>
        <v>0</v>
      </c>
      <c r="AW98" s="9">
        <f>IF(ABS(AR98)&gt;(AS98*AW$3), 1, 0)</f>
        <v>0</v>
      </c>
      <c r="AX98" s="9">
        <f>IF(AU97+AV97=0,IF(ABS(AR98)&lt;=AX$2,IF(ABS(AM98)&lt;=AX$3,1,0), 0), 0)</f>
        <v>0</v>
      </c>
      <c r="AY98" s="9">
        <f>IF(AU97+AV97=0, IF(ABS(AR98)&lt;=AY$2,IF(ABS(AM98)&lt;=AY$3,1,0), 0), 0)</f>
        <v>0</v>
      </c>
      <c r="AZ98" s="9">
        <v>1</v>
      </c>
      <c r="BA98" s="11">
        <f t="shared" si="198"/>
        <v>0</v>
      </c>
      <c r="BB98" s="11">
        <f t="shared" si="198"/>
        <v>0</v>
      </c>
      <c r="BC98" s="11">
        <f>IF(SUM(R98,AN98)&gt;0,1,0)</f>
        <v>0</v>
      </c>
      <c r="BD98" s="11">
        <f t="shared" si="199"/>
        <v>0</v>
      </c>
      <c r="BE98" s="11">
        <f t="shared" si="199"/>
        <v>0</v>
      </c>
      <c r="BF98" s="11">
        <f t="shared" si="199"/>
        <v>0</v>
      </c>
      <c r="BG98" s="11">
        <f t="shared" si="199"/>
        <v>1</v>
      </c>
      <c r="BH98" s="11">
        <f t="shared" si="200"/>
        <v>0</v>
      </c>
      <c r="BI98" s="11">
        <f t="shared" si="200"/>
        <v>0</v>
      </c>
      <c r="BL98" s="11">
        <f t="shared" ref="BL98:BO101" si="202">BL$3*BL$4</f>
        <v>2.1259184866228305</v>
      </c>
      <c r="BM98" s="11">
        <f t="shared" si="202"/>
        <v>1.7896762770039132</v>
      </c>
      <c r="BN98" s="11">
        <f t="shared" si="202"/>
        <v>-2.1259184866228305</v>
      </c>
      <c r="BO98" s="11">
        <f t="shared" si="202"/>
        <v>-1.7896762770039132</v>
      </c>
    </row>
    <row r="99" spans="1:67">
      <c r="A99" s="41" t="s">
        <v>16</v>
      </c>
      <c r="B99" s="42">
        <v>5</v>
      </c>
      <c r="C99" s="41" t="s">
        <v>333</v>
      </c>
      <c r="D99" s="41">
        <v>540</v>
      </c>
      <c r="E99" s="41" t="s">
        <v>330</v>
      </c>
      <c r="F99" s="41">
        <v>20090715</v>
      </c>
      <c r="G99" s="41" t="s">
        <v>108</v>
      </c>
      <c r="H99" s="9">
        <f>IF(X99=1,IF(ABS(I100-I99)&gt;H$3,IF(I99&gt;Q98,IF(I99&gt;I100,Q98+H$4,I99),IF(I99&lt;I100,Q98-H$4,I99)),I99),I99)</f>
        <v>-0.5</v>
      </c>
      <c r="I99" s="41">
        <v>-0.5</v>
      </c>
      <c r="J99" s="9">
        <f>IF(ABS(I99)&gt;=1.96,1,0)</f>
        <v>0</v>
      </c>
      <c r="K99" s="9">
        <f>IF(ABS(I99)&gt;=1.96,1,IF(((SQRT(ABS(I99-I98)) - 0.969)/0.416)&gt;=1.96,1,0))</f>
        <v>0</v>
      </c>
      <c r="L99" s="9">
        <f>L$2*I99 + (1-L$2)*L98</f>
        <v>0.22782779999999994</v>
      </c>
      <c r="M99" s="9">
        <f>SQRT(M$2/(2 - M$2))</f>
        <v>0.42008402520840293</v>
      </c>
      <c r="N99" s="9">
        <f>IF(ABS(L99)&gt;=0*M99,(-L99),0)</f>
        <v>-0.22782779999999994</v>
      </c>
      <c r="O99" s="9">
        <f>I99+N98</f>
        <v>-1.0397539999999998</v>
      </c>
      <c r="P99" s="9">
        <f>IF(N99=0, P$3, P$3 + L99*P$4)</f>
        <v>1.427339336</v>
      </c>
      <c r="Q99" s="9">
        <f>Q$2*H99 + (1-Q$2)*Q98</f>
        <v>0.22782779999999994</v>
      </c>
      <c r="R99" s="9">
        <f>IF(Q99&gt;=R$2,1,IF(Q99&lt;=R$3,1,0))</f>
        <v>0</v>
      </c>
      <c r="S99" s="9">
        <f t="shared" si="196"/>
        <v>-0.22782779999999994</v>
      </c>
      <c r="T99" s="9">
        <f>H99+S98</f>
        <v>-1.0397539999999998</v>
      </c>
      <c r="U99" s="9">
        <f>IF(S99=0, U$3, U$3 + Q99*U$4)</f>
        <v>1.427339336</v>
      </c>
      <c r="V99" s="9">
        <f>I99 - Q98</f>
        <v>-1.0397539999999998</v>
      </c>
      <c r="W99" s="9">
        <f>IF(W$3=0,SQRT(1 + (Q$2/(2 - Q$2))),W$2)</f>
        <v>1.0846522890932808</v>
      </c>
      <c r="X99" s="9">
        <f>IF(ABS(V99)&gt;(W99*X$3), 1, 0)</f>
        <v>0</v>
      </c>
      <c r="Y99" s="9">
        <f>IF(ABS(V99)&gt;(W99*Y$3), 1, 0)</f>
        <v>0</v>
      </c>
      <c r="Z99" s="9">
        <f>IF(ABS(V99)&gt;(W99*Z$3), 1, 0)</f>
        <v>0</v>
      </c>
      <c r="AA99" s="9">
        <f>IF(ABS(V99)&gt;(W99*AA$3), 1, 0)</f>
        <v>0</v>
      </c>
      <c r="AB99" s="9">
        <f>IF(Y98+Z98=0,IF(ABS(V99)&lt;=AB$2,IF(ABS(Q99)&lt;=AB$3,1,0), 0), 0)</f>
        <v>0</v>
      </c>
      <c r="AC99" s="9">
        <f>IF(Y98+Z98=0, IF(ABS(V99)&lt;=AC$2,IF(ABS(Q99)&lt;=AC$3,1,0), 0), 0)</f>
        <v>0</v>
      </c>
      <c r="AD99" s="9">
        <f>IF(AT99=1,IF(ABS(AE100-AE99)&gt;AD$3,IF(AE99&gt;AM98,IF(AE99&gt;AE100,AM98+AD$4,AE99),IF(AE99&lt;AE100,AM98-AD$4,AE99)),AE99),AE99)</f>
        <v>-1</v>
      </c>
      <c r="AE99" s="41">
        <v>-1</v>
      </c>
      <c r="AF99" s="9">
        <f>IF(ABS(AE99)&gt;=1.96,1,0)</f>
        <v>0</v>
      </c>
      <c r="AG99" s="9">
        <f>IF(ABS(AE99)&gt;=1.96,1,IF(((SQRT(ABS(AE99-AE98)) - 0.969)/0.416)&gt;=1.8,1,0))</f>
        <v>0</v>
      </c>
      <c r="AH99" s="9">
        <f>AH$2*AE99 + (1-AH$2)*AH98</f>
        <v>0.67985416666666643</v>
      </c>
      <c r="AI99" s="9">
        <f>SQRT(AI$2/(2 - AI$2))</f>
        <v>0.42008402520840293</v>
      </c>
      <c r="AJ99" s="9">
        <f t="shared" si="201"/>
        <v>-0.67985416666666643</v>
      </c>
      <c r="AK99" s="9">
        <f>AE99+AJ98</f>
        <v>-2.3997916666666663</v>
      </c>
      <c r="AL99" s="9">
        <f>IF(AJ99=0, AL$3, AL$3 + AH99*AL$4)</f>
        <v>1.2951795833333333</v>
      </c>
      <c r="AM99" s="9">
        <f>AM$2*AD99 + (1-AM$2)*AM98</f>
        <v>0.67985416666666643</v>
      </c>
      <c r="AN99" s="9">
        <f>IF(AM99&gt;=AN$2,1,IF(AM99&lt;=AN$3,1,0))</f>
        <v>0</v>
      </c>
      <c r="AO99" s="9">
        <f t="shared" si="197"/>
        <v>-0.67985416666666643</v>
      </c>
      <c r="AP99" s="9">
        <f>AD99+AO98</f>
        <v>-2.3997916666666663</v>
      </c>
      <c r="AQ99" s="9">
        <f>IF(AO99=0, AQ$3, AQ$3 + AM99*AQ$4)</f>
        <v>1.2951795833333333</v>
      </c>
      <c r="AR99" s="9">
        <f>AE99 - AM98</f>
        <v>-2.3997916666666663</v>
      </c>
      <c r="AS99" s="9">
        <f>IF(AS$3=0,SQRT(1 + (AM$2/(2 - AM$2))),AS$2)</f>
        <v>1.0846522890932808</v>
      </c>
      <c r="AT99" s="9">
        <f>IF(ABS(AR99)&gt;(AS99*AT$3), 1, 0)</f>
        <v>1</v>
      </c>
      <c r="AU99" s="9">
        <f>IF(ABS(AR99)&gt;(AS99*AU$3), 1, 0)</f>
        <v>1</v>
      </c>
      <c r="AV99" s="9">
        <f>IF(ABS(AR99)&gt;(AS99*AV$3), 1, 0)</f>
        <v>1</v>
      </c>
      <c r="AW99" s="9">
        <f>IF(ABS(AR99)&gt;(AS99*AW$3), 1, 0)</f>
        <v>1</v>
      </c>
      <c r="AX99" s="9">
        <f>IF(AU98+AV98=0,IF(ABS(AR99)&lt;=AX$2,IF(ABS(AM99)&lt;=AX$3,1,0), 0), 0)</f>
        <v>0</v>
      </c>
      <c r="AY99" s="9">
        <f>IF(AU98+AV98=0, IF(ABS(AR99)&lt;=AY$2,IF(ABS(AM99)&lt;=AY$3,1,0), 0), 0)</f>
        <v>0</v>
      </c>
      <c r="AZ99" s="9">
        <v>1</v>
      </c>
      <c r="BA99" s="11">
        <f t="shared" si="198"/>
        <v>0</v>
      </c>
      <c r="BB99" s="11">
        <f t="shared" si="198"/>
        <v>0</v>
      </c>
      <c r="BC99" s="11">
        <f>IF(SUM(R99,AN99)&gt;0,1,0)</f>
        <v>0</v>
      </c>
      <c r="BD99" s="11">
        <f t="shared" si="199"/>
        <v>1</v>
      </c>
      <c r="BE99" s="11">
        <f t="shared" si="199"/>
        <v>1</v>
      </c>
      <c r="BF99" s="11">
        <f t="shared" si="199"/>
        <v>1</v>
      </c>
      <c r="BG99" s="11">
        <f t="shared" si="199"/>
        <v>1</v>
      </c>
      <c r="BH99" s="11">
        <f t="shared" si="200"/>
        <v>0</v>
      </c>
      <c r="BI99" s="11">
        <f t="shared" si="200"/>
        <v>0</v>
      </c>
      <c r="BL99" s="11">
        <f t="shared" si="202"/>
        <v>2.1259184866228305</v>
      </c>
      <c r="BM99" s="11">
        <f t="shared" si="202"/>
        <v>1.7896762770039132</v>
      </c>
      <c r="BN99" s="11">
        <f t="shared" si="202"/>
        <v>-2.1259184866228305</v>
      </c>
      <c r="BO99" s="11">
        <f t="shared" si="202"/>
        <v>-1.7896762770039132</v>
      </c>
    </row>
    <row r="100" spans="1:67">
      <c r="A100" s="41" t="s">
        <v>16</v>
      </c>
      <c r="B100" s="42">
        <v>5</v>
      </c>
      <c r="C100" s="41" t="s">
        <v>333</v>
      </c>
      <c r="D100" s="41">
        <v>542</v>
      </c>
      <c r="E100" s="41" t="s">
        <v>286</v>
      </c>
      <c r="F100" s="41">
        <v>20090827</v>
      </c>
      <c r="G100" s="41" t="s">
        <v>86</v>
      </c>
      <c r="H100" s="9">
        <f>IF(X100=1,IF(ABS(I101-I100)&gt;H$3,IF(I100&gt;Q99,IF(I100&gt;I101,Q99+H$4,I100),IF(I100&lt;I101,Q99-H$4,I100)),I100),I100)</f>
        <v>-0.35709999999999997</v>
      </c>
      <c r="I100" s="41">
        <v>-0.35709999999999997</v>
      </c>
      <c r="J100" s="9">
        <f>IF(ABS(I100)&gt;=1.96,1,0)</f>
        <v>0</v>
      </c>
      <c r="K100" s="9">
        <f>IF(ABS(I100)&gt;=1.96,1,IF(((SQRT(ABS(I100-I99)) - 0.969)/0.416)&gt;=1.96,1,0))</f>
        <v>0</v>
      </c>
      <c r="L100" s="9">
        <f>L$2*I100 + (1-L$2)*L99</f>
        <v>5.2349459999999973E-2</v>
      </c>
      <c r="M100" s="9">
        <f>SQRT(M$2/(2 - M$2))</f>
        <v>0.42008402520840293</v>
      </c>
      <c r="N100" s="9">
        <f>IF(ABS(L100)&gt;=0*M100,(-L100),0)</f>
        <v>-5.2349459999999973E-2</v>
      </c>
      <c r="O100" s="9">
        <f>I100+N99</f>
        <v>-0.58492779999999989</v>
      </c>
      <c r="P100" s="9">
        <f>IF(N100=0, P$3, P$3 + L100*P$4)</f>
        <v>1.4062819352</v>
      </c>
      <c r="Q100" s="9">
        <f>Q$2*H100 + (1-Q$2)*Q99</f>
        <v>5.2349459999999973E-2</v>
      </c>
      <c r="R100" s="9">
        <f>IF(Q100&gt;=R$2,1,IF(Q100&lt;=R$3,1,0))</f>
        <v>0</v>
      </c>
      <c r="S100" s="9">
        <f t="shared" si="196"/>
        <v>-5.2349459999999973E-2</v>
      </c>
      <c r="T100" s="9">
        <f>H100+S99</f>
        <v>-0.58492779999999989</v>
      </c>
      <c r="U100" s="9">
        <f>IF(S100=0, U$3, U$3 + Q100*U$4)</f>
        <v>1.4062819352</v>
      </c>
      <c r="V100" s="9">
        <f>I100 - Q99</f>
        <v>-0.58492779999999989</v>
      </c>
      <c r="W100" s="9">
        <f>IF(W$3=0,SQRT(1 + (Q$2/(2 - Q$2))),W$2)</f>
        <v>1.0846522890932808</v>
      </c>
      <c r="X100" s="9">
        <f>IF(ABS(V100)&gt;(W100*X$3), 1, 0)</f>
        <v>0</v>
      </c>
      <c r="Y100" s="9">
        <f>IF(ABS(V100)&gt;(W100*Y$3), 1, 0)</f>
        <v>0</v>
      </c>
      <c r="Z100" s="9">
        <f>IF(ABS(V100)&gt;(W100*Z$3), 1, 0)</f>
        <v>0</v>
      </c>
      <c r="AA100" s="9">
        <f>IF(ABS(V100)&gt;(W100*AA$3), 1, 0)</f>
        <v>0</v>
      </c>
      <c r="AB100" s="9">
        <f>IF(Y99+Z99=0,IF(ABS(V100)&lt;=AB$2,IF(ABS(Q100)&lt;=AB$3,1,0), 0), 0)</f>
        <v>0</v>
      </c>
      <c r="AC100" s="9">
        <f>IF(Y99+Z99=0, IF(ABS(V100)&lt;=AC$2,IF(ABS(Q100)&lt;=AC$3,1,0), 0), 0)</f>
        <v>0</v>
      </c>
      <c r="AD100" s="9">
        <f>IF(AT100=1,IF(ABS(AE101-AE100)&gt;AD$3,IF(AE100&gt;AM99,IF(AE100&gt;AE101,AM99+AD$4,AE100),IF(AE100&lt;AE101,AM99-AD$4,AE100)),AE100),AE100)</f>
        <v>0.75</v>
      </c>
      <c r="AE100" s="41">
        <v>0.75</v>
      </c>
      <c r="AF100" s="9">
        <f>IF(ABS(AE100)&gt;=1.96,1,0)</f>
        <v>0</v>
      </c>
      <c r="AG100" s="9">
        <f>IF(ABS(AE100)&gt;=1.96,1,IF(((SQRT(ABS(AE100-AE99)) - 0.969)/0.416)&gt;=1.8,1,0))</f>
        <v>0</v>
      </c>
      <c r="AH100" s="9">
        <f>AH$2*AE100 + (1-AH$2)*AH99</f>
        <v>0.70089791666666645</v>
      </c>
      <c r="AI100" s="9">
        <f>SQRT(AI$2/(2 - AI$2))</f>
        <v>0.42008402520840293</v>
      </c>
      <c r="AJ100" s="9">
        <f t="shared" si="201"/>
        <v>-0.70089791666666645</v>
      </c>
      <c r="AK100" s="9">
        <f>AE100+AJ99</f>
        <v>7.0145833333333574E-2</v>
      </c>
      <c r="AL100" s="9">
        <f>IF(AJ100=0, AL$3, AL$3 + AH100*AL$4)</f>
        <v>1.2981257083333333</v>
      </c>
      <c r="AM100" s="9">
        <f>AM$2*AD100 + (1-AM$2)*AM99</f>
        <v>0.70089791666666645</v>
      </c>
      <c r="AN100" s="9">
        <f>IF(AM100&gt;=AN$2,1,IF(AM100&lt;=AN$3,1,0))</f>
        <v>0</v>
      </c>
      <c r="AO100" s="9">
        <f t="shared" si="197"/>
        <v>-0.70089791666666645</v>
      </c>
      <c r="AP100" s="9">
        <f>AD100+AO99</f>
        <v>7.0145833333333574E-2</v>
      </c>
      <c r="AQ100" s="9">
        <f>IF(AO100=0, AQ$3, AQ$3 + AM100*AQ$4)</f>
        <v>1.2981257083333333</v>
      </c>
      <c r="AR100" s="9">
        <f>AE100 - AM99</f>
        <v>7.0145833333333574E-2</v>
      </c>
      <c r="AS100" s="9">
        <f>IF(AS$3=0,SQRT(1 + (AM$2/(2 - AM$2))),AS$2)</f>
        <v>1.0846522890932808</v>
      </c>
      <c r="AT100" s="9">
        <f>IF(ABS(AR100)&gt;(AS100*AT$3), 1, 0)</f>
        <v>0</v>
      </c>
      <c r="AU100" s="9">
        <f>IF(ABS(AR100)&gt;(AS100*AU$3), 1, 0)</f>
        <v>0</v>
      </c>
      <c r="AV100" s="9">
        <f>IF(ABS(AR100)&gt;(AS100*AV$3), 1, 0)</f>
        <v>0</v>
      </c>
      <c r="AW100" s="9">
        <f>IF(ABS(AR100)&gt;(AS100*AW$3), 1, 0)</f>
        <v>0</v>
      </c>
      <c r="AX100" s="9">
        <f>IF(AU99+AV99=0,IF(ABS(AR100)&lt;=AX$2,IF(ABS(AM100)&lt;=AX$3,1,0), 0), 0)</f>
        <v>0</v>
      </c>
      <c r="AY100" s="9">
        <f>IF(AU99+AV99=0, IF(ABS(AR100)&lt;=AY$2,IF(ABS(AM100)&lt;=AY$3,1,0), 0), 0)</f>
        <v>0</v>
      </c>
      <c r="AZ100" s="9">
        <v>1</v>
      </c>
      <c r="BA100" s="11">
        <f t="shared" si="198"/>
        <v>0</v>
      </c>
      <c r="BB100" s="11">
        <f t="shared" si="198"/>
        <v>0</v>
      </c>
      <c r="BC100" s="11">
        <f>IF(SUM(R100,AN100)&gt;0,1,0)</f>
        <v>0</v>
      </c>
      <c r="BD100" s="11">
        <f t="shared" si="199"/>
        <v>0</v>
      </c>
      <c r="BE100" s="11">
        <f t="shared" si="199"/>
        <v>0</v>
      </c>
      <c r="BF100" s="11">
        <f t="shared" si="199"/>
        <v>0</v>
      </c>
      <c r="BG100" s="11">
        <f t="shared" si="199"/>
        <v>0</v>
      </c>
      <c r="BH100" s="11">
        <f t="shared" si="200"/>
        <v>0</v>
      </c>
      <c r="BI100" s="11">
        <f t="shared" si="200"/>
        <v>0</v>
      </c>
      <c r="BL100" s="11">
        <f t="shared" si="202"/>
        <v>2.1259184866228305</v>
      </c>
      <c r="BM100" s="11">
        <f t="shared" si="202"/>
        <v>1.7896762770039132</v>
      </c>
      <c r="BN100" s="11">
        <f t="shared" si="202"/>
        <v>-2.1259184866228305</v>
      </c>
      <c r="BO100" s="11">
        <f t="shared" si="202"/>
        <v>-1.7896762770039132</v>
      </c>
    </row>
    <row r="101" spans="1:67">
      <c r="A101" s="41" t="s">
        <v>16</v>
      </c>
      <c r="B101" s="42">
        <v>5</v>
      </c>
      <c r="C101" s="41" t="s">
        <v>333</v>
      </c>
      <c r="D101" s="41">
        <v>542</v>
      </c>
      <c r="E101" s="41" t="s">
        <v>286</v>
      </c>
      <c r="F101" s="41">
        <v>20091117</v>
      </c>
      <c r="G101" s="41" t="s">
        <v>145</v>
      </c>
      <c r="H101" s="9">
        <f>IF(X101=1,IF(ABS(I102-I101)&gt;H$3,IF(I101&gt;Q100,IF(I101&gt;I102,Q100+H$4,I101),IF(I101&lt;I102,Q100-H$4,I101)),I101),I101)</f>
        <v>0.28570000000000001</v>
      </c>
      <c r="I101" s="41">
        <v>0.28570000000000001</v>
      </c>
      <c r="J101" s="9">
        <f>IF(ABS(I101)&gt;=1.96,1,0)</f>
        <v>0</v>
      </c>
      <c r="K101" s="9">
        <f>IF(ABS(I101)&gt;=1.96,1,IF(((SQRT(ABS(I101-I100)) - 0.969)/0.416)&gt;=1.96,1,0))</f>
        <v>0</v>
      </c>
      <c r="L101" s="9">
        <f>L$2*I101 + (1-L$2)*L100</f>
        <v>0.12235462199999997</v>
      </c>
      <c r="M101" s="9">
        <f>SQRT(M$2/(2 - M$2))</f>
        <v>0.42008402520840293</v>
      </c>
      <c r="N101" s="9">
        <f>IF(ABS(L101)&gt;=0*M101,(-L101),0)</f>
        <v>-0.12235462199999997</v>
      </c>
      <c r="O101" s="9">
        <f>I101+N100</f>
        <v>0.23335054000000005</v>
      </c>
      <c r="P101" s="9">
        <f>IF(N101=0, P$3, P$3 + L101*P$4)</f>
        <v>1.4146825546399999</v>
      </c>
      <c r="Q101" s="9">
        <f>Q$2*H101 + (1-Q$2)*Q100</f>
        <v>0.12235462199999997</v>
      </c>
      <c r="R101" s="9">
        <f>IF(Q101&gt;=R$2,1,IF(Q101&lt;=R$3,1,0))</f>
        <v>0</v>
      </c>
      <c r="S101" s="9">
        <f t="shared" si="196"/>
        <v>-0.12235462199999997</v>
      </c>
      <c r="T101" s="9">
        <f>H101+S100</f>
        <v>0.23335054000000005</v>
      </c>
      <c r="U101" s="9">
        <f>IF(S101=0, U$3, U$3 + Q101*U$4)</f>
        <v>1.4146825546399999</v>
      </c>
      <c r="V101" s="9">
        <f>I101 - Q100</f>
        <v>0.23335054000000005</v>
      </c>
      <c r="W101" s="9">
        <f>IF(W$3=0,SQRT(1 + (Q$2/(2 - Q$2))),W$2)</f>
        <v>1.0846522890932808</v>
      </c>
      <c r="X101" s="9">
        <f>IF(ABS(V101)&gt;(W101*X$3), 1, 0)</f>
        <v>0</v>
      </c>
      <c r="Y101" s="9">
        <f>IF(ABS(V101)&gt;(W101*Y$3), 1, 0)</f>
        <v>0</v>
      </c>
      <c r="Z101" s="9">
        <f>IF(ABS(V101)&gt;(W101*Z$3), 1, 0)</f>
        <v>0</v>
      </c>
      <c r="AA101" s="9">
        <f>IF(ABS(V101)&gt;(W101*AA$3), 1, 0)</f>
        <v>0</v>
      </c>
      <c r="AB101" s="9">
        <f>IF(Y100+Z100=0,IF(ABS(V101)&lt;=AB$2,IF(ABS(Q101)&lt;=AB$3,1,0), 0), 0)</f>
        <v>1</v>
      </c>
      <c r="AC101" s="9">
        <f>IF(Y100+Z100=0, IF(ABS(V101)&lt;=AC$2,IF(ABS(Q101)&lt;=AC$3,1,0), 0), 0)</f>
        <v>1</v>
      </c>
      <c r="AD101" s="9">
        <f>IF(AT101=1,IF(ABS(AE102-AE101)&gt;AD$3,IF(AE101&gt;AM100,IF(AE101&gt;AE102,AM100+AD$4,AE101),IF(AE101&lt;AE102,AM100-AD$4,AE101)),AE101),AE101)</f>
        <v>0.9375</v>
      </c>
      <c r="AE101" s="41">
        <v>0.9375</v>
      </c>
      <c r="AF101" s="9">
        <f>IF(ABS(AE101)&gt;=1.96,1,0)</f>
        <v>0</v>
      </c>
      <c r="AG101" s="9">
        <f>IF(ABS(AE101)&gt;=1.96,1,IF(((SQRT(ABS(AE101-AE100)) - 0.969)/0.416)&gt;=1.8,1,0))</f>
        <v>0</v>
      </c>
      <c r="AH101" s="9">
        <f>AH$2*AE101 + (1-AH$2)*AH100</f>
        <v>0.77187854166666647</v>
      </c>
      <c r="AI101" s="9">
        <f>SQRT(AI$2/(2 - AI$2))</f>
        <v>0.42008402520840293</v>
      </c>
      <c r="AJ101" s="9">
        <f t="shared" si="201"/>
        <v>-0.77187854166666647</v>
      </c>
      <c r="AK101" s="9">
        <f>AE101+AJ100</f>
        <v>0.23660208333333355</v>
      </c>
      <c r="AL101" s="9">
        <f>IF(AJ101=0, AL$3, AL$3 + AH101*AL$4)</f>
        <v>1.3080629958333332</v>
      </c>
      <c r="AM101" s="9">
        <f>AM$2*AD101 + (1-AM$2)*AM100</f>
        <v>0.77187854166666647</v>
      </c>
      <c r="AN101" s="9">
        <f>IF(AM101&gt;=AN$2,1,IF(AM101&lt;=AN$3,1,0))</f>
        <v>0</v>
      </c>
      <c r="AO101" s="9">
        <f t="shared" si="197"/>
        <v>-0.77187854166666647</v>
      </c>
      <c r="AP101" s="9">
        <f>AD101+AO100</f>
        <v>0.23660208333333355</v>
      </c>
      <c r="AQ101" s="9">
        <f>IF(AO101=0, AQ$3, AQ$3 + AM101*AQ$4)</f>
        <v>1.3080629958333332</v>
      </c>
      <c r="AR101" s="9">
        <f>AE101 - AM100</f>
        <v>0.23660208333333355</v>
      </c>
      <c r="AS101" s="9">
        <f>IF(AS$3=0,SQRT(1 + (AM$2/(2 - AM$2))),AS$2)</f>
        <v>1.0846522890932808</v>
      </c>
      <c r="AT101" s="9">
        <f>IF(ABS(AR101)&gt;(AS101*AT$3), 1, 0)</f>
        <v>0</v>
      </c>
      <c r="AU101" s="9">
        <f>IF(ABS(AR101)&gt;(AS101*AU$3), 1, 0)</f>
        <v>0</v>
      </c>
      <c r="AV101" s="9">
        <f>IF(ABS(AR101)&gt;(AS101*AV$3), 1, 0)</f>
        <v>0</v>
      </c>
      <c r="AW101" s="9">
        <f>IF(ABS(AR101)&gt;(AS101*AW$3), 1, 0)</f>
        <v>0</v>
      </c>
      <c r="AX101" s="9">
        <f>IF(AU100+AV100=0,IF(ABS(AR101)&lt;=AX$2,IF(ABS(AM101)&lt;=AX$3,1,0), 0), 0)</f>
        <v>0</v>
      </c>
      <c r="AY101" s="9">
        <f>IF(AU100+AV100=0, IF(ABS(AR101)&lt;=AY$2,IF(ABS(AM101)&lt;=AY$3,1,0), 0), 0)</f>
        <v>1</v>
      </c>
      <c r="AZ101" s="9">
        <v>1</v>
      </c>
      <c r="BA101" s="11">
        <f t="shared" si="198"/>
        <v>0</v>
      </c>
      <c r="BB101" s="11">
        <f t="shared" si="198"/>
        <v>0</v>
      </c>
      <c r="BC101" s="11">
        <f>IF(SUM(R101,AN101)&gt;0,1,0)</f>
        <v>0</v>
      </c>
      <c r="BD101" s="11">
        <f t="shared" si="199"/>
        <v>0</v>
      </c>
      <c r="BE101" s="11">
        <f t="shared" si="199"/>
        <v>0</v>
      </c>
      <c r="BF101" s="11">
        <f t="shared" si="199"/>
        <v>0</v>
      </c>
      <c r="BG101" s="11">
        <f t="shared" si="199"/>
        <v>0</v>
      </c>
      <c r="BH101" s="11">
        <f t="shared" si="200"/>
        <v>0</v>
      </c>
      <c r="BI101" s="11">
        <f t="shared" si="200"/>
        <v>1</v>
      </c>
      <c r="BL101" s="11">
        <f t="shared" si="202"/>
        <v>2.1259184866228305</v>
      </c>
      <c r="BM101" s="11">
        <f t="shared" si="202"/>
        <v>1.7896762770039132</v>
      </c>
      <c r="BN101" s="11">
        <f t="shared" si="202"/>
        <v>-2.1259184866228305</v>
      </c>
      <c r="BO101" s="11">
        <f t="shared" si="202"/>
        <v>-1.7896762770039132</v>
      </c>
    </row>
    <row r="102" spans="1:67">
      <c r="A102" s="9"/>
      <c r="B102" s="9">
        <f>COUNT(B97:B101)</f>
        <v>5</v>
      </c>
      <c r="C102" s="9"/>
      <c r="D102" s="9"/>
      <c r="E102" s="9"/>
      <c r="F102" s="9"/>
      <c r="G102" s="9"/>
      <c r="H102" s="9"/>
      <c r="J102" s="9">
        <f>SUM(J97:J101)</f>
        <v>0</v>
      </c>
      <c r="K102" s="9">
        <f>SUM(K97:K101)</f>
        <v>0</v>
      </c>
      <c r="L102" s="9"/>
      <c r="M102" s="9"/>
      <c r="N102" s="9"/>
      <c r="O102" s="9">
        <f>AVERAGE(O97:O101)</f>
        <v>-4.0650251999999977E-2</v>
      </c>
      <c r="P102" s="9">
        <f>AVERAGE(P97:P101)</f>
        <v>1.4249577411679999</v>
      </c>
      <c r="Q102" s="9"/>
      <c r="R102" s="9">
        <f>SUM(R97:R101)</f>
        <v>0</v>
      </c>
      <c r="S102" s="9"/>
      <c r="T102" s="9">
        <f>AVERAGE(T97:T101)</f>
        <v>-9.3030251999999952E-2</v>
      </c>
      <c r="U102" s="9">
        <f>AVERAGE(U97:U101)</f>
        <v>1.4249577411679999</v>
      </c>
      <c r="V102" s="9"/>
      <c r="W102" s="9"/>
      <c r="X102" s="9">
        <f t="shared" ref="X102:AC102" si="203">SUM(X97:X101)</f>
        <v>0</v>
      </c>
      <c r="Y102" s="9">
        <f t="shared" si="203"/>
        <v>0</v>
      </c>
      <c r="Z102" s="9">
        <f t="shared" si="203"/>
        <v>0</v>
      </c>
      <c r="AA102" s="9">
        <f t="shared" si="203"/>
        <v>1</v>
      </c>
      <c r="AB102" s="9">
        <f t="shared" si="203"/>
        <v>1</v>
      </c>
      <c r="AC102" s="9">
        <f t="shared" si="203"/>
        <v>1</v>
      </c>
      <c r="AD102" s="9"/>
      <c r="AF102" s="9">
        <f>SUM(AF97:AF101)</f>
        <v>0</v>
      </c>
      <c r="AG102" s="9">
        <f>SUM(AG97:AG101)</f>
        <v>0</v>
      </c>
      <c r="AH102" s="9"/>
      <c r="AI102" s="9"/>
      <c r="AJ102" s="9"/>
      <c r="AK102" s="9">
        <f>AVERAGE(AK97:AK101)</f>
        <v>8.6807916666666873E-2</v>
      </c>
      <c r="AL102" s="9">
        <f>AVERAGE(AL97:AL101)</f>
        <v>1.3337094908333331</v>
      </c>
      <c r="AM102" s="9"/>
      <c r="AN102" s="9">
        <f>SUM(AN97:AN101)</f>
        <v>0</v>
      </c>
      <c r="AO102" s="9"/>
      <c r="AP102" s="9">
        <f>AVERAGE(AP97:AP101)</f>
        <v>-9.6525416666666433E-2</v>
      </c>
      <c r="AQ102" s="9">
        <f>AVERAGE(AQ97:AQ101)</f>
        <v>1.3337094908333331</v>
      </c>
      <c r="AR102" s="9"/>
      <c r="AS102" s="9"/>
      <c r="AT102" s="9">
        <f t="shared" ref="AT102:BI102" si="204">SUM(AT97:AT101)</f>
        <v>1</v>
      </c>
      <c r="AU102" s="9">
        <f t="shared" si="204"/>
        <v>1</v>
      </c>
      <c r="AV102" s="9">
        <f t="shared" si="204"/>
        <v>1</v>
      </c>
      <c r="AW102" s="9">
        <f t="shared" si="204"/>
        <v>1</v>
      </c>
      <c r="AX102" s="9">
        <f t="shared" si="204"/>
        <v>0</v>
      </c>
      <c r="AY102" s="9">
        <f t="shared" si="204"/>
        <v>1</v>
      </c>
      <c r="AZ102" s="9">
        <f t="shared" si="204"/>
        <v>5</v>
      </c>
      <c r="BA102" s="9">
        <f t="shared" si="204"/>
        <v>0</v>
      </c>
      <c r="BB102" s="9">
        <f t="shared" si="204"/>
        <v>0</v>
      </c>
      <c r="BC102" s="9">
        <f t="shared" si="204"/>
        <v>0</v>
      </c>
      <c r="BD102" s="9">
        <f t="shared" si="204"/>
        <v>1</v>
      </c>
      <c r="BE102" s="9">
        <f t="shared" si="204"/>
        <v>1</v>
      </c>
      <c r="BF102" s="9">
        <f t="shared" si="204"/>
        <v>1</v>
      </c>
      <c r="BG102" s="9">
        <f t="shared" si="204"/>
        <v>2</v>
      </c>
      <c r="BH102" s="9">
        <f t="shared" si="204"/>
        <v>0</v>
      </c>
      <c r="BI102" s="9">
        <f t="shared" si="204"/>
        <v>1</v>
      </c>
    </row>
    <row r="103" spans="1:67">
      <c r="A103" s="9"/>
      <c r="B103" s="9"/>
      <c r="C103" s="9"/>
      <c r="D103" s="9"/>
      <c r="E103" s="9"/>
      <c r="F103" s="9"/>
      <c r="G103" s="9"/>
      <c r="H103" s="9"/>
      <c r="J103" s="9"/>
      <c r="K103" s="9"/>
      <c r="L103" s="9"/>
      <c r="M103" s="9"/>
      <c r="N103" s="9"/>
      <c r="O103" s="9">
        <f>P$3 + O102*P$4</f>
        <v>1.3951219697599999</v>
      </c>
      <c r="P103" s="9"/>
      <c r="Q103" s="9"/>
      <c r="R103" s="9"/>
      <c r="S103" s="9"/>
      <c r="T103" s="9">
        <f>U$3 + T102*U$4</f>
        <v>1.3888363697599999</v>
      </c>
      <c r="U103" s="9"/>
      <c r="V103" s="9"/>
      <c r="W103" s="9"/>
      <c r="X103" s="9"/>
      <c r="Y103" s="9"/>
      <c r="Z103" s="9">
        <f>Z102-Y102</f>
        <v>0</v>
      </c>
      <c r="AA103" s="9"/>
      <c r="AB103" s="9"/>
      <c r="AC103" s="9"/>
      <c r="AD103" s="9"/>
      <c r="AF103" s="9"/>
      <c r="AG103" s="9"/>
      <c r="AH103" s="9"/>
      <c r="AI103" s="9"/>
      <c r="AJ103" s="9"/>
      <c r="AK103" s="9">
        <f>AL$3 + AK102*AL$4</f>
        <v>1.2121531083333332</v>
      </c>
      <c r="AL103" s="9"/>
      <c r="AM103" s="9"/>
      <c r="AN103" s="9"/>
      <c r="AO103" s="9"/>
      <c r="AP103" s="9">
        <f>AQ$3 + AP102*AQ$4</f>
        <v>1.1864864416666667</v>
      </c>
      <c r="AQ103" s="9"/>
      <c r="AR103" s="9"/>
      <c r="AS103" s="9"/>
      <c r="AT103" s="9"/>
      <c r="AU103" s="9"/>
      <c r="AV103" s="9">
        <f>AV102-AU102</f>
        <v>0</v>
      </c>
      <c r="AW103" s="9"/>
      <c r="AX103" s="9"/>
      <c r="AY103" s="9"/>
      <c r="AZ103" s="9"/>
    </row>
    <row r="104" spans="1:67">
      <c r="A104" s="9"/>
      <c r="B104" s="9"/>
      <c r="C104" s="9"/>
      <c r="D104" s="9"/>
      <c r="E104" s="9"/>
      <c r="F104" s="9"/>
      <c r="G104" s="9"/>
      <c r="H104" s="9"/>
      <c r="J104" s="9"/>
      <c r="K104" s="9"/>
      <c r="L104" s="9"/>
      <c r="M104" s="9"/>
      <c r="N104" s="9"/>
      <c r="O104" s="9">
        <f>STDEV(O97:O101)</f>
        <v>0.96476307320875587</v>
      </c>
      <c r="P104" s="9"/>
      <c r="Q104" s="9"/>
      <c r="R104" s="9"/>
      <c r="S104" s="9"/>
      <c r="T104" s="9">
        <f>STDEV(T97:T101)</f>
        <v>0.9882182825306377</v>
      </c>
      <c r="U104" s="9"/>
      <c r="V104" s="9"/>
      <c r="W104" s="9"/>
      <c r="X104" s="9"/>
      <c r="Y104" s="9"/>
      <c r="Z104" s="9"/>
      <c r="AA104" s="9"/>
      <c r="AB104" s="9"/>
      <c r="AC104" s="9"/>
      <c r="AD104" s="9"/>
      <c r="AF104" s="9"/>
      <c r="AG104" s="9"/>
      <c r="AH104" s="9"/>
      <c r="AI104" s="9"/>
      <c r="AJ104" s="9"/>
      <c r="AK104" s="9">
        <f>STDEV(AK97:AK101)</f>
        <v>1.5719206175996046</v>
      </c>
      <c r="AL104" s="9"/>
      <c r="AM104" s="9"/>
      <c r="AN104" s="9"/>
      <c r="AO104" s="9"/>
      <c r="AP104" s="9">
        <f>STDEV(AP97:AP101)</f>
        <v>1.3381913585367751</v>
      </c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67">
      <c r="A105" s="9"/>
      <c r="B105" s="9"/>
      <c r="C105" s="9"/>
      <c r="D105" s="9"/>
      <c r="E105" s="9"/>
      <c r="F105" s="9"/>
      <c r="G105" s="9"/>
      <c r="H105" s="9"/>
      <c r="J105" s="9"/>
      <c r="K105" s="9"/>
      <c r="L105" s="9"/>
      <c r="M105" s="9"/>
      <c r="N105" s="9"/>
      <c r="O105" s="9">
        <f>SQRT(O104^2 + O102^2)</f>
        <v>0.96561909178250338</v>
      </c>
      <c r="P105" s="9"/>
      <c r="Q105" s="9"/>
      <c r="R105" s="9"/>
      <c r="S105" s="9"/>
      <c r="T105" s="9">
        <f>SQRT(T104^2 + T102^2)</f>
        <v>0.99258752849055421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F105" s="9"/>
      <c r="AG105" s="9"/>
      <c r="AH105" s="9"/>
      <c r="AI105" s="9"/>
      <c r="AJ105" s="9"/>
      <c r="AK105" s="9">
        <f>SQRT(AK104^2 + AK102^2)</f>
        <v>1.5743157378463599</v>
      </c>
      <c r="AL105" s="9"/>
      <c r="AM105" s="9"/>
      <c r="AN105" s="9"/>
      <c r="AO105" s="9"/>
      <c r="AP105" s="9">
        <f>SQRT(AP104^2 + AP102^2)</f>
        <v>1.3416680916400945</v>
      </c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67">
      <c r="A106" s="9"/>
      <c r="B106" s="9"/>
      <c r="C106" s="9"/>
      <c r="D106" s="9"/>
      <c r="E106" s="9"/>
      <c r="F106" s="9"/>
      <c r="G106" s="9"/>
      <c r="H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67">
      <c r="A107" s="9"/>
      <c r="B107" s="9"/>
      <c r="C107" s="9"/>
      <c r="D107" s="9"/>
      <c r="E107" s="9"/>
      <c r="F107" s="9"/>
      <c r="G107" s="9"/>
      <c r="H107" s="9"/>
      <c r="J107" s="9"/>
      <c r="K107" s="9"/>
      <c r="L107" s="9">
        <f>AVERAGE(I108:I110)</f>
        <v>-0.55553333333333332</v>
      </c>
      <c r="M107" s="9"/>
      <c r="N107" s="9">
        <v>0</v>
      </c>
      <c r="O107" s="9"/>
      <c r="P107" s="9"/>
      <c r="Q107" s="9">
        <f>AVERAGE(I108:I110)</f>
        <v>-0.55553333333333332</v>
      </c>
      <c r="R107" s="9"/>
      <c r="S107" s="9">
        <f>-1*Q107</f>
        <v>0.55553333333333332</v>
      </c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F107" s="9"/>
      <c r="AG107" s="9"/>
      <c r="AH107" s="9">
        <f>AVERAGE(AE108:AE110)</f>
        <v>0.45240000000000008</v>
      </c>
      <c r="AI107" s="9"/>
      <c r="AJ107" s="9">
        <v>0</v>
      </c>
      <c r="AK107" s="9"/>
      <c r="AL107" s="9"/>
      <c r="AM107" s="9">
        <f>AVERAGE(AE108:AE110)</f>
        <v>0.45240000000000008</v>
      </c>
      <c r="AN107" s="9"/>
      <c r="AO107" s="9">
        <f>-1*AM107</f>
        <v>-0.45240000000000008</v>
      </c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67">
      <c r="A108" s="51" t="s">
        <v>16</v>
      </c>
      <c r="B108" s="52">
        <v>5</v>
      </c>
      <c r="C108" s="51" t="s">
        <v>369</v>
      </c>
      <c r="D108" s="51">
        <v>540</v>
      </c>
      <c r="E108" s="51" t="s">
        <v>330</v>
      </c>
      <c r="F108" s="51">
        <v>20100115</v>
      </c>
      <c r="G108" s="51" t="s">
        <v>157</v>
      </c>
      <c r="H108" s="9">
        <f>IF(X108=1,IF(ABS(I109-I108)&gt;H$3,IF(I108&gt;Q107,IF(I108&gt;I109,Q107+H$4,I108),IF(I108&lt;I109,Q107-H$4,I108)),I108),I108)</f>
        <v>-1.3332999999999999</v>
      </c>
      <c r="I108" s="51">
        <v>-1.3332999999999999</v>
      </c>
      <c r="J108" s="9">
        <f>IF(ABS(I108)&gt;=1.96,1,0)</f>
        <v>0</v>
      </c>
      <c r="K108" s="9">
        <f>IF(ABS(I108)&gt;=1.96,1,IF(((SQRT(ABS(I108-I107)) - 0.969)/0.416)&gt;=1.96,1,0))</f>
        <v>0</v>
      </c>
      <c r="L108" s="9">
        <f>L$2*I108 + (1-L$2)*L107</f>
        <v>-0.78886333333333325</v>
      </c>
      <c r="M108" s="9">
        <f>SQRT(M$2/(2 - M$2))</f>
        <v>0.42008402520840293</v>
      </c>
      <c r="N108" s="9">
        <f>IF(ABS(L108)&gt;=0*M108,(-L108),0)</f>
        <v>0.78886333333333325</v>
      </c>
      <c r="O108" s="9">
        <f>I108+N107</f>
        <v>-1.3332999999999999</v>
      </c>
      <c r="P108" s="9">
        <f>IF(N108=0, P$3, P$3 + L108*P$4)</f>
        <v>1.3053363999999998</v>
      </c>
      <c r="Q108" s="9">
        <f>Q$2*H108 + (1-Q$2)*Q107</f>
        <v>-0.78886333333333325</v>
      </c>
      <c r="R108" s="9">
        <f>IF(Q108&gt;=R$2,1,IF(Q108&lt;=R$3,1,0))</f>
        <v>0</v>
      </c>
      <c r="S108" s="9">
        <f>-1*Q108</f>
        <v>0.78886333333333325</v>
      </c>
      <c r="T108" s="9">
        <f>H108+S107</f>
        <v>-0.77776666666666661</v>
      </c>
      <c r="U108" s="9">
        <f>IF(S108=0, U$3, U$3 + Q108*U$4)</f>
        <v>1.3053363999999998</v>
      </c>
      <c r="V108" s="9">
        <f>I108 - Q107</f>
        <v>-0.77776666666666661</v>
      </c>
      <c r="W108" s="9">
        <f>IF(W$3=0,SQRT(1 + (Q$2/(2 - Q$2))),W$2)</f>
        <v>1.0846522890932808</v>
      </c>
      <c r="X108" s="9">
        <f>IF(ABS(V108)&gt;(W108*X$3), 1, 0)</f>
        <v>0</v>
      </c>
      <c r="Y108" s="9">
        <f>IF(ABS(V108)&gt;(W108*Y$3), 1, 0)</f>
        <v>0</v>
      </c>
      <c r="Z108" s="9">
        <f>IF(ABS(V108)&gt;(W108*Z$3), 1, 0)</f>
        <v>0</v>
      </c>
      <c r="AA108" s="9">
        <f>IF(ABS(V108)&gt;(W108*AA$3), 1, 0)</f>
        <v>0</v>
      </c>
      <c r="AB108" s="9">
        <f>IF(Y107+Z107=0,IF(ABS(V108)&lt;=AB$2,IF(ABS(Q108)&lt;=AB$3,1,0), 0), 0)</f>
        <v>0</v>
      </c>
      <c r="AC108" s="9">
        <f>IF(Y107+Z107=0, IF(ABS(V108)&lt;=AC$2,IF(ABS(Q108)&lt;=AC$3,1,0), 0), 0)</f>
        <v>0</v>
      </c>
      <c r="AD108" s="9">
        <f>IF(AT108=1,IF(ABS(AE109-AE108)&gt;AD$3,IF(AE108&gt;AM107,IF(AE108&gt;AE109,AM107+AD$4,AE108),IF(AE108&lt;AE109,AM107-AD$4,AE108)),AE108),AE108)</f>
        <v>1.7857000000000001</v>
      </c>
      <c r="AE108" s="51">
        <v>1.7857000000000001</v>
      </c>
      <c r="AF108" s="9">
        <f>IF(ABS(AE108)&gt;=1.96,1,0)</f>
        <v>0</v>
      </c>
      <c r="AG108" s="9">
        <f>IF(ABS(AE108)&gt;=1.96,1,IF(((SQRT(ABS(AE108-AE107)) - 0.969)/0.416)&gt;=1.8,1,0))</f>
        <v>0</v>
      </c>
      <c r="AH108" s="9">
        <f>AH$2*AE108 + (1-AH$2)*AH107</f>
        <v>0.85238999999999998</v>
      </c>
      <c r="AI108" s="9">
        <f>SQRT(AI$2/(2 - AI$2))</f>
        <v>0.42008402520840293</v>
      </c>
      <c r="AJ108" s="9">
        <f>IF(ABS(AH108)&gt;=0*AI108,(-AH108),0)</f>
        <v>-0.85238999999999998</v>
      </c>
      <c r="AK108" s="9">
        <f>AE108+AJ107</f>
        <v>1.7857000000000001</v>
      </c>
      <c r="AL108" s="9">
        <f>IF(AJ108=0, AL$3, AL$3 + AH108*AL$4)</f>
        <v>1.3193345999999999</v>
      </c>
      <c r="AM108" s="9">
        <f>AM$2*AD108 + (1-AM$2)*AM107</f>
        <v>0.85238999999999998</v>
      </c>
      <c r="AN108" s="9">
        <f>IF(AM108&gt;=AN$2,1,IF(AM108&lt;=AN$3,1,0))</f>
        <v>0</v>
      </c>
      <c r="AO108" s="9">
        <f>-1*AM108</f>
        <v>-0.85238999999999998</v>
      </c>
      <c r="AP108" s="9">
        <f>AD108+AO107</f>
        <v>1.3332999999999999</v>
      </c>
      <c r="AQ108" s="9">
        <f>IF(AO108=0, AQ$3, AQ$3 + AM108*AQ$4)</f>
        <v>1.3193345999999999</v>
      </c>
      <c r="AR108" s="9">
        <f>AE108 - AM107</f>
        <v>1.3332999999999999</v>
      </c>
      <c r="AS108" s="9">
        <f>IF(AS$3=0,SQRT(1 + (AM$2/(2 - AM$2))),AS$2)</f>
        <v>1.0846522890932808</v>
      </c>
      <c r="AT108" s="9">
        <f>IF(ABS(AR108)&gt;(AS108*AT$3), 1, 0)</f>
        <v>0</v>
      </c>
      <c r="AU108" s="9">
        <f>IF(ABS(AR108)&gt;(AS108*AU$3), 1, 0)</f>
        <v>0</v>
      </c>
      <c r="AV108" s="9">
        <f>IF(ABS(AR108)&gt;(AS108*AV$3), 1, 0)</f>
        <v>0</v>
      </c>
      <c r="AW108" s="9">
        <f>IF(ABS(AR108)&gt;(AS108*AW$3), 1, 0)</f>
        <v>0</v>
      </c>
      <c r="AX108" s="9">
        <f>IF(AU107+AV107=0,IF(ABS(AR108)&lt;=AX$2,IF(ABS(AM108)&lt;=AX$3,1,0), 0), 0)</f>
        <v>0</v>
      </c>
      <c r="AY108" s="9">
        <f>IF(AU107+AV107=0, IF(ABS(AR108)&lt;=AY$2,IF(ABS(AM108)&lt;=AY$3,1,0), 0), 0)</f>
        <v>0</v>
      </c>
      <c r="AZ108" s="9">
        <v>1</v>
      </c>
      <c r="BA108" s="11">
        <f t="shared" ref="BA108:BB110" si="205">IF(SUM(J108,AF108)&gt;0,1,0)</f>
        <v>0</v>
      </c>
      <c r="BB108" s="11">
        <f t="shared" si="205"/>
        <v>0</v>
      </c>
      <c r="BC108" s="11">
        <f>IF(SUM(R108,AN108)&gt;0,1,0)</f>
        <v>0</v>
      </c>
      <c r="BD108" s="11">
        <f t="shared" ref="BD108:BG110" si="206">IF(SUM(X108,AT108)&gt;0,1,0)</f>
        <v>0</v>
      </c>
      <c r="BE108" s="11">
        <f t="shared" si="206"/>
        <v>0</v>
      </c>
      <c r="BF108" s="11">
        <f t="shared" si="206"/>
        <v>0</v>
      </c>
      <c r="BG108" s="11">
        <f t="shared" si="206"/>
        <v>0</v>
      </c>
      <c r="BH108" s="11">
        <f t="shared" ref="BH108:BI110" si="207">IF(SUM(AB108,AX108)=2,1,0)</f>
        <v>0</v>
      </c>
      <c r="BI108" s="11">
        <f t="shared" si="207"/>
        <v>0</v>
      </c>
      <c r="BL108" s="11">
        <f>BL$3*BL$4</f>
        <v>2.1259184866228305</v>
      </c>
      <c r="BM108" s="11">
        <f>BM$3*BM$4</f>
        <v>1.7896762770039132</v>
      </c>
      <c r="BN108" s="11">
        <f>BN$3*BN$4</f>
        <v>-2.1259184866228305</v>
      </c>
      <c r="BO108" s="11">
        <f>BO$3*BO$4</f>
        <v>-1.7896762770039132</v>
      </c>
    </row>
    <row r="109" spans="1:67">
      <c r="A109" s="51" t="s">
        <v>16</v>
      </c>
      <c r="B109" s="52">
        <v>5</v>
      </c>
      <c r="C109" s="51" t="s">
        <v>369</v>
      </c>
      <c r="D109" s="51">
        <v>541</v>
      </c>
      <c r="E109" s="51" t="s">
        <v>292</v>
      </c>
      <c r="F109" s="51">
        <v>20100124</v>
      </c>
      <c r="G109" s="51" t="s">
        <v>160</v>
      </c>
      <c r="H109" s="9">
        <f>IF(X109=1,IF(ABS(I110-I109)&gt;H$3,IF(I109&gt;Q108,IF(I109&gt;I110,Q108+H$4,I109),IF(I109&lt;I110,Q108-H$4,I109)),I109),I109)</f>
        <v>-0.75</v>
      </c>
      <c r="I109" s="51">
        <v>-0.75</v>
      </c>
      <c r="J109" s="9">
        <f>IF(ABS(I109)&gt;=1.96,1,0)</f>
        <v>0</v>
      </c>
      <c r="K109" s="9">
        <f>IF(ABS(I109)&gt;=1.96,1,IF(((SQRT(ABS(I109-I108)) - 0.969)/0.416)&gt;=1.96,1,0))</f>
        <v>0</v>
      </c>
      <c r="L109" s="9">
        <f>L$2*I109 + (1-L$2)*L108</f>
        <v>-0.77720433333333316</v>
      </c>
      <c r="M109" s="9">
        <f>SQRT(M$2/(2 - M$2))</f>
        <v>0.42008402520840293</v>
      </c>
      <c r="N109" s="9">
        <f>IF(ABS(L109)&gt;=0*M109,(-L109),0)</f>
        <v>0.77720433333333316</v>
      </c>
      <c r="O109" s="9">
        <f>I109+N108</f>
        <v>3.886333333333325E-2</v>
      </c>
      <c r="P109" s="9">
        <f>IF(N109=0, P$3, P$3 + L109*P$4)</f>
        <v>1.3067354799999999</v>
      </c>
      <c r="Q109" s="9">
        <f>Q$2*H109 + (1-Q$2)*Q108</f>
        <v>-0.77720433333333316</v>
      </c>
      <c r="R109" s="9">
        <f>IF(Q109&gt;=R$2,1,IF(Q109&lt;=R$3,1,0))</f>
        <v>0</v>
      </c>
      <c r="S109" s="9">
        <f>-1*Q109</f>
        <v>0.77720433333333316</v>
      </c>
      <c r="T109" s="9">
        <f>H109+S108</f>
        <v>3.886333333333325E-2</v>
      </c>
      <c r="U109" s="9">
        <f>IF(S109=0, U$3, U$3 + Q109*U$4)</f>
        <v>1.3067354799999999</v>
      </c>
      <c r="V109" s="9">
        <f>I109 - Q108</f>
        <v>3.886333333333325E-2</v>
      </c>
      <c r="W109" s="9">
        <f>IF(W$3=0,SQRT(1 + (Q$2/(2 - Q$2))),W$2)</f>
        <v>1.0846522890932808</v>
      </c>
      <c r="X109" s="9">
        <f>IF(ABS(V109)&gt;(W109*X$3), 1, 0)</f>
        <v>0</v>
      </c>
      <c r="Y109" s="9">
        <f>IF(ABS(V109)&gt;(W109*Y$3), 1, 0)</f>
        <v>0</v>
      </c>
      <c r="Z109" s="9">
        <f>IF(ABS(V109)&gt;(W109*Z$3), 1, 0)</f>
        <v>0</v>
      </c>
      <c r="AA109" s="9">
        <f>IF(ABS(V109)&gt;(W109*AA$3), 1, 0)</f>
        <v>0</v>
      </c>
      <c r="AB109" s="9">
        <f>IF(Y108+Z108=0,IF(ABS(V109)&lt;=AB$2,IF(ABS(Q109)&lt;=AB$3,1,0), 0), 0)</f>
        <v>0</v>
      </c>
      <c r="AC109" s="9">
        <f>IF(Y108+Z108=0, IF(ABS(V109)&lt;=AC$2,IF(ABS(Q109)&lt;=AC$3,1,0), 0), 0)</f>
        <v>1</v>
      </c>
      <c r="AD109" s="9">
        <f>IF(AT109=1,IF(ABS(AE110-AE109)&gt;AD$3,IF(AE109&gt;AM108,IF(AE109&gt;AE110,AM108+AD$4,AE109),IF(AE109&lt;AE110,AM108-AD$4,AE109)),AE109),AE109)</f>
        <v>0.1429</v>
      </c>
      <c r="AE109" s="51">
        <v>0.1429</v>
      </c>
      <c r="AF109" s="9">
        <f>IF(ABS(AE109)&gt;=1.96,1,0)</f>
        <v>0</v>
      </c>
      <c r="AG109" s="9">
        <f>IF(ABS(AE109)&gt;=1.96,1,IF(((SQRT(ABS(AE109-AE108)) - 0.969)/0.416)&gt;=1.8,1,0))</f>
        <v>0</v>
      </c>
      <c r="AH109" s="9">
        <f>AH$2*AE109 + (1-AH$2)*AH108</f>
        <v>0.63954299999999986</v>
      </c>
      <c r="AI109" s="9">
        <f>SQRT(AI$2/(2 - AI$2))</f>
        <v>0.42008402520840293</v>
      </c>
      <c r="AJ109" s="9">
        <f t="shared" ref="AJ109:AJ110" si="208">IF(ABS(AH109)&gt;=0*AI109,(-AH109),0)</f>
        <v>-0.63954299999999986</v>
      </c>
      <c r="AK109" s="9">
        <f>AE109+AJ108</f>
        <v>-0.70948999999999995</v>
      </c>
      <c r="AL109" s="9">
        <f>IF(AJ109=0, AL$3, AL$3 + AH109*AL$4)</f>
        <v>1.2895360199999999</v>
      </c>
      <c r="AM109" s="9">
        <f>AM$2*AD109 + (1-AM$2)*AM108</f>
        <v>0.63954299999999986</v>
      </c>
      <c r="AN109" s="9">
        <f>IF(AM109&gt;=AN$2,1,IF(AM109&lt;=AN$3,1,0))</f>
        <v>0</v>
      </c>
      <c r="AO109" s="9">
        <f>-1*AM109</f>
        <v>-0.63954299999999986</v>
      </c>
      <c r="AP109" s="9">
        <f>AD109+AO108</f>
        <v>-0.70948999999999995</v>
      </c>
      <c r="AQ109" s="9">
        <f>IF(AO109=0, AQ$3, AQ$3 + AM109*AQ$4)</f>
        <v>1.2895360199999999</v>
      </c>
      <c r="AR109" s="9">
        <f>AE109 - AM108</f>
        <v>-0.70948999999999995</v>
      </c>
      <c r="AS109" s="9">
        <f>IF(AS$3=0,SQRT(1 + (AM$2/(2 - AM$2))),AS$2)</f>
        <v>1.0846522890932808</v>
      </c>
      <c r="AT109" s="9">
        <f>IF(ABS(AR109)&gt;(AS109*AT$3), 1, 0)</f>
        <v>0</v>
      </c>
      <c r="AU109" s="9">
        <f>IF(ABS(AR109)&gt;(AS109*AU$3), 1, 0)</f>
        <v>0</v>
      </c>
      <c r="AV109" s="9">
        <f>IF(ABS(AR109)&gt;(AS109*AV$3), 1, 0)</f>
        <v>0</v>
      </c>
      <c r="AW109" s="9">
        <f>IF(ABS(AR109)&gt;(AS109*AW$3), 1, 0)</f>
        <v>0</v>
      </c>
      <c r="AX109" s="9">
        <f>IF(AU108+AV108=0,IF(ABS(AR109)&lt;=AX$2,IF(ABS(AM109)&lt;=AX$3,1,0), 0), 0)</f>
        <v>0</v>
      </c>
      <c r="AY109" s="9">
        <f>IF(AU108+AV108=0, IF(ABS(AR109)&lt;=AY$2,IF(ABS(AM109)&lt;=AY$3,1,0), 0), 0)</f>
        <v>0</v>
      </c>
      <c r="AZ109" s="9">
        <v>1</v>
      </c>
      <c r="BA109" s="11">
        <f t="shared" si="205"/>
        <v>0</v>
      </c>
      <c r="BB109" s="11">
        <f t="shared" si="205"/>
        <v>0</v>
      </c>
      <c r="BC109" s="11">
        <f>IF(SUM(R109,AN109)&gt;0,1,0)</f>
        <v>0</v>
      </c>
      <c r="BD109" s="11">
        <f t="shared" si="206"/>
        <v>0</v>
      </c>
      <c r="BE109" s="11">
        <f t="shared" si="206"/>
        <v>0</v>
      </c>
      <c r="BF109" s="11">
        <f t="shared" si="206"/>
        <v>0</v>
      </c>
      <c r="BG109" s="11">
        <f t="shared" si="206"/>
        <v>0</v>
      </c>
      <c r="BH109" s="11">
        <f t="shared" si="207"/>
        <v>0</v>
      </c>
      <c r="BI109" s="11">
        <f t="shared" si="207"/>
        <v>0</v>
      </c>
      <c r="BL109" s="11">
        <f t="shared" ref="BL109:BO110" si="209">BL$3*BL$4</f>
        <v>2.1259184866228305</v>
      </c>
      <c r="BM109" s="11">
        <f t="shared" si="209"/>
        <v>1.7896762770039132</v>
      </c>
      <c r="BN109" s="11">
        <f t="shared" si="209"/>
        <v>-2.1259184866228305</v>
      </c>
      <c r="BO109" s="11">
        <f t="shared" si="209"/>
        <v>-1.7896762770039132</v>
      </c>
    </row>
    <row r="110" spans="1:67">
      <c r="A110" s="51" t="s">
        <v>16</v>
      </c>
      <c r="B110" s="52">
        <v>5</v>
      </c>
      <c r="C110" s="51" t="s">
        <v>369</v>
      </c>
      <c r="D110" s="51">
        <v>542</v>
      </c>
      <c r="E110" s="51" t="s">
        <v>286</v>
      </c>
      <c r="F110" s="51">
        <v>20100131</v>
      </c>
      <c r="G110" s="51" t="s">
        <v>84</v>
      </c>
      <c r="H110" s="9">
        <f>IF(X110=1,IF(ABS(I111-I110)&gt;H$3,IF(I110&gt;Q109,IF(I110&gt;I111,Q109+H$4,I110),IF(I110&lt;I111,Q109-H$4,I110)),I110),I110)</f>
        <v>0.41670000000000001</v>
      </c>
      <c r="I110" s="51">
        <v>0.41670000000000001</v>
      </c>
      <c r="J110" s="9">
        <f>IF(ABS(I110)&gt;=1.96,1,0)</f>
        <v>0</v>
      </c>
      <c r="K110" s="9">
        <f>IF(ABS(I110)&gt;=1.96,1,IF(((SQRT(ABS(I110-I109)) - 0.969)/0.416)&gt;=1.96,1,0))</f>
        <v>0</v>
      </c>
      <c r="L110" s="9">
        <f>L$2*I110 + (1-L$2)*L109</f>
        <v>-0.41903303333333314</v>
      </c>
      <c r="M110" s="9">
        <f>SQRT(M$2/(2 - M$2))</f>
        <v>0.42008402520840293</v>
      </c>
      <c r="N110" s="9">
        <f>IF(ABS(L110)&gt;=0*M110,(-L110),0)</f>
        <v>0.41903303333333314</v>
      </c>
      <c r="O110" s="9">
        <f>I110+N109</f>
        <v>1.1939043333333332</v>
      </c>
      <c r="P110" s="9">
        <f>IF(N110=0, P$3, P$3 + L110*P$4)</f>
        <v>1.349716036</v>
      </c>
      <c r="Q110" s="9">
        <f>Q$2*H110 + (1-Q$2)*Q109</f>
        <v>-0.41903303333333314</v>
      </c>
      <c r="R110" s="9">
        <f>IF(Q110&gt;=R$2,1,IF(Q110&lt;=R$3,1,0))</f>
        <v>0</v>
      </c>
      <c r="S110" s="9">
        <f>-1*Q110</f>
        <v>0.41903303333333314</v>
      </c>
      <c r="T110" s="9">
        <f>H110+S109</f>
        <v>1.1939043333333332</v>
      </c>
      <c r="U110" s="9">
        <f>IF(S110=0, U$3, U$3 + Q110*U$4)</f>
        <v>1.349716036</v>
      </c>
      <c r="V110" s="9">
        <f>I110 - Q109</f>
        <v>1.1939043333333332</v>
      </c>
      <c r="W110" s="9">
        <f>IF(W$3=0,SQRT(1 + (Q$2/(2 - Q$2))),W$2)</f>
        <v>1.0846522890932808</v>
      </c>
      <c r="X110" s="9">
        <f>IF(ABS(V110)&gt;(W110*X$3), 1, 0)</f>
        <v>0</v>
      </c>
      <c r="Y110" s="9">
        <f>IF(ABS(V110)&gt;(W110*Y$3), 1, 0)</f>
        <v>0</v>
      </c>
      <c r="Z110" s="9">
        <f>IF(ABS(V110)&gt;(W110*Z$3), 1, 0)</f>
        <v>0</v>
      </c>
      <c r="AA110" s="9">
        <f>IF(ABS(V110)&gt;(W110*AA$3), 1, 0)</f>
        <v>0</v>
      </c>
      <c r="AB110" s="9">
        <f>IF(Y109+Z109=0,IF(ABS(V110)&lt;=AB$2,IF(ABS(Q110)&lt;=AB$3,1,0), 0), 0)</f>
        <v>0</v>
      </c>
      <c r="AC110" s="9">
        <f>IF(Y109+Z109=0, IF(ABS(V110)&lt;=AC$2,IF(ABS(Q110)&lt;=AC$3,1,0), 0), 0)</f>
        <v>0</v>
      </c>
      <c r="AD110" s="9">
        <f>IF(AT110=1,IF(ABS(AE111-AE110)&gt;AD$3,IF(AE110&gt;AM109,IF(AE110&gt;AE111,AM109+AD$4,AE110),IF(AE69ae70,AM109-AD$4,AE110)),AE110),AE110)</f>
        <v>-0.57140000000000002</v>
      </c>
      <c r="AE110" s="51">
        <v>-0.57140000000000002</v>
      </c>
      <c r="AF110" s="9">
        <f>IF(ABS(AE110)&gt;=1.96,1,0)</f>
        <v>0</v>
      </c>
      <c r="AG110" s="9">
        <f>IF(ABS(AE110)&gt;=1.96,1,IF(((SQRT(ABS(AE110-AE109)) - 0.969)/0.416)&gt;=1.8,1,0))</f>
        <v>0</v>
      </c>
      <c r="AH110" s="9">
        <f>AH$2*AE110 + (1-AH$2)*AH109</f>
        <v>0.2762600999999999</v>
      </c>
      <c r="AI110" s="9">
        <f>SQRT(AI$2/(2 - AI$2))</f>
        <v>0.42008402520840293</v>
      </c>
      <c r="AJ110" s="9">
        <f t="shared" si="208"/>
        <v>-0.2762600999999999</v>
      </c>
      <c r="AK110" s="9">
        <f>AE110+AJ109</f>
        <v>-1.2109429999999999</v>
      </c>
      <c r="AL110" s="9">
        <f>IF(AJ110=0, AL$3, AL$3 + AH110*AL$4)</f>
        <v>1.2386764139999999</v>
      </c>
      <c r="AM110" s="9">
        <f>AM$2*AD110 + (1-AM$2)*AM109</f>
        <v>0.2762600999999999</v>
      </c>
      <c r="AN110" s="9">
        <f>IF(AM110&gt;=AN$2,1,IF(AM110&lt;=AN$3,1,0))</f>
        <v>0</v>
      </c>
      <c r="AO110" s="9">
        <f>-1*AM110</f>
        <v>-0.2762600999999999</v>
      </c>
      <c r="AP110" s="9">
        <f>AD110+AO109</f>
        <v>-1.2109429999999999</v>
      </c>
      <c r="AQ110" s="9">
        <f>IF(AO110=0, AQ$3, AQ$3 + AM110*AQ$4)</f>
        <v>1.2386764139999999</v>
      </c>
      <c r="AR110" s="9">
        <f>AE110 - AM109</f>
        <v>-1.2109429999999999</v>
      </c>
      <c r="AS110" s="9">
        <f>IF(AS$3=0,SQRT(1 + (AM$2/(2 - AM$2))),AS$2)</f>
        <v>1.0846522890932808</v>
      </c>
      <c r="AT110" s="9">
        <f>IF(ABS(AR110)&gt;(AS110*AT$3), 1, 0)</f>
        <v>0</v>
      </c>
      <c r="AU110" s="9">
        <f>IF(ABS(AR110)&gt;(AS110*AU$3), 1, 0)</f>
        <v>0</v>
      </c>
      <c r="AV110" s="9">
        <f>IF(ABS(AR110)&gt;(AS110*AV$3), 1, 0)</f>
        <v>0</v>
      </c>
      <c r="AW110" s="9">
        <f>IF(ABS(AR110)&gt;(AS110*AW$3), 1, 0)</f>
        <v>0</v>
      </c>
      <c r="AX110" s="9">
        <f>IF(AU109+AV109=0,IF(ABS(AR110)&lt;=AX$2,IF(ABS(AM110)&lt;=AX$3,1,0), 0), 0)</f>
        <v>0</v>
      </c>
      <c r="AY110" s="9">
        <f>IF(AU109+AV109=0, IF(ABS(AR110)&lt;=AY$2,IF(ABS(AM110)&lt;=AY$3,1,0), 0), 0)</f>
        <v>0</v>
      </c>
      <c r="AZ110" s="9">
        <v>1</v>
      </c>
      <c r="BA110" s="11">
        <f t="shared" si="205"/>
        <v>0</v>
      </c>
      <c r="BB110" s="11">
        <f t="shared" si="205"/>
        <v>0</v>
      </c>
      <c r="BC110" s="11">
        <f>IF(SUM(R110,AN110)&gt;0,1,0)</f>
        <v>0</v>
      </c>
      <c r="BD110" s="11">
        <f t="shared" si="206"/>
        <v>0</v>
      </c>
      <c r="BE110" s="11">
        <f t="shared" si="206"/>
        <v>0</v>
      </c>
      <c r="BF110" s="11">
        <f t="shared" si="206"/>
        <v>0</v>
      </c>
      <c r="BG110" s="11">
        <f t="shared" si="206"/>
        <v>0</v>
      </c>
      <c r="BH110" s="11">
        <f t="shared" si="207"/>
        <v>0</v>
      </c>
      <c r="BI110" s="11">
        <f t="shared" si="207"/>
        <v>0</v>
      </c>
      <c r="BL110" s="11">
        <f t="shared" si="209"/>
        <v>2.1259184866228305</v>
      </c>
      <c r="BM110" s="11">
        <f t="shared" si="209"/>
        <v>1.7896762770039132</v>
      </c>
      <c r="BN110" s="11">
        <f t="shared" si="209"/>
        <v>-2.1259184866228305</v>
      </c>
      <c r="BO110" s="11">
        <f t="shared" si="209"/>
        <v>-1.7896762770039132</v>
      </c>
    </row>
    <row r="111" spans="1:67">
      <c r="A111" s="9"/>
      <c r="B111" s="9">
        <f>COUNT(B108:B110)</f>
        <v>3</v>
      </c>
      <c r="C111" s="9"/>
      <c r="D111" s="9"/>
      <c r="E111" s="9"/>
      <c r="F111" s="9"/>
      <c r="G111" s="9"/>
      <c r="H111" s="9"/>
      <c r="J111" s="9">
        <f>SUM(J108:J110)</f>
        <v>0</v>
      </c>
      <c r="K111" s="9">
        <f>SUM(K108:K110)</f>
        <v>0</v>
      </c>
      <c r="L111" s="9"/>
      <c r="M111" s="9"/>
      <c r="N111" s="9"/>
      <c r="O111" s="9">
        <f>AVERAGE(O108:O110)</f>
        <v>-3.3510777777777813E-2</v>
      </c>
      <c r="P111" s="9">
        <f>AVERAGE(P108:P110)</f>
        <v>1.3205959719999998</v>
      </c>
      <c r="Q111" s="9"/>
      <c r="R111" s="9">
        <f>SUM(R108:R110)</f>
        <v>0</v>
      </c>
      <c r="S111" s="9"/>
      <c r="T111" s="9">
        <f>AVERAGE(T108:T110)</f>
        <v>0.15166699999999997</v>
      </c>
      <c r="U111" s="9">
        <f>AVERAGE(U108:U110)</f>
        <v>1.3205959719999998</v>
      </c>
      <c r="V111" s="9"/>
      <c r="W111" s="9"/>
      <c r="X111" s="9">
        <f t="shared" ref="X111:AC111" si="210">SUM(X108:X110)</f>
        <v>0</v>
      </c>
      <c r="Y111" s="9">
        <f t="shared" si="210"/>
        <v>0</v>
      </c>
      <c r="Z111" s="9">
        <f t="shared" si="210"/>
        <v>0</v>
      </c>
      <c r="AA111" s="9">
        <f t="shared" si="210"/>
        <v>0</v>
      </c>
      <c r="AB111" s="9">
        <f t="shared" si="210"/>
        <v>0</v>
      </c>
      <c r="AC111" s="9">
        <f t="shared" si="210"/>
        <v>1</v>
      </c>
      <c r="AD111" s="9"/>
      <c r="AF111" s="9">
        <f>SUM(AF108:AF110)</f>
        <v>0</v>
      </c>
      <c r="AG111" s="9">
        <f>SUM(AG108:AG110)</f>
        <v>0</v>
      </c>
      <c r="AH111" s="9"/>
      <c r="AI111" s="9"/>
      <c r="AJ111" s="9"/>
      <c r="AK111" s="9">
        <f>AVERAGE(AK108:AK110)</f>
        <v>-4.4910999999999923E-2</v>
      </c>
      <c r="AL111" s="9">
        <f>AVERAGE(AL108:AL110)</f>
        <v>1.282515678</v>
      </c>
      <c r="AM111" s="9"/>
      <c r="AN111" s="9">
        <f>SUM(AN108:AN110)</f>
        <v>0</v>
      </c>
      <c r="AO111" s="9"/>
      <c r="AP111" s="9">
        <f>AVERAGE(AP108:AP110)</f>
        <v>-0.19571099999999997</v>
      </c>
      <c r="AQ111" s="9">
        <f>AVERAGE(AQ108:AQ110)</f>
        <v>1.282515678</v>
      </c>
      <c r="AR111" s="9"/>
      <c r="AS111" s="9"/>
      <c r="AT111" s="9">
        <f t="shared" ref="AT111:BI111" si="211">SUM(AT108:AT110)</f>
        <v>0</v>
      </c>
      <c r="AU111" s="9">
        <f t="shared" si="211"/>
        <v>0</v>
      </c>
      <c r="AV111" s="9">
        <f t="shared" si="211"/>
        <v>0</v>
      </c>
      <c r="AW111" s="9">
        <f t="shared" si="211"/>
        <v>0</v>
      </c>
      <c r="AX111" s="9">
        <f t="shared" si="211"/>
        <v>0</v>
      </c>
      <c r="AY111" s="9">
        <f t="shared" si="211"/>
        <v>0</v>
      </c>
      <c r="AZ111" s="9">
        <f t="shared" si="211"/>
        <v>3</v>
      </c>
      <c r="BA111" s="9">
        <f t="shared" si="211"/>
        <v>0</v>
      </c>
      <c r="BB111" s="9">
        <f t="shared" si="211"/>
        <v>0</v>
      </c>
      <c r="BC111" s="9">
        <f t="shared" si="211"/>
        <v>0</v>
      </c>
      <c r="BD111" s="9">
        <f t="shared" si="211"/>
        <v>0</v>
      </c>
      <c r="BE111" s="9">
        <f t="shared" si="211"/>
        <v>0</v>
      </c>
      <c r="BF111" s="9">
        <f t="shared" si="211"/>
        <v>0</v>
      </c>
      <c r="BG111" s="9">
        <f t="shared" si="211"/>
        <v>0</v>
      </c>
      <c r="BH111" s="9">
        <f t="shared" si="211"/>
        <v>0</v>
      </c>
      <c r="BI111" s="9">
        <f t="shared" si="211"/>
        <v>0</v>
      </c>
    </row>
    <row r="112" spans="1:67">
      <c r="A112" s="9"/>
      <c r="B112" s="9"/>
      <c r="C112" s="9"/>
      <c r="D112" s="9"/>
      <c r="E112" s="9"/>
      <c r="F112" s="9"/>
      <c r="G112" s="9"/>
      <c r="H112" s="9"/>
      <c r="J112" s="9"/>
      <c r="K112" s="9"/>
      <c r="L112" s="9"/>
      <c r="M112" s="9"/>
      <c r="N112" s="9"/>
      <c r="O112" s="9">
        <f>P$3 + O111*P$4</f>
        <v>1.3959787066666667</v>
      </c>
      <c r="P112" s="9"/>
      <c r="Q112" s="9"/>
      <c r="R112" s="9"/>
      <c r="S112" s="9"/>
      <c r="T112" s="9">
        <f>U$3 + T111*U$4</f>
        <v>1.4182000399999999</v>
      </c>
      <c r="U112" s="9"/>
      <c r="V112" s="9"/>
      <c r="W112" s="9"/>
      <c r="X112" s="9"/>
      <c r="Y112" s="9"/>
      <c r="Z112" s="9">
        <f>Z111-Y111</f>
        <v>0</v>
      </c>
      <c r="AA112" s="9"/>
      <c r="AB112" s="9"/>
      <c r="AC112" s="9"/>
      <c r="AD112" s="9"/>
      <c r="AF112" s="9"/>
      <c r="AG112" s="9"/>
      <c r="AH112" s="9"/>
      <c r="AI112" s="9"/>
      <c r="AJ112" s="9"/>
      <c r="AK112" s="9">
        <f>AL$3 + AK111*AL$4</f>
        <v>1.19371246</v>
      </c>
      <c r="AL112" s="9"/>
      <c r="AM112" s="9"/>
      <c r="AN112" s="9"/>
      <c r="AO112" s="9"/>
      <c r="AP112" s="9">
        <f>AQ$3 + AP111*AQ$4</f>
        <v>1.17260046</v>
      </c>
      <c r="AQ112" s="9"/>
      <c r="AR112" s="9"/>
      <c r="AS112" s="9"/>
      <c r="AT112" s="9"/>
      <c r="AU112" s="9"/>
      <c r="AV112" s="9">
        <f>AV111-AU111</f>
        <v>0</v>
      </c>
      <c r="AW112" s="9"/>
      <c r="AX112" s="9"/>
      <c r="AY112" s="9"/>
      <c r="AZ112" s="9"/>
    </row>
    <row r="113" spans="1:67">
      <c r="A113" s="9"/>
      <c r="B113" s="9"/>
      <c r="C113" s="9"/>
      <c r="D113" s="9"/>
      <c r="E113" s="9"/>
      <c r="F113" s="9"/>
      <c r="G113" s="9"/>
      <c r="H113" s="9"/>
      <c r="J113" s="9"/>
      <c r="K113" s="9"/>
      <c r="L113" s="9"/>
      <c r="M113" s="9"/>
      <c r="N113" s="9"/>
      <c r="O113" s="9">
        <f>STDEV(O108:O110)</f>
        <v>1.2651556997358218</v>
      </c>
      <c r="P113" s="9"/>
      <c r="Q113" s="9"/>
      <c r="R113" s="9"/>
      <c r="S113" s="9"/>
      <c r="T113" s="9">
        <f>STDEV(T108:T110)</f>
        <v>0.99066398615793705</v>
      </c>
      <c r="U113" s="9"/>
      <c r="V113" s="9"/>
      <c r="W113" s="9"/>
      <c r="X113" s="9"/>
      <c r="Y113" s="9"/>
      <c r="Z113" s="9"/>
      <c r="AA113" s="9"/>
      <c r="AB113" s="9"/>
      <c r="AC113" s="9"/>
      <c r="AD113" s="9"/>
      <c r="AF113" s="9"/>
      <c r="AG113" s="9"/>
      <c r="AH113" s="9"/>
      <c r="AI113" s="9"/>
      <c r="AJ113" s="9"/>
      <c r="AK113" s="9">
        <f>STDEV(AK108:AK110)</f>
        <v>1.605059579203526</v>
      </c>
      <c r="AL113" s="9"/>
      <c r="AM113" s="9"/>
      <c r="AN113" s="9"/>
      <c r="AO113" s="9"/>
      <c r="AP113" s="9">
        <f>STDEV(AP108:AP110)</f>
        <v>1.3476905269359876</v>
      </c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67">
      <c r="A114" s="9"/>
      <c r="B114" s="9"/>
      <c r="C114" s="9"/>
      <c r="D114" s="9"/>
      <c r="E114" s="9"/>
      <c r="F114" s="9"/>
      <c r="G114" s="9"/>
      <c r="H114" s="9"/>
      <c r="J114" s="9"/>
      <c r="K114" s="9"/>
      <c r="L114" s="9"/>
      <c r="M114" s="9"/>
      <c r="N114" s="9"/>
      <c r="O114" s="9">
        <f>SQRT(O113^2 + O111^2)</f>
        <v>1.2655994298360396</v>
      </c>
      <c r="P114" s="9"/>
      <c r="Q114" s="9"/>
      <c r="R114" s="9"/>
      <c r="S114" s="9"/>
      <c r="T114" s="9">
        <f>SQRT(T113^2 + T111^2)</f>
        <v>1.0022065717003323</v>
      </c>
      <c r="U114" s="9"/>
      <c r="V114" s="9"/>
      <c r="W114" s="9"/>
      <c r="X114" s="9"/>
      <c r="Y114" s="9"/>
      <c r="Z114" s="9"/>
      <c r="AA114" s="9"/>
      <c r="AB114" s="9"/>
      <c r="AC114" s="9"/>
      <c r="AD114" s="9"/>
      <c r="AF114" s="9"/>
      <c r="AG114" s="9"/>
      <c r="AH114" s="9"/>
      <c r="AI114" s="9"/>
      <c r="AJ114" s="9"/>
      <c r="AK114" s="9">
        <f>SQRT(AK113^2 + AK111^2)</f>
        <v>1.6056877812059229</v>
      </c>
      <c r="AL114" s="9"/>
      <c r="AM114" s="9"/>
      <c r="AN114" s="9"/>
      <c r="AO114" s="9"/>
      <c r="AP114" s="9">
        <f>SQRT(AP113^2 + AP111^2)</f>
        <v>1.3618269170177244</v>
      </c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67">
      <c r="A115" s="9"/>
      <c r="B115" s="9"/>
      <c r="C115" s="9"/>
      <c r="D115" s="9"/>
      <c r="E115" s="9"/>
      <c r="F115" s="9"/>
      <c r="G115" s="9"/>
      <c r="H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67">
      <c r="A116" s="9"/>
      <c r="B116" s="9"/>
      <c r="C116" s="9"/>
      <c r="D116" s="9"/>
      <c r="E116" s="9"/>
      <c r="F116" s="9"/>
      <c r="G116" s="9"/>
      <c r="H116" s="9"/>
      <c r="J116" s="9"/>
      <c r="K116" s="9"/>
      <c r="L116" s="9">
        <f>AVERAGE(I117:I119)</f>
        <v>0.16666666666666666</v>
      </c>
      <c r="M116" s="9"/>
      <c r="N116" s="9">
        <v>0</v>
      </c>
      <c r="O116" s="9"/>
      <c r="P116" s="9"/>
      <c r="Q116" s="9">
        <f>AVERAGE(I117:I119)</f>
        <v>0.16666666666666666</v>
      </c>
      <c r="R116" s="9"/>
      <c r="S116" s="9">
        <f t="shared" ref="S116:S121" si="212">-1*Q116</f>
        <v>-0.16666666666666666</v>
      </c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F116" s="9"/>
      <c r="AG116" s="9"/>
      <c r="AH116" s="9">
        <f>AVERAGE(AE117:AE119)</f>
        <v>-0.29166666666666669</v>
      </c>
      <c r="AI116" s="9"/>
      <c r="AJ116" s="9">
        <v>0</v>
      </c>
      <c r="AK116" s="9"/>
      <c r="AL116" s="9"/>
      <c r="AM116" s="9">
        <f>AVERAGE(AE117:AE119)</f>
        <v>-0.29166666666666669</v>
      </c>
      <c r="AN116" s="9"/>
      <c r="AO116" s="9">
        <f t="shared" ref="AO116:AO121" si="213">-1*AM116</f>
        <v>0.29166666666666669</v>
      </c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67">
      <c r="A117" s="43" t="s">
        <v>16</v>
      </c>
      <c r="B117" s="44">
        <v>6</v>
      </c>
      <c r="C117" s="43" t="s">
        <v>347</v>
      </c>
      <c r="D117" s="43">
        <v>541</v>
      </c>
      <c r="E117" s="43" t="s">
        <v>330</v>
      </c>
      <c r="F117" s="43">
        <v>20090826</v>
      </c>
      <c r="G117" s="43" t="s">
        <v>5</v>
      </c>
      <c r="H117" s="9">
        <f>IF(X117=1,IF(ABS(I118-I117)&gt;H$3,IF(I117&gt;Q116,IF(I117&gt;I118,Q116+H$4,I117),IF(I117&lt;I118,Q116-H$4,I117)),I117),I117)</f>
        <v>-0.28570000000000001</v>
      </c>
      <c r="I117" s="43">
        <v>-0.28570000000000001</v>
      </c>
      <c r="J117" s="9">
        <f>IF(ABS(I117)&gt;=1.96,1,0)</f>
        <v>0</v>
      </c>
      <c r="K117" s="9">
        <f>IF(ABS(I117)&gt;=1.96,1,IF(((SQRT(ABS(I117-I116)) - 0.969)/0.416)&gt;=1.96,1,0))</f>
        <v>0</v>
      </c>
      <c r="L117" s="9">
        <f>L$2*I117 + (1-L$2)*L116</f>
        <v>3.095666666666666E-2</v>
      </c>
      <c r="M117" s="9">
        <f>SQRT(M$2/(2 - M$2))</f>
        <v>0.42008402520840293</v>
      </c>
      <c r="N117" s="9">
        <f>IF(ABS(L117)&gt;=0*M117,(-L117),0)</f>
        <v>-3.095666666666666E-2</v>
      </c>
      <c r="O117" s="9">
        <f>I117+N116</f>
        <v>-0.28570000000000001</v>
      </c>
      <c r="P117" s="9">
        <f>IF(N117=0, P$3, P$3 + L117*P$4)</f>
        <v>1.4037147999999999</v>
      </c>
      <c r="Q117" s="9">
        <f>Q$2*H117 + (1-Q$2)*Q116</f>
        <v>3.095666666666666E-2</v>
      </c>
      <c r="R117" s="9">
        <f>IF(Q117&gt;=R$2,1,IF(Q117&lt;=R$3,1,0))</f>
        <v>0</v>
      </c>
      <c r="S117" s="9">
        <f t="shared" si="212"/>
        <v>-3.095666666666666E-2</v>
      </c>
      <c r="T117" s="9">
        <f>H117+S116</f>
        <v>-0.45236666666666669</v>
      </c>
      <c r="U117" s="9">
        <f>IF(S117=0, U$3, U$3 + Q117*U$4)</f>
        <v>1.4037147999999999</v>
      </c>
      <c r="V117" s="9">
        <f>I117 - Q116</f>
        <v>-0.45236666666666669</v>
      </c>
      <c r="W117" s="9">
        <f>IF(W$3=0,SQRT(1 + (Q$2/(2 - Q$2))),W$2)</f>
        <v>1.0846522890932808</v>
      </c>
      <c r="X117" s="9">
        <f>IF(ABS(V117)&gt;(W117*X$3), 1, 0)</f>
        <v>0</v>
      </c>
      <c r="Y117" s="9">
        <f>IF(ABS(V117)&gt;(W117*Y$3), 1, 0)</f>
        <v>0</v>
      </c>
      <c r="Z117" s="9">
        <f>IF(ABS(V117)&gt;(W117*Z$3), 1, 0)</f>
        <v>0</v>
      </c>
      <c r="AA117" s="9">
        <f>IF(ABS(V117)&gt;(W117*AA$3), 1, 0)</f>
        <v>0</v>
      </c>
      <c r="AB117" s="9">
        <f>IF(Y116+Z116=0,IF(ABS(V117)&lt;=AB$2,IF(ABS(Q117)&lt;=AB$3,1,0), 0), 0)</f>
        <v>1</v>
      </c>
      <c r="AC117" s="9">
        <f>IF(Y116+Z116=0, IF(ABS(V117)&lt;=AC$2,IF(ABS(Q117)&lt;=AC$3,1,0), 0), 0)</f>
        <v>1</v>
      </c>
      <c r="AD117" s="9">
        <f>IF(AT117=1,IF(ABS(AE118-AE117)&gt;AD$3,IF(AE117&gt;AM116,IF(AE117&gt;AE118,AM116+AD$4,AE117),IF(AE117&lt;AE118,AM116-AD$4,AE117)),AE117),AE117)</f>
        <v>6.25E-2</v>
      </c>
      <c r="AE117" s="43">
        <v>6.25E-2</v>
      </c>
      <c r="AF117" s="9">
        <f>IF(ABS(AE117)&gt;=1.96,1,0)</f>
        <v>0</v>
      </c>
      <c r="AG117" s="9">
        <f>IF(ABS(AE117)&gt;=1.96,1,IF(((SQRT(ABS(AE117-AE116)) - 0.969)/0.416)&gt;=1.8,1,0))</f>
        <v>0</v>
      </c>
      <c r="AH117" s="9">
        <f>AH$2*AE117 + (1-AH$2)*AH116</f>
        <v>-0.18541666666666667</v>
      </c>
      <c r="AI117" s="9">
        <f>SQRT(AI$2/(2 - AI$2))</f>
        <v>0.42008402520840293</v>
      </c>
      <c r="AJ117" s="9">
        <f>IF(ABS(AH117)&gt;=0*AI117,(-AH117),0)</f>
        <v>0.18541666666666667</v>
      </c>
      <c r="AK117" s="9">
        <f>AE117+AJ116</f>
        <v>6.25E-2</v>
      </c>
      <c r="AL117" s="9">
        <f>IF(AJ117=0, AL$3, AL$3 + AH117*AL$4)</f>
        <v>1.1740416666666667</v>
      </c>
      <c r="AM117" s="9">
        <f>AM$2*AD117 + (1-AM$2)*AM116</f>
        <v>-0.18541666666666667</v>
      </c>
      <c r="AN117" s="9">
        <f>IF(AM117&gt;=AN$2,1,IF(AM117&lt;=AN$3,1,0))</f>
        <v>0</v>
      </c>
      <c r="AO117" s="9">
        <f t="shared" si="213"/>
        <v>0.18541666666666667</v>
      </c>
      <c r="AP117" s="9">
        <f>AD117+AO116</f>
        <v>0.35416666666666669</v>
      </c>
      <c r="AQ117" s="9">
        <f>IF(AO117=0, AQ$3, AQ$3 + AM117*AQ$4)</f>
        <v>1.1740416666666667</v>
      </c>
      <c r="AR117" s="9">
        <f>AE117 - AM116</f>
        <v>0.35416666666666669</v>
      </c>
      <c r="AS117" s="9">
        <f>IF(AS$3=0,SQRT(1 + (AM$2/(2 - AM$2))),AS$2)</f>
        <v>1.0846522890932808</v>
      </c>
      <c r="AT117" s="9">
        <f>IF(ABS(AR117)&gt;(AS117*AT$3), 1, 0)</f>
        <v>0</v>
      </c>
      <c r="AU117" s="9">
        <f>IF(ABS(AR117)&gt;(AS117*AU$3), 1, 0)</f>
        <v>0</v>
      </c>
      <c r="AV117" s="9">
        <f>IF(ABS(AR117)&gt;(AS117*AV$3), 1, 0)</f>
        <v>0</v>
      </c>
      <c r="AW117" s="9">
        <f>IF(ABS(AR117)&gt;(AS117*AW$3), 1, 0)</f>
        <v>0</v>
      </c>
      <c r="AX117" s="9">
        <f>IF(AU116+AV116=0,IF(ABS(AR117)&lt;=AX$2,IF(ABS(AM117)&lt;=AX$3,1,0), 0), 0)</f>
        <v>1</v>
      </c>
      <c r="AY117" s="9">
        <f>IF(AU116+AV116=0, IF(ABS(AR117)&lt;=AY$2,IF(ABS(AM117)&lt;=AY$3,1,0), 0), 0)</f>
        <v>1</v>
      </c>
      <c r="AZ117" s="9">
        <v>1</v>
      </c>
      <c r="BA117" s="11">
        <f t="shared" ref="BA117:BB121" si="214">IF(SUM(J117,AF117)&gt;0,1,0)</f>
        <v>0</v>
      </c>
      <c r="BB117" s="11">
        <f t="shared" si="214"/>
        <v>0</v>
      </c>
      <c r="BC117" s="11">
        <f>IF(SUM(R117,AN117)&gt;0,1,0)</f>
        <v>0</v>
      </c>
      <c r="BD117" s="11">
        <f t="shared" ref="BD117:BG121" si="215">IF(SUM(X117,AT117)&gt;0,1,0)</f>
        <v>0</v>
      </c>
      <c r="BE117" s="11">
        <f t="shared" si="215"/>
        <v>0</v>
      </c>
      <c r="BF117" s="11">
        <f t="shared" si="215"/>
        <v>0</v>
      </c>
      <c r="BG117" s="11">
        <f t="shared" si="215"/>
        <v>0</v>
      </c>
      <c r="BH117" s="11">
        <f t="shared" ref="BH117:BI121" si="216">IF(SUM(AB117,AX117)=2,1,0)</f>
        <v>1</v>
      </c>
      <c r="BI117" s="11">
        <f t="shared" si="216"/>
        <v>1</v>
      </c>
      <c r="BL117" s="11">
        <f>BL$3*BL$4</f>
        <v>2.1259184866228305</v>
      </c>
      <c r="BM117" s="11">
        <f>BM$3*BM$4</f>
        <v>1.7896762770039132</v>
      </c>
      <c r="BN117" s="11">
        <f>BN$3*BN$4</f>
        <v>-2.1259184866228305</v>
      </c>
      <c r="BO117" s="11">
        <f>BO$3*BO$4</f>
        <v>-1.7896762770039132</v>
      </c>
    </row>
    <row r="118" spans="1:67">
      <c r="A118" s="43" t="s">
        <v>16</v>
      </c>
      <c r="B118" s="44">
        <v>6</v>
      </c>
      <c r="C118" s="43" t="s">
        <v>347</v>
      </c>
      <c r="D118" s="43">
        <v>540</v>
      </c>
      <c r="E118" s="43" t="s">
        <v>330</v>
      </c>
      <c r="F118" s="43">
        <v>20090909</v>
      </c>
      <c r="G118" s="43" t="s">
        <v>124</v>
      </c>
      <c r="H118" s="9">
        <f>IF(X118=1,IF(ABS(I119-I118)&gt;H$3,IF(I118&gt;Q117,IF(I118&gt;I119,Q117+H$4,I118),IF(I118&lt;I119,Q117-H$4,I118)),I118),I118)</f>
        <v>-0.1429</v>
      </c>
      <c r="I118" s="43">
        <v>-0.1429</v>
      </c>
      <c r="J118" s="9">
        <f>IF(ABS(I118)&gt;=1.96,1,0)</f>
        <v>0</v>
      </c>
      <c r="K118" s="9">
        <f>IF(ABS(I118)&gt;=1.96,1,IF(((SQRT(ABS(I118-I117)) - 0.969)/0.416)&gt;=1.96,1,0))</f>
        <v>0</v>
      </c>
      <c r="L118" s="9">
        <f>L$2*I118 + (1-L$2)*L117</f>
        <v>-2.1200333333333338E-2</v>
      </c>
      <c r="M118" s="9">
        <f>SQRT(M$2/(2 - M$2))</f>
        <v>0.42008402520840293</v>
      </c>
      <c r="N118" s="9">
        <f>IF(ABS(L118)&gt;=0*M118,(-L118),0)</f>
        <v>2.1200333333333338E-2</v>
      </c>
      <c r="O118" s="9">
        <f>I118+N117</f>
        <v>-0.17385666666666666</v>
      </c>
      <c r="P118" s="9">
        <f>IF(N118=0, P$3, P$3 + L118*P$4)</f>
        <v>1.3974559599999998</v>
      </c>
      <c r="Q118" s="9">
        <f>Q$2*H118 + (1-Q$2)*Q117</f>
        <v>-2.1200333333333338E-2</v>
      </c>
      <c r="R118" s="9">
        <f>IF(Q118&gt;=R$2,1,IF(Q118&lt;=R$3,1,0))</f>
        <v>0</v>
      </c>
      <c r="S118" s="9">
        <f t="shared" si="212"/>
        <v>2.1200333333333338E-2</v>
      </c>
      <c r="T118" s="9">
        <f>H118+S117</f>
        <v>-0.17385666666666666</v>
      </c>
      <c r="U118" s="9">
        <f>IF(S118=0, U$3, U$3 + Q118*U$4)</f>
        <v>1.3974559599999998</v>
      </c>
      <c r="V118" s="9">
        <f>I118 - Q117</f>
        <v>-0.17385666666666666</v>
      </c>
      <c r="W118" s="9">
        <f>IF(W$3=0,SQRT(1 + (Q$2/(2 - Q$2))),W$2)</f>
        <v>1.0846522890932808</v>
      </c>
      <c r="X118" s="9">
        <f>IF(ABS(V118)&gt;(W118*X$3), 1, 0)</f>
        <v>0</v>
      </c>
      <c r="Y118" s="9">
        <f>IF(ABS(V118)&gt;(W118*Y$3), 1, 0)</f>
        <v>0</v>
      </c>
      <c r="Z118" s="9">
        <f>IF(ABS(V118)&gt;(W118*Z$3), 1, 0)</f>
        <v>0</v>
      </c>
      <c r="AA118" s="9">
        <f>IF(ABS(V118)&gt;(W118*AA$3), 1, 0)</f>
        <v>0</v>
      </c>
      <c r="AB118" s="9">
        <f>IF(Y117+Z117=0,IF(ABS(V118)&lt;=AB$2,IF(ABS(Q118)&lt;=AB$3,1,0), 0), 0)</f>
        <v>1</v>
      </c>
      <c r="AC118" s="9">
        <f>IF(Y117+Z117=0, IF(ABS(V118)&lt;=AC$2,IF(ABS(Q118)&lt;=AC$3,1,0), 0), 0)</f>
        <v>1</v>
      </c>
      <c r="AD118" s="9">
        <f>IF(AT118=1,IF(ABS(AE119-AE118)&gt;AD$3,IF(AE118&gt;AM117,IF(AE118&gt;AE119,AM117+AD$4,AE118),IF(AE118&lt;AE119,AM117-AD$4,AE118)),AE118),AE118)</f>
        <v>-1.6875</v>
      </c>
      <c r="AE118" s="43">
        <v>-1.6875</v>
      </c>
      <c r="AF118" s="9">
        <f>IF(ABS(AE118)&gt;=1.96,1,0)</f>
        <v>0</v>
      </c>
      <c r="AG118" s="9">
        <f>IF(ABS(AE118)&gt;=1.96,1,IF(((SQRT(ABS(AE118-AE117)) - 0.969)/0.416)&gt;=1.8,1,0))</f>
        <v>0</v>
      </c>
      <c r="AH118" s="9">
        <f>AH$2*AE118 + (1-AH$2)*AH117</f>
        <v>-0.63604166666666662</v>
      </c>
      <c r="AI118" s="9">
        <f>SQRT(AI$2/(2 - AI$2))</f>
        <v>0.42008402520840293</v>
      </c>
      <c r="AJ118" s="9">
        <f t="shared" ref="AJ118:AJ121" si="217">IF(ABS(AH118)&gt;=0*AI118,(-AH118),0)</f>
        <v>0.63604166666666662</v>
      </c>
      <c r="AK118" s="9">
        <f>AE118+AJ117</f>
        <v>-1.5020833333333332</v>
      </c>
      <c r="AL118" s="9">
        <f>IF(AJ118=0, AL$3, AL$3 + AH118*AL$4)</f>
        <v>1.1109541666666667</v>
      </c>
      <c r="AM118" s="9">
        <f>AM$2*AD118 + (1-AM$2)*AM117</f>
        <v>-0.63604166666666662</v>
      </c>
      <c r="AN118" s="9">
        <f>IF(AM118&gt;=AN$2,1,IF(AM118&lt;=AN$3,1,0))</f>
        <v>0</v>
      </c>
      <c r="AO118" s="9">
        <f t="shared" si="213"/>
        <v>0.63604166666666662</v>
      </c>
      <c r="AP118" s="9">
        <f>AD118+AO117</f>
        <v>-1.5020833333333332</v>
      </c>
      <c r="AQ118" s="9">
        <f>IF(AO118=0, AQ$3, AQ$3 + AM118*AQ$4)</f>
        <v>1.1109541666666667</v>
      </c>
      <c r="AR118" s="9">
        <f>AE118 - AM117</f>
        <v>-1.5020833333333332</v>
      </c>
      <c r="AS118" s="9">
        <f>IF(AS$3=0,SQRT(1 + (AM$2/(2 - AM$2))),AS$2)</f>
        <v>1.0846522890932808</v>
      </c>
      <c r="AT118" s="9">
        <f>IF(ABS(AR118)&gt;(AS118*AT$3), 1, 0)</f>
        <v>0</v>
      </c>
      <c r="AU118" s="9">
        <f>IF(ABS(AR118)&gt;(AS118*AU$3), 1, 0)</f>
        <v>0</v>
      </c>
      <c r="AV118" s="9">
        <f>IF(ABS(AR118)&gt;(AS118*AV$3), 1, 0)</f>
        <v>0</v>
      </c>
      <c r="AW118" s="9">
        <f>IF(ABS(AR118)&gt;(AS118*AW$3), 1, 0)</f>
        <v>1</v>
      </c>
      <c r="AX118" s="9">
        <f>IF(AU117+AV117=0,IF(ABS(AR118)&lt;=AX$2,IF(ABS(AM118)&lt;=AX$3,1,0), 0), 0)</f>
        <v>0</v>
      </c>
      <c r="AY118" s="9">
        <f>IF(AU117+AV117=0, IF(ABS(AR118)&lt;=AY$2,IF(ABS(AM118)&lt;=AY$3,1,0), 0), 0)</f>
        <v>0</v>
      </c>
      <c r="AZ118" s="9">
        <v>1</v>
      </c>
      <c r="BA118" s="11">
        <f t="shared" si="214"/>
        <v>0</v>
      </c>
      <c r="BB118" s="11">
        <f t="shared" si="214"/>
        <v>0</v>
      </c>
      <c r="BC118" s="11">
        <f>IF(SUM(R118,AN118)&gt;0,1,0)</f>
        <v>0</v>
      </c>
      <c r="BD118" s="11">
        <f t="shared" si="215"/>
        <v>0</v>
      </c>
      <c r="BE118" s="11">
        <f t="shared" si="215"/>
        <v>0</v>
      </c>
      <c r="BF118" s="11">
        <f t="shared" si="215"/>
        <v>0</v>
      </c>
      <c r="BG118" s="11">
        <f t="shared" si="215"/>
        <v>1</v>
      </c>
      <c r="BH118" s="11">
        <f t="shared" si="216"/>
        <v>0</v>
      </c>
      <c r="BI118" s="11">
        <f t="shared" si="216"/>
        <v>0</v>
      </c>
      <c r="BL118" s="11">
        <f t="shared" ref="BL118:BO121" si="218">BL$3*BL$4</f>
        <v>2.1259184866228305</v>
      </c>
      <c r="BM118" s="11">
        <f t="shared" si="218"/>
        <v>1.7896762770039132</v>
      </c>
      <c r="BN118" s="11">
        <f t="shared" si="218"/>
        <v>-2.1259184866228305</v>
      </c>
      <c r="BO118" s="11">
        <f t="shared" si="218"/>
        <v>-1.7896762770039132</v>
      </c>
    </row>
    <row r="119" spans="1:67">
      <c r="A119" s="43" t="s">
        <v>16</v>
      </c>
      <c r="B119" s="44">
        <v>6</v>
      </c>
      <c r="C119" s="43" t="s">
        <v>347</v>
      </c>
      <c r="D119" s="43">
        <v>542</v>
      </c>
      <c r="E119" s="43" t="s">
        <v>330</v>
      </c>
      <c r="F119" s="43">
        <v>20090916</v>
      </c>
      <c r="G119" s="43" t="s">
        <v>127</v>
      </c>
      <c r="H119" s="9">
        <f>IF(X119=1,IF(ABS(I120-I119)&gt;H$3,IF(I119&gt;Q118,IF(I119&gt;I120,Q118+H$4,I119),IF(I119&lt;I120,Q118-H$4,I119)),I119),I119)</f>
        <v>0.92859999999999998</v>
      </c>
      <c r="I119" s="43">
        <v>0.92859999999999998</v>
      </c>
      <c r="J119" s="9">
        <f>IF(ABS(I119)&gt;=1.96,1,0)</f>
        <v>0</v>
      </c>
      <c r="K119" s="9">
        <f>IF(ABS(I119)&gt;=1.96,1,IF(((SQRT(ABS(I119-I118)) - 0.969)/0.416)&gt;=1.96,1,0))</f>
        <v>0</v>
      </c>
      <c r="L119" s="9">
        <f>L$2*I119 + (1-L$2)*L118</f>
        <v>0.26373976666666665</v>
      </c>
      <c r="M119" s="9">
        <f>SQRT(M$2/(2 - M$2))</f>
        <v>0.42008402520840293</v>
      </c>
      <c r="N119" s="9">
        <f>IF(ABS(L119)&gt;=0*M119,(-L119),0)</f>
        <v>-0.26373976666666665</v>
      </c>
      <c r="O119" s="9">
        <f>I119+N118</f>
        <v>0.94980033333333336</v>
      </c>
      <c r="P119" s="9">
        <f>IF(N119=0, P$3, P$3 + L119*P$4)</f>
        <v>1.431648772</v>
      </c>
      <c r="Q119" s="9">
        <f>Q$2*H119 + (1-Q$2)*Q118</f>
        <v>0.26373976666666665</v>
      </c>
      <c r="R119" s="9">
        <f>IF(Q119&gt;=R$2,1,IF(Q119&lt;=R$3,1,0))</f>
        <v>0</v>
      </c>
      <c r="S119" s="9">
        <f t="shared" si="212"/>
        <v>-0.26373976666666665</v>
      </c>
      <c r="T119" s="9">
        <f>H119+S118</f>
        <v>0.94980033333333336</v>
      </c>
      <c r="U119" s="9">
        <f>IF(S119=0, U$3, U$3 + Q119*U$4)</f>
        <v>1.431648772</v>
      </c>
      <c r="V119" s="9">
        <f>I119 - Q118</f>
        <v>0.94980033333333336</v>
      </c>
      <c r="W119" s="9">
        <f>IF(W$3=0,SQRT(1 + (Q$2/(2 - Q$2))),W$2)</f>
        <v>1.0846522890932808</v>
      </c>
      <c r="X119" s="9">
        <f>IF(ABS(V119)&gt;(W119*X$3), 1, 0)</f>
        <v>0</v>
      </c>
      <c r="Y119" s="9">
        <f>IF(ABS(V119)&gt;(W119*Y$3), 1, 0)</f>
        <v>0</v>
      </c>
      <c r="Z119" s="9">
        <f>IF(ABS(V119)&gt;(W119*Z$3), 1, 0)</f>
        <v>0</v>
      </c>
      <c r="AA119" s="9">
        <f>IF(ABS(V119)&gt;(W119*AA$3), 1, 0)</f>
        <v>0</v>
      </c>
      <c r="AB119" s="9">
        <f>IF(Y118+Z118=0,IF(ABS(V119)&lt;=AB$2,IF(ABS(Q119)&lt;=AB$3,1,0), 0), 0)</f>
        <v>0</v>
      </c>
      <c r="AC119" s="9">
        <f>IF(Y118+Z118=0, IF(ABS(V119)&lt;=AC$2,IF(ABS(Q119)&lt;=AC$3,1,0), 0), 0)</f>
        <v>0</v>
      </c>
      <c r="AD119" s="9">
        <f>IF(AT119=1,IF(ABS(AE120-AE119)&gt;AD$3,IF(AE119&gt;AM118,IF(AE119&gt;AE120,AM118+AD$4,AE119),IF(AE119&lt;AE120,AM118-AD$4,AE119)),AE119),AE119)</f>
        <v>0.75</v>
      </c>
      <c r="AE119" s="43">
        <v>0.75</v>
      </c>
      <c r="AF119" s="9">
        <f>IF(ABS(AE119)&gt;=1.96,1,0)</f>
        <v>0</v>
      </c>
      <c r="AG119" s="9">
        <f>IF(ABS(AE119)&gt;=1.96,1,IF(((SQRT(ABS(AE119-AE118)) - 0.969)/0.416)&gt;=1.8,1,0))</f>
        <v>0</v>
      </c>
      <c r="AH119" s="9">
        <f>AH$2*AE119 + (1-AH$2)*AH118</f>
        <v>-0.22022916666666664</v>
      </c>
      <c r="AI119" s="9">
        <f>SQRT(AI$2/(2 - AI$2))</f>
        <v>0.42008402520840293</v>
      </c>
      <c r="AJ119" s="9">
        <f t="shared" si="217"/>
        <v>0.22022916666666664</v>
      </c>
      <c r="AK119" s="9">
        <f>AE119+AJ118</f>
        <v>1.3860416666666666</v>
      </c>
      <c r="AL119" s="9">
        <f>IF(AJ119=0, AL$3, AL$3 + AH119*AL$4)</f>
        <v>1.1691679166666666</v>
      </c>
      <c r="AM119" s="9">
        <f>AM$2*AD119 + (1-AM$2)*AM118</f>
        <v>-0.22022916666666664</v>
      </c>
      <c r="AN119" s="9">
        <f>IF(AM119&gt;=AN$2,1,IF(AM119&lt;=AN$3,1,0))</f>
        <v>0</v>
      </c>
      <c r="AO119" s="9">
        <f t="shared" si="213"/>
        <v>0.22022916666666664</v>
      </c>
      <c r="AP119" s="9">
        <f>AD119+AO118</f>
        <v>1.3860416666666666</v>
      </c>
      <c r="AQ119" s="9">
        <f>IF(AO119=0, AQ$3, AQ$3 + AM119*AQ$4)</f>
        <v>1.1691679166666666</v>
      </c>
      <c r="AR119" s="9">
        <f>AE119 - AM118</f>
        <v>1.3860416666666666</v>
      </c>
      <c r="AS119" s="9">
        <f>IF(AS$3=0,SQRT(1 + (AM$2/(2 - AM$2))),AS$2)</f>
        <v>1.0846522890932808</v>
      </c>
      <c r="AT119" s="9">
        <f>IF(ABS(AR119)&gt;(AS119*AT$3), 1, 0)</f>
        <v>0</v>
      </c>
      <c r="AU119" s="9">
        <f>IF(ABS(AR119)&gt;(AS119*AU$3), 1, 0)</f>
        <v>0</v>
      </c>
      <c r="AV119" s="9">
        <f>IF(ABS(AR119)&gt;(AS119*AV$3), 1, 0)</f>
        <v>0</v>
      </c>
      <c r="AW119" s="9">
        <f>IF(ABS(AR119)&gt;(AS119*AW$3), 1, 0)</f>
        <v>0</v>
      </c>
      <c r="AX119" s="9">
        <f>IF(AU118+AV118=0,IF(ABS(AR119)&lt;=AX$2,IF(ABS(AM119)&lt;=AX$3,1,0), 0), 0)</f>
        <v>0</v>
      </c>
      <c r="AY119" s="9">
        <f>IF(AU118+AV118=0, IF(ABS(AR119)&lt;=AY$2,IF(ABS(AM119)&lt;=AY$3,1,0), 0), 0)</f>
        <v>0</v>
      </c>
      <c r="AZ119" s="9">
        <v>1</v>
      </c>
      <c r="BA119" s="11">
        <f t="shared" si="214"/>
        <v>0</v>
      </c>
      <c r="BB119" s="11">
        <f t="shared" si="214"/>
        <v>0</v>
      </c>
      <c r="BC119" s="11">
        <f>IF(SUM(R119,AN119)&gt;0,1,0)</f>
        <v>0</v>
      </c>
      <c r="BD119" s="11">
        <f t="shared" si="215"/>
        <v>0</v>
      </c>
      <c r="BE119" s="11">
        <f t="shared" si="215"/>
        <v>0</v>
      </c>
      <c r="BF119" s="11">
        <f t="shared" si="215"/>
        <v>0</v>
      </c>
      <c r="BG119" s="11">
        <f t="shared" si="215"/>
        <v>0</v>
      </c>
      <c r="BH119" s="11">
        <f t="shared" si="216"/>
        <v>0</v>
      </c>
      <c r="BI119" s="11">
        <f t="shared" si="216"/>
        <v>0</v>
      </c>
      <c r="BL119" s="11">
        <f t="shared" si="218"/>
        <v>2.1259184866228305</v>
      </c>
      <c r="BM119" s="11">
        <f t="shared" si="218"/>
        <v>1.7896762770039132</v>
      </c>
      <c r="BN119" s="11">
        <f t="shared" si="218"/>
        <v>-2.1259184866228305</v>
      </c>
      <c r="BO119" s="11">
        <f t="shared" si="218"/>
        <v>-1.7896762770039132</v>
      </c>
    </row>
    <row r="120" spans="1:67">
      <c r="A120" s="43" t="s">
        <v>16</v>
      </c>
      <c r="B120" s="44">
        <v>6</v>
      </c>
      <c r="C120" s="43" t="s">
        <v>347</v>
      </c>
      <c r="D120" s="43">
        <v>540</v>
      </c>
      <c r="E120" s="43" t="s">
        <v>296</v>
      </c>
      <c r="F120" s="43">
        <v>20091027</v>
      </c>
      <c r="G120" s="43" t="s">
        <v>138</v>
      </c>
      <c r="H120" s="9">
        <f>IF(X120=1,IF(ABS(I121-I120)&gt;H$3,IF(I120&gt;Q119,IF(I120&gt;I121,Q119+H$4,I120),IF(I120&lt;I121,Q119-H$4,I120)),I120),I120)</f>
        <v>0.35709999999999997</v>
      </c>
      <c r="I120" s="43">
        <v>0.35709999999999997</v>
      </c>
      <c r="J120" s="9">
        <f>IF(ABS(I120)&gt;=1.96,1,0)</f>
        <v>0</v>
      </c>
      <c r="K120" s="9">
        <f>IF(ABS(I120)&gt;=1.96,1,IF(((SQRT(ABS(I120-I119)) - 0.969)/0.416)&gt;=1.96,1,0))</f>
        <v>0</v>
      </c>
      <c r="L120" s="9">
        <f>L$2*I120 + (1-L$2)*L119</f>
        <v>0.29174783666666665</v>
      </c>
      <c r="M120" s="9">
        <f>SQRT(M$2/(2 - M$2))</f>
        <v>0.42008402520840293</v>
      </c>
      <c r="N120" s="9">
        <f>IF(ABS(L120)&gt;=0*M120,(-L120),0)</f>
        <v>-0.29174783666666665</v>
      </c>
      <c r="O120" s="9">
        <f>I120+N119</f>
        <v>9.336023333333332E-2</v>
      </c>
      <c r="P120" s="9">
        <f>IF(N120=0, P$3, P$3 + L120*P$4)</f>
        <v>1.4350097404</v>
      </c>
      <c r="Q120" s="9">
        <f>Q$2*H120 + (1-Q$2)*Q119</f>
        <v>0.29174783666666665</v>
      </c>
      <c r="R120" s="9">
        <f>IF(Q120&gt;=R$2,1,IF(Q120&lt;=R$3,1,0))</f>
        <v>0</v>
      </c>
      <c r="S120" s="9">
        <f t="shared" si="212"/>
        <v>-0.29174783666666665</v>
      </c>
      <c r="T120" s="9">
        <f>H120+S119</f>
        <v>9.336023333333332E-2</v>
      </c>
      <c r="U120" s="9">
        <f>IF(S120=0, U$3, U$3 + Q120*U$4)</f>
        <v>1.4350097404</v>
      </c>
      <c r="V120" s="9">
        <f>I120 - Q119</f>
        <v>9.336023333333332E-2</v>
      </c>
      <c r="W120" s="9">
        <f>IF(W$3=0,SQRT(1 + (Q$2/(2 - Q$2))),W$2)</f>
        <v>1.0846522890932808</v>
      </c>
      <c r="X120" s="9">
        <f>IF(ABS(V120)&gt;(W120*X$3), 1, 0)</f>
        <v>0</v>
      </c>
      <c r="Y120" s="9">
        <f>IF(ABS(V120)&gt;(W120*Y$3), 1, 0)</f>
        <v>0</v>
      </c>
      <c r="Z120" s="9">
        <f>IF(ABS(V120)&gt;(W120*Z$3), 1, 0)</f>
        <v>0</v>
      </c>
      <c r="AA120" s="9">
        <f>IF(ABS(V120)&gt;(W120*AA$3), 1, 0)</f>
        <v>0</v>
      </c>
      <c r="AB120" s="9">
        <f>IF(Y119+Z119=0,IF(ABS(V120)&lt;=AB$2,IF(ABS(Q120)&lt;=AB$3,1,0), 0), 0)</f>
        <v>1</v>
      </c>
      <c r="AC120" s="9">
        <f>IF(Y119+Z119=0, IF(ABS(V120)&lt;=AC$2,IF(ABS(Q120)&lt;=AC$3,1,0), 0), 0)</f>
        <v>1</v>
      </c>
      <c r="AD120" s="9">
        <f>IF(AT120=1,IF(ABS(AE121-AE120)&gt;AD$3,IF(AE120&gt;AM119,IF(AE120&gt;AE121,AM119+AD$4,AE120),IF(AE120&lt;AE121,AM119-AD$4,AE120)),AE120),AE120)</f>
        <v>0.125</v>
      </c>
      <c r="AE120" s="43">
        <v>0.125</v>
      </c>
      <c r="AF120" s="9">
        <f>IF(ABS(AE120)&gt;=1.96,1,0)</f>
        <v>0</v>
      </c>
      <c r="AG120" s="9">
        <f>IF(ABS(AE120)&gt;=1.96,1,IF(((SQRT(ABS(AE120-AE119)) - 0.969)/0.416)&gt;=1.8,1,0))</f>
        <v>0</v>
      </c>
      <c r="AH120" s="9">
        <f>AH$2*AE120 + (1-AH$2)*AH119</f>
        <v>-0.11666041666666663</v>
      </c>
      <c r="AI120" s="9">
        <f>SQRT(AI$2/(2 - AI$2))</f>
        <v>0.42008402520840293</v>
      </c>
      <c r="AJ120" s="9">
        <f t="shared" si="217"/>
        <v>0.11666041666666663</v>
      </c>
      <c r="AK120" s="9">
        <f>AE120+AJ119</f>
        <v>0.34522916666666664</v>
      </c>
      <c r="AL120" s="9">
        <f>IF(AJ120=0, AL$3, AL$3 + AH120*AL$4)</f>
        <v>1.1836675416666667</v>
      </c>
      <c r="AM120" s="9">
        <f>AM$2*AD120 + (1-AM$2)*AM119</f>
        <v>-0.11666041666666663</v>
      </c>
      <c r="AN120" s="9">
        <f>IF(AM120&gt;=AN$2,1,IF(AM120&lt;=AN$3,1,0))</f>
        <v>0</v>
      </c>
      <c r="AO120" s="9">
        <f t="shared" si="213"/>
        <v>0.11666041666666663</v>
      </c>
      <c r="AP120" s="9">
        <f>AD120+AO119</f>
        <v>0.34522916666666664</v>
      </c>
      <c r="AQ120" s="9">
        <f>IF(AO120=0, AQ$3, AQ$3 + AM120*AQ$4)</f>
        <v>1.1836675416666667</v>
      </c>
      <c r="AR120" s="9">
        <f>AE120 - AM119</f>
        <v>0.34522916666666664</v>
      </c>
      <c r="AS120" s="9">
        <f>IF(AS$3=0,SQRT(1 + (AM$2/(2 - AM$2))),AS$2)</f>
        <v>1.0846522890932808</v>
      </c>
      <c r="AT120" s="9">
        <f>IF(ABS(AR120)&gt;(AS120*AT$3), 1, 0)</f>
        <v>0</v>
      </c>
      <c r="AU120" s="9">
        <f>IF(ABS(AR120)&gt;(AS120*AU$3), 1, 0)</f>
        <v>0</v>
      </c>
      <c r="AV120" s="9">
        <f>IF(ABS(AR120)&gt;(AS120*AV$3), 1, 0)</f>
        <v>0</v>
      </c>
      <c r="AW120" s="9">
        <f>IF(ABS(AR120)&gt;(AS120*AW$3), 1, 0)</f>
        <v>0</v>
      </c>
      <c r="AX120" s="9">
        <f>IF(AU119+AV119=0,IF(ABS(AR120)&lt;=AX$2,IF(ABS(AM120)&lt;=AX$3,1,0), 0), 0)</f>
        <v>1</v>
      </c>
      <c r="AY120" s="9">
        <f>IF(AU119+AV119=0, IF(ABS(AR120)&lt;=AY$2,IF(ABS(AM120)&lt;=AY$3,1,0), 0), 0)</f>
        <v>1</v>
      </c>
      <c r="AZ120" s="9">
        <v>1</v>
      </c>
      <c r="BA120" s="11">
        <f t="shared" si="214"/>
        <v>0</v>
      </c>
      <c r="BB120" s="11">
        <f t="shared" si="214"/>
        <v>0</v>
      </c>
      <c r="BC120" s="11">
        <f>IF(SUM(R120,AN120)&gt;0,1,0)</f>
        <v>0</v>
      </c>
      <c r="BD120" s="11">
        <f t="shared" si="215"/>
        <v>0</v>
      </c>
      <c r="BE120" s="11">
        <f t="shared" si="215"/>
        <v>0</v>
      </c>
      <c r="BF120" s="11">
        <f t="shared" si="215"/>
        <v>0</v>
      </c>
      <c r="BG120" s="11">
        <f t="shared" si="215"/>
        <v>0</v>
      </c>
      <c r="BH120" s="11">
        <f t="shared" si="216"/>
        <v>1</v>
      </c>
      <c r="BI120" s="11">
        <f t="shared" si="216"/>
        <v>1</v>
      </c>
      <c r="BL120" s="11">
        <f t="shared" si="218"/>
        <v>2.1259184866228305</v>
      </c>
      <c r="BM120" s="11">
        <f t="shared" si="218"/>
        <v>1.7896762770039132</v>
      </c>
      <c r="BN120" s="11">
        <f t="shared" si="218"/>
        <v>-2.1259184866228305</v>
      </c>
      <c r="BO120" s="11">
        <f t="shared" si="218"/>
        <v>-1.7896762770039132</v>
      </c>
    </row>
    <row r="121" spans="1:67">
      <c r="A121" s="43" t="s">
        <v>16</v>
      </c>
      <c r="B121" s="44">
        <v>6</v>
      </c>
      <c r="C121" s="43" t="s">
        <v>347</v>
      </c>
      <c r="D121" s="43">
        <v>542</v>
      </c>
      <c r="E121" s="43" t="s">
        <v>330</v>
      </c>
      <c r="F121" s="43">
        <v>20100125</v>
      </c>
      <c r="G121" s="43" t="s">
        <v>161</v>
      </c>
      <c r="H121" s="9">
        <f>IF(X121=1,IF(ABS(I122-I121)&gt;H$3,IF(I121&gt;Q120,IF(I121&gt;I122,Q120+H$4,I121),IF(I121&lt;I122,Q120-H$4,I121)),I121),I121)</f>
        <v>-1.5832999999999999</v>
      </c>
      <c r="I121" s="43">
        <v>-1.5832999999999999</v>
      </c>
      <c r="J121" s="9">
        <f>IF(ABS(I121)&gt;=1.96,1,0)</f>
        <v>0</v>
      </c>
      <c r="K121" s="9">
        <f>IF(ABS(I121)&gt;=1.96,1,IF(((SQRT(ABS(I121-I120)) - 0.969)/0.416)&gt;=1.96,1,0))</f>
        <v>0</v>
      </c>
      <c r="L121" s="9">
        <f>L$2*I121 + (1-L$2)*L120</f>
        <v>-0.27076651433333332</v>
      </c>
      <c r="M121" s="9">
        <f>SQRT(M$2/(2 - M$2))</f>
        <v>0.42008402520840293</v>
      </c>
      <c r="N121" s="9">
        <f>IF(ABS(L121)&gt;=0*M121,(-L121),0)</f>
        <v>0.27076651433333332</v>
      </c>
      <c r="O121" s="9">
        <f>I121+N120</f>
        <v>-1.8750478366666665</v>
      </c>
      <c r="P121" s="9">
        <f>IF(N121=0, P$3, P$3 + L121*P$4)</f>
        <v>1.3675080182799999</v>
      </c>
      <c r="Q121" s="9">
        <f>Q$2*H121 + (1-Q$2)*Q120</f>
        <v>-0.27076651433333332</v>
      </c>
      <c r="R121" s="9">
        <f>IF(Q121&gt;=R$2,1,IF(Q121&lt;=R$3,1,0))</f>
        <v>0</v>
      </c>
      <c r="S121" s="9">
        <f t="shared" si="212"/>
        <v>0.27076651433333332</v>
      </c>
      <c r="T121" s="9">
        <f>H121+S120</f>
        <v>-1.8750478366666665</v>
      </c>
      <c r="U121" s="9">
        <f>IF(S121=0, U$3, U$3 + Q121*U$4)</f>
        <v>1.3675080182799999</v>
      </c>
      <c r="V121" s="9">
        <f>I121 - Q120</f>
        <v>-1.8750478366666665</v>
      </c>
      <c r="W121" s="9">
        <f>IF(W$3=0,SQRT(1 + (Q$2/(2 - Q$2))),W$2)</f>
        <v>1.0846522890932808</v>
      </c>
      <c r="X121" s="9">
        <f>IF(ABS(V121)&gt;(W121*X$3), 1, 0)</f>
        <v>0</v>
      </c>
      <c r="Y121" s="9">
        <f>IF(ABS(V121)&gt;(W121*Y$3), 1, 0)</f>
        <v>0</v>
      </c>
      <c r="Z121" s="9">
        <f>IF(ABS(V121)&gt;(W121*Z$3), 1, 0)</f>
        <v>1</v>
      </c>
      <c r="AA121" s="9">
        <f>IF(ABS(V121)&gt;(W121*AA$3), 1, 0)</f>
        <v>1</v>
      </c>
      <c r="AB121" s="9">
        <f>IF(Y120+Z120=0,IF(ABS(V121)&lt;=AB$2,IF(ABS(Q121)&lt;=AB$3,1,0), 0), 0)</f>
        <v>0</v>
      </c>
      <c r="AC121" s="9">
        <f>IF(Y120+Z120=0, IF(ABS(V121)&lt;=AC$2,IF(ABS(Q121)&lt;=AC$3,1,0), 0), 0)</f>
        <v>0</v>
      </c>
      <c r="AD121" s="9">
        <f>IF(AT121=1,IF(ABS(AE122-AE121)&gt;AD$3,IF(AE121&gt;AM120,IF(AE121&gt;AE122,AM120+AD$4,AE121),IF(AE121&lt;AE122,AM120-AD$4,AE121)),AE121),AE121)</f>
        <v>-1.6429</v>
      </c>
      <c r="AE121" s="43">
        <v>-1.6429</v>
      </c>
      <c r="AF121" s="9">
        <f>IF(ABS(AE121)&gt;=1.96,1,0)</f>
        <v>0</v>
      </c>
      <c r="AG121" s="9">
        <f>IF(ABS(AE121)&gt;=1.96,1,IF(((SQRT(ABS(AE121-AE120)) - 0.969)/0.416)&gt;=1.8,1,0))</f>
        <v>0</v>
      </c>
      <c r="AH121" s="9">
        <f>AH$2*AE121 + (1-AH$2)*AH120</f>
        <v>-0.57453229166666664</v>
      </c>
      <c r="AI121" s="9">
        <f>SQRT(AI$2/(2 - AI$2))</f>
        <v>0.42008402520840293</v>
      </c>
      <c r="AJ121" s="9">
        <f t="shared" si="217"/>
        <v>0.57453229166666664</v>
      </c>
      <c r="AK121" s="9">
        <f>AE121+AJ120</f>
        <v>-1.5262395833333333</v>
      </c>
      <c r="AL121" s="9">
        <f>IF(AJ121=0, AL$3, AL$3 + AH121*AL$4)</f>
        <v>1.1195654791666667</v>
      </c>
      <c r="AM121" s="9">
        <f>AM$2*AD121 + (1-AM$2)*AM120</f>
        <v>-0.57453229166666664</v>
      </c>
      <c r="AN121" s="9">
        <f>IF(AM121&gt;=AN$2,1,IF(AM121&lt;=AN$3,1,0))</f>
        <v>0</v>
      </c>
      <c r="AO121" s="9">
        <f t="shared" si="213"/>
        <v>0.57453229166666664</v>
      </c>
      <c r="AP121" s="9">
        <f>AD121+AO120</f>
        <v>-1.5262395833333333</v>
      </c>
      <c r="AQ121" s="9">
        <f>IF(AO121=0, AQ$3, AQ$3 + AM121*AQ$4)</f>
        <v>1.1195654791666667</v>
      </c>
      <c r="AR121" s="9">
        <f>AE121 - AM120</f>
        <v>-1.5262395833333333</v>
      </c>
      <c r="AS121" s="9">
        <f>IF(AS$3=0,SQRT(1 + (AM$2/(2 - AM$2))),AS$2)</f>
        <v>1.0846522890932808</v>
      </c>
      <c r="AT121" s="9">
        <f>IF(ABS(AR121)&gt;(AS121*AT$3), 1, 0)</f>
        <v>0</v>
      </c>
      <c r="AU121" s="9">
        <f>IF(ABS(AR121)&gt;(AS121*AU$3), 1, 0)</f>
        <v>0</v>
      </c>
      <c r="AV121" s="9">
        <f>IF(ABS(AR121)&gt;(AS121*AV$3), 1, 0)</f>
        <v>0</v>
      </c>
      <c r="AW121" s="9">
        <f>IF(ABS(AR121)&gt;(AS121*AW$3), 1, 0)</f>
        <v>1</v>
      </c>
      <c r="AX121" s="9">
        <f>IF(AU120+AV120=0,IF(ABS(AR121)&lt;=AX$2,IF(ABS(AM121)&lt;=AX$3,1,0), 0), 0)</f>
        <v>0</v>
      </c>
      <c r="AY121" s="9">
        <f>IF(AU120+AV120=0, IF(ABS(AR121)&lt;=AY$2,IF(ABS(AM121)&lt;=AY$3,1,0), 0), 0)</f>
        <v>0</v>
      </c>
      <c r="AZ121" s="9">
        <v>1</v>
      </c>
      <c r="BA121" s="11">
        <f t="shared" si="214"/>
        <v>0</v>
      </c>
      <c r="BB121" s="11">
        <f t="shared" si="214"/>
        <v>0</v>
      </c>
      <c r="BC121" s="11">
        <f>IF(SUM(R121,AN121)&gt;0,1,0)</f>
        <v>0</v>
      </c>
      <c r="BD121" s="11">
        <f t="shared" si="215"/>
        <v>0</v>
      </c>
      <c r="BE121" s="11">
        <f t="shared" si="215"/>
        <v>0</v>
      </c>
      <c r="BF121" s="11">
        <f t="shared" si="215"/>
        <v>1</v>
      </c>
      <c r="BG121" s="11">
        <f t="shared" si="215"/>
        <v>1</v>
      </c>
      <c r="BH121" s="11">
        <f t="shared" si="216"/>
        <v>0</v>
      </c>
      <c r="BI121" s="11">
        <f t="shared" si="216"/>
        <v>0</v>
      </c>
      <c r="BL121" s="11">
        <f t="shared" si="218"/>
        <v>2.1259184866228305</v>
      </c>
      <c r="BM121" s="11">
        <f t="shared" si="218"/>
        <v>1.7896762770039132</v>
      </c>
      <c r="BN121" s="11">
        <f t="shared" si="218"/>
        <v>-2.1259184866228305</v>
      </c>
      <c r="BO121" s="11">
        <f t="shared" si="218"/>
        <v>-1.7896762770039132</v>
      </c>
    </row>
    <row r="122" spans="1:67">
      <c r="A122" s="9"/>
      <c r="B122" s="9">
        <f>COUNT(B117:B121)</f>
        <v>5</v>
      </c>
      <c r="C122" s="9"/>
      <c r="D122" s="9"/>
      <c r="E122" s="9"/>
      <c r="F122" s="9"/>
      <c r="G122" s="9"/>
      <c r="H122" s="9"/>
      <c r="J122" s="9">
        <f>SUM(J117:J121)</f>
        <v>0</v>
      </c>
      <c r="K122" s="9">
        <f>SUM(K117:K121)</f>
        <v>0</v>
      </c>
      <c r="L122" s="9"/>
      <c r="M122" s="9"/>
      <c r="N122" s="9"/>
      <c r="O122" s="9">
        <f>AVERAGE(O117:O121)</f>
        <v>-0.25828878733333333</v>
      </c>
      <c r="P122" s="9">
        <f>AVERAGE(P117:P121)</f>
        <v>1.4070674581359999</v>
      </c>
      <c r="Q122" s="9"/>
      <c r="R122" s="9">
        <f>SUM(R117:R121)</f>
        <v>0</v>
      </c>
      <c r="S122" s="9"/>
      <c r="T122" s="9">
        <f>AVERAGE(T117:T121)</f>
        <v>-0.2916221206666666</v>
      </c>
      <c r="U122" s="9">
        <f>AVERAGE(U117:U121)</f>
        <v>1.4070674581359999</v>
      </c>
      <c r="V122" s="9"/>
      <c r="W122" s="9"/>
      <c r="X122" s="9">
        <f t="shared" ref="X122:AC122" si="219">SUM(X117:X121)</f>
        <v>0</v>
      </c>
      <c r="Y122" s="9">
        <f t="shared" si="219"/>
        <v>0</v>
      </c>
      <c r="Z122" s="9">
        <f t="shared" si="219"/>
        <v>1</v>
      </c>
      <c r="AA122" s="9">
        <f t="shared" si="219"/>
        <v>1</v>
      </c>
      <c r="AB122" s="9">
        <f t="shared" si="219"/>
        <v>3</v>
      </c>
      <c r="AC122" s="9">
        <f t="shared" si="219"/>
        <v>3</v>
      </c>
      <c r="AD122" s="9"/>
      <c r="AF122" s="9">
        <f>SUM(AF117:AF121)</f>
        <v>0</v>
      </c>
      <c r="AG122" s="9">
        <f>SUM(AG117:AG121)</f>
        <v>0</v>
      </c>
      <c r="AH122" s="9"/>
      <c r="AI122" s="9"/>
      <c r="AJ122" s="9"/>
      <c r="AK122" s="9">
        <f>AVERAGE(AK117:AK121)</f>
        <v>-0.24691041666666663</v>
      </c>
      <c r="AL122" s="9">
        <f>AVERAGE(AL117:AL121)</f>
        <v>1.1514793541666668</v>
      </c>
      <c r="AM122" s="9"/>
      <c r="AN122" s="9">
        <f>SUM(AN117:AN121)</f>
        <v>0</v>
      </c>
      <c r="AO122" s="9"/>
      <c r="AP122" s="9">
        <f>AVERAGE(AP117:AP121)</f>
        <v>-0.18857708333333328</v>
      </c>
      <c r="AQ122" s="9">
        <f>AVERAGE(AQ117:AQ121)</f>
        <v>1.1514793541666668</v>
      </c>
      <c r="AR122" s="9"/>
      <c r="AS122" s="9"/>
      <c r="AT122" s="9">
        <f t="shared" ref="AT122:BI122" si="220">SUM(AT117:AT121)</f>
        <v>0</v>
      </c>
      <c r="AU122" s="9">
        <f t="shared" si="220"/>
        <v>0</v>
      </c>
      <c r="AV122" s="9">
        <f t="shared" si="220"/>
        <v>0</v>
      </c>
      <c r="AW122" s="9">
        <f t="shared" si="220"/>
        <v>2</v>
      </c>
      <c r="AX122" s="9">
        <f t="shared" si="220"/>
        <v>2</v>
      </c>
      <c r="AY122" s="9">
        <f t="shared" si="220"/>
        <v>2</v>
      </c>
      <c r="AZ122" s="9">
        <f t="shared" si="220"/>
        <v>5</v>
      </c>
      <c r="BA122" s="9">
        <f t="shared" si="220"/>
        <v>0</v>
      </c>
      <c r="BB122" s="9">
        <f t="shared" si="220"/>
        <v>0</v>
      </c>
      <c r="BC122" s="9">
        <f t="shared" si="220"/>
        <v>0</v>
      </c>
      <c r="BD122" s="9">
        <f t="shared" si="220"/>
        <v>0</v>
      </c>
      <c r="BE122" s="9">
        <f t="shared" si="220"/>
        <v>0</v>
      </c>
      <c r="BF122" s="9">
        <f t="shared" si="220"/>
        <v>1</v>
      </c>
      <c r="BG122" s="9">
        <f t="shared" si="220"/>
        <v>2</v>
      </c>
      <c r="BH122" s="9">
        <f t="shared" si="220"/>
        <v>2</v>
      </c>
      <c r="BI122" s="9">
        <f t="shared" si="220"/>
        <v>2</v>
      </c>
    </row>
    <row r="123" spans="1:67">
      <c r="A123" s="9"/>
      <c r="B123" s="9"/>
      <c r="C123" s="9"/>
      <c r="D123" s="9"/>
      <c r="E123" s="9"/>
      <c r="F123" s="9"/>
      <c r="G123" s="9"/>
      <c r="H123" s="9"/>
      <c r="J123" s="9"/>
      <c r="K123" s="9"/>
      <c r="L123" s="9"/>
      <c r="M123" s="9"/>
      <c r="N123" s="9"/>
      <c r="O123" s="9">
        <f>P$3 + O122*P$4</f>
        <v>1.36900534552</v>
      </c>
      <c r="P123" s="9"/>
      <c r="Q123" s="9"/>
      <c r="R123" s="9"/>
      <c r="S123" s="9"/>
      <c r="T123" s="9">
        <f>U$3 + T122*U$4</f>
        <v>1.36500534552</v>
      </c>
      <c r="U123" s="9"/>
      <c r="V123" s="9"/>
      <c r="W123" s="9"/>
      <c r="X123" s="9"/>
      <c r="Y123" s="9"/>
      <c r="Z123" s="9">
        <f>Z122-Y122</f>
        <v>1</v>
      </c>
      <c r="AA123" s="9"/>
      <c r="AB123" s="9"/>
      <c r="AC123" s="9"/>
      <c r="AD123" s="9"/>
      <c r="AF123" s="9"/>
      <c r="AG123" s="9"/>
      <c r="AH123" s="9"/>
      <c r="AI123" s="9"/>
      <c r="AJ123" s="9"/>
      <c r="AK123" s="9">
        <f>AL$3 + AK122*AL$4</f>
        <v>1.1654325416666667</v>
      </c>
      <c r="AL123" s="9"/>
      <c r="AM123" s="9"/>
      <c r="AN123" s="9"/>
      <c r="AO123" s="9"/>
      <c r="AP123" s="9">
        <f>AQ$3 + AP122*AQ$4</f>
        <v>1.1735992083333333</v>
      </c>
      <c r="AQ123" s="9"/>
      <c r="AR123" s="9"/>
      <c r="AS123" s="9"/>
      <c r="AT123" s="9"/>
      <c r="AU123" s="9"/>
      <c r="AV123" s="9">
        <f>AV122-AU122</f>
        <v>0</v>
      </c>
      <c r="AW123" s="9"/>
      <c r="AX123" s="9"/>
      <c r="AY123" s="9"/>
      <c r="AZ123" s="9"/>
    </row>
    <row r="124" spans="1:67">
      <c r="A124" s="9"/>
      <c r="B124" s="9"/>
      <c r="C124" s="9"/>
      <c r="D124" s="9"/>
      <c r="E124" s="9"/>
      <c r="F124" s="9"/>
      <c r="G124" s="9"/>
      <c r="H124" s="9"/>
      <c r="J124" s="9"/>
      <c r="K124" s="9"/>
      <c r="L124" s="9"/>
      <c r="M124" s="9"/>
      <c r="N124" s="9"/>
      <c r="O124" s="9">
        <f>STDEV(O117:O121)</f>
        <v>1.0252958522288014</v>
      </c>
      <c r="P124" s="9"/>
      <c r="Q124" s="9"/>
      <c r="R124" s="9"/>
      <c r="S124" s="9"/>
      <c r="T124" s="9">
        <f>STDEV(T117:T121)</f>
        <v>1.0291119510895606</v>
      </c>
      <c r="U124" s="9"/>
      <c r="V124" s="9"/>
      <c r="W124" s="9"/>
      <c r="X124" s="9"/>
      <c r="Y124" s="9"/>
      <c r="Z124" s="9"/>
      <c r="AA124" s="9"/>
      <c r="AB124" s="9"/>
      <c r="AC124" s="9"/>
      <c r="AD124" s="9"/>
      <c r="AF124" s="9"/>
      <c r="AG124" s="9"/>
      <c r="AH124" s="9"/>
      <c r="AI124" s="9"/>
      <c r="AJ124" s="9"/>
      <c r="AK124" s="9">
        <f>STDEV(AK117:AK121)</f>
        <v>1.2574814875349281</v>
      </c>
      <c r="AL124" s="9"/>
      <c r="AM124" s="9"/>
      <c r="AN124" s="9"/>
      <c r="AO124" s="9"/>
      <c r="AP124" s="9">
        <f>STDEV(AP117:AP121)</f>
        <v>1.2819500508258892</v>
      </c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67">
      <c r="A125" s="9"/>
      <c r="B125" s="9"/>
      <c r="C125" s="9"/>
      <c r="D125" s="9"/>
      <c r="E125" s="9"/>
      <c r="F125" s="9"/>
      <c r="G125" s="9"/>
      <c r="H125" s="9"/>
      <c r="J125" s="9"/>
      <c r="K125" s="9"/>
      <c r="L125" s="9"/>
      <c r="M125" s="9"/>
      <c r="N125" s="9"/>
      <c r="O125" s="9">
        <f>SQRT(O124^2 + O122^2)</f>
        <v>1.0573290321653463</v>
      </c>
      <c r="P125" s="9"/>
      <c r="Q125" s="9"/>
      <c r="R125" s="9"/>
      <c r="S125" s="9"/>
      <c r="T125" s="9">
        <f>SQRT(T124^2 + T122^2)</f>
        <v>1.0696330534989491</v>
      </c>
      <c r="U125" s="9"/>
      <c r="V125" s="9"/>
      <c r="W125" s="9"/>
      <c r="X125" s="9"/>
      <c r="Y125" s="9"/>
      <c r="Z125" s="9"/>
      <c r="AA125" s="9"/>
      <c r="AB125" s="9"/>
      <c r="AC125" s="9"/>
      <c r="AD125" s="9"/>
      <c r="AF125" s="9"/>
      <c r="AG125" s="9"/>
      <c r="AH125" s="9"/>
      <c r="AI125" s="9"/>
      <c r="AJ125" s="9"/>
      <c r="AK125" s="9">
        <f>SQRT(AK124^2 + AK122^2)</f>
        <v>1.2814930531811566</v>
      </c>
      <c r="AL125" s="9"/>
      <c r="AM125" s="9"/>
      <c r="AN125" s="9"/>
      <c r="AO125" s="9"/>
      <c r="AP125" s="9">
        <f>SQRT(AP124^2 + AP122^2)</f>
        <v>1.2957458273793541</v>
      </c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67">
      <c r="A126" s="9"/>
      <c r="B126" s="9"/>
      <c r="C126" s="9"/>
      <c r="D126" s="9"/>
      <c r="E126" s="9"/>
      <c r="F126" s="9"/>
      <c r="G126" s="9"/>
      <c r="H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67">
      <c r="A127" s="9"/>
      <c r="B127" s="9"/>
      <c r="C127" s="9"/>
      <c r="D127" s="9"/>
      <c r="E127" s="9"/>
      <c r="F127" s="9"/>
      <c r="G127" s="9"/>
      <c r="H127" s="9"/>
      <c r="J127" s="9"/>
      <c r="K127" s="9"/>
      <c r="L127" s="9">
        <f>AVERAGE(I128:I130)</f>
        <v>-0.83333333333333337</v>
      </c>
      <c r="M127" s="9"/>
      <c r="N127" s="9">
        <v>0</v>
      </c>
      <c r="O127" s="9"/>
      <c r="P127" s="9"/>
      <c r="Q127" s="9">
        <f>AVERAGE(I128:I130)</f>
        <v>-0.83333333333333337</v>
      </c>
      <c r="R127" s="9"/>
      <c r="S127" s="9">
        <f>-1*Q127</f>
        <v>0.83333333333333337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F127" s="9"/>
      <c r="AG127" s="9"/>
      <c r="AH127" s="9">
        <f>AVERAGE(AE128:AE130)</f>
        <v>0.33333333333333331</v>
      </c>
      <c r="AI127" s="9"/>
      <c r="AJ127" s="9">
        <v>0</v>
      </c>
      <c r="AK127" s="9"/>
      <c r="AL127" s="9"/>
      <c r="AM127" s="9">
        <f>AVERAGE(AE128:AE130)</f>
        <v>0.33333333333333331</v>
      </c>
      <c r="AN127" s="9"/>
      <c r="AO127" s="9">
        <f>-1*AM127</f>
        <v>-0.33333333333333331</v>
      </c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67">
      <c r="A128" s="45" t="s">
        <v>16</v>
      </c>
      <c r="B128" s="46">
        <v>7</v>
      </c>
      <c r="C128" s="45" t="s">
        <v>355</v>
      </c>
      <c r="D128" s="45">
        <v>542</v>
      </c>
      <c r="E128" s="45" t="s">
        <v>330</v>
      </c>
      <c r="F128" s="45">
        <v>20091104</v>
      </c>
      <c r="G128" s="45" t="s">
        <v>141</v>
      </c>
      <c r="H128" s="9">
        <f>IF(X128=1,IF(ABS(I129-I128)&gt;H$3,IF(I128&gt;Q127,IF(I128&gt;I129,Q127+H$4,I128),IF(I128&lt;I129,Q127-H$4,I128)),I128),I128)</f>
        <v>-1.8571</v>
      </c>
      <c r="I128" s="45">
        <v>-1.8571</v>
      </c>
      <c r="J128" s="9">
        <f>IF(ABS(I128)&gt;=1.96,1,0)</f>
        <v>0</v>
      </c>
      <c r="K128" s="9">
        <f>IF(ABS(I128)&gt;=1.96,1,IF(((SQRT(ABS(I128-I127)) - 0.969)/0.416)&gt;=1.96,1,0))</f>
        <v>0</v>
      </c>
      <c r="L128" s="9">
        <f>L$2*I128 + (1-L$2)*L127</f>
        <v>-1.1404633333333334</v>
      </c>
      <c r="M128" s="9">
        <f>SQRT(M$2/(2 - M$2))</f>
        <v>0.42008402520840293</v>
      </c>
      <c r="N128" s="9">
        <f>IF(ABS(L128)&gt;=0*M128,(-L128),0)</f>
        <v>1.1404633333333334</v>
      </c>
      <c r="O128" s="9">
        <f>I128+N127</f>
        <v>-1.8571</v>
      </c>
      <c r="P128" s="9">
        <f>IF(N128=0, P$3, P$3 + L128*P$4)</f>
        <v>1.2631443999999998</v>
      </c>
      <c r="Q128" s="9">
        <f>Q$2*H128 + (1-Q$2)*Q127</f>
        <v>-1.1404633333333334</v>
      </c>
      <c r="R128" s="9">
        <f>IF(Q128&gt;=R$2,1,IF(Q128&lt;=R$3,1,0))</f>
        <v>0</v>
      </c>
      <c r="S128" s="9">
        <f>-1*Q128</f>
        <v>1.1404633333333334</v>
      </c>
      <c r="T128" s="9">
        <f>H128+S127</f>
        <v>-1.0237666666666665</v>
      </c>
      <c r="U128" s="9">
        <f>IF(S128=0, U$3, U$3 + Q128*U$4)</f>
        <v>1.2631443999999998</v>
      </c>
      <c r="V128" s="9">
        <f>I128 - Q127</f>
        <v>-1.0237666666666665</v>
      </c>
      <c r="W128" s="9">
        <f>IF(W$3=0,SQRT(1 + (Q$2/(2 - Q$2))),W$2)</f>
        <v>1.0846522890932808</v>
      </c>
      <c r="X128" s="9">
        <f>IF(ABS(V128)&gt;(W128*X$3), 1, 0)</f>
        <v>0</v>
      </c>
      <c r="Y128" s="9">
        <f>IF(ABS(V128)&gt;(W128*Y$3), 1, 0)</f>
        <v>0</v>
      </c>
      <c r="Z128" s="9">
        <f>IF(ABS(V128)&gt;(W128*Z$3), 1, 0)</f>
        <v>0</v>
      </c>
      <c r="AA128" s="9">
        <f>IF(ABS(V128)&gt;(W128*AA$3), 1, 0)</f>
        <v>0</v>
      </c>
      <c r="AB128" s="9">
        <f>IF(Y127+Z127=0,IF(ABS(V128)&lt;=AB$2,IF(ABS(Q128)&lt;=AB$3,1,0), 0), 0)</f>
        <v>0</v>
      </c>
      <c r="AC128" s="9">
        <f>IF(Y127+Z127=0, IF(ABS(V128)&lt;=AC$2,IF(ABS(Q128)&lt;=AC$3,1,0), 0), 0)</f>
        <v>0</v>
      </c>
      <c r="AD128" s="9">
        <f>IF(AT128=1,IF(ABS(AE129-AE128)&gt;AD$3,IF(AE128&gt;AM127,IF(AE128&gt;AE129,AM127+AD$4,AE128),IF(AE128&lt;AE129,AM127-AD$4,AE128)),AE128),AE128)</f>
        <v>0.25</v>
      </c>
      <c r="AE128" s="45">
        <v>0.25</v>
      </c>
      <c r="AF128" s="9">
        <f>IF(ABS(AE128)&gt;=1.96,1,0)</f>
        <v>0</v>
      </c>
      <c r="AG128" s="9">
        <f>IF(ABS(AE128)&gt;=1.96,1,IF(((SQRT(ABS(AE128-AE127)) - 0.969)/0.416)&gt;=1.8,1,0))</f>
        <v>0</v>
      </c>
      <c r="AH128" s="9">
        <f>AH$2*AE128 + (1-AH$2)*AH127</f>
        <v>0.30833333333333329</v>
      </c>
      <c r="AI128" s="9">
        <f>SQRT(AI$2/(2 - AI$2))</f>
        <v>0.42008402520840293</v>
      </c>
      <c r="AJ128" s="9">
        <f>IF(ABS(AH128)&gt;=0*AI128,(-AH128),0)</f>
        <v>-0.30833333333333329</v>
      </c>
      <c r="AK128" s="9">
        <f>AE128+AJ127</f>
        <v>0.25</v>
      </c>
      <c r="AL128" s="9">
        <f>IF(AJ128=0, AL$3, AL$3 + AH128*AL$4)</f>
        <v>1.2431666666666665</v>
      </c>
      <c r="AM128" s="9">
        <f>AM$2*AD128 + (1-AM$2)*AM127</f>
        <v>0.30833333333333329</v>
      </c>
      <c r="AN128" s="9">
        <f>IF(AM128&gt;=AN$2,1,IF(AM128&lt;=AN$3,1,0))</f>
        <v>0</v>
      </c>
      <c r="AO128" s="9">
        <f>-1*AM128</f>
        <v>-0.30833333333333329</v>
      </c>
      <c r="AP128" s="9">
        <f>AD128+AO127</f>
        <v>-8.3333333333333315E-2</v>
      </c>
      <c r="AQ128" s="9">
        <f>IF(AO128=0, AQ$3, AQ$3 + AM128*AQ$4)</f>
        <v>1.2431666666666665</v>
      </c>
      <c r="AR128" s="9">
        <f>AE128 - AM127</f>
        <v>-8.3333333333333315E-2</v>
      </c>
      <c r="AS128" s="9">
        <f>IF(AS$3=0,SQRT(1 + (AM$2/(2 - AM$2))),AS$2)</f>
        <v>1.0846522890932808</v>
      </c>
      <c r="AT128" s="9">
        <f>IF(ABS(AR128)&gt;(AS128*AT$3), 1, 0)</f>
        <v>0</v>
      </c>
      <c r="AU128" s="9">
        <f>IF(ABS(AR128)&gt;(AS128*AU$3), 1, 0)</f>
        <v>0</v>
      </c>
      <c r="AV128" s="9">
        <f>IF(ABS(AR128)&gt;(AS128*AV$3), 1, 0)</f>
        <v>0</v>
      </c>
      <c r="AW128" s="9">
        <f>IF(ABS(AR128)&gt;(AS128*AW$3), 1, 0)</f>
        <v>0</v>
      </c>
      <c r="AX128" s="9">
        <f>IF(AU127+AV127=0,IF(ABS(AR128)&lt;=AX$2,IF(ABS(AM128)&lt;=AX$3,1,0), 0), 0)</f>
        <v>1</v>
      </c>
      <c r="AY128" s="9">
        <f>IF(AU127+AV127=0, IF(ABS(AR128)&lt;=AY$2,IF(ABS(AM128)&lt;=AY$3,1,0), 0), 0)</f>
        <v>1</v>
      </c>
      <c r="AZ128" s="9">
        <v>1</v>
      </c>
      <c r="BA128" s="11">
        <f t="shared" ref="BA128:BB131" si="221">IF(SUM(J128,AF128)&gt;0,1,0)</f>
        <v>0</v>
      </c>
      <c r="BB128" s="11">
        <f t="shared" si="221"/>
        <v>0</v>
      </c>
      <c r="BC128" s="11">
        <f>IF(SUM(R128,AN128)&gt;0,1,0)</f>
        <v>0</v>
      </c>
      <c r="BD128" s="11">
        <f t="shared" ref="BD128:BG131" si="222">IF(SUM(X128,AT128)&gt;0,1,0)</f>
        <v>0</v>
      </c>
      <c r="BE128" s="11">
        <f t="shared" si="222"/>
        <v>0</v>
      </c>
      <c r="BF128" s="11">
        <f t="shared" si="222"/>
        <v>0</v>
      </c>
      <c r="BG128" s="11">
        <f t="shared" si="222"/>
        <v>0</v>
      </c>
      <c r="BH128" s="11">
        <f t="shared" ref="BH128:BI131" si="223">IF(SUM(AB128,AX128)=2,1,0)</f>
        <v>0</v>
      </c>
      <c r="BI128" s="11">
        <f t="shared" si="223"/>
        <v>0</v>
      </c>
      <c r="BL128" s="11">
        <f>BL$3*BL$4</f>
        <v>2.1259184866228305</v>
      </c>
      <c r="BM128" s="11">
        <f>BM$3*BM$4</f>
        <v>1.7896762770039132</v>
      </c>
      <c r="BN128" s="11">
        <f>BN$3*BN$4</f>
        <v>-2.1259184866228305</v>
      </c>
      <c r="BO128" s="11">
        <f>BO$3*BO$4</f>
        <v>-1.7896762770039132</v>
      </c>
    </row>
    <row r="129" spans="1:67">
      <c r="A129" s="45" t="s">
        <v>16</v>
      </c>
      <c r="B129" s="46">
        <v>7</v>
      </c>
      <c r="C129" s="45" t="s">
        <v>355</v>
      </c>
      <c r="D129" s="45">
        <v>540</v>
      </c>
      <c r="E129" s="45" t="s">
        <v>330</v>
      </c>
      <c r="F129" s="45">
        <v>20091111</v>
      </c>
      <c r="G129" s="45" t="s">
        <v>138</v>
      </c>
      <c r="H129" s="9">
        <f>IF(X129=1,IF(ABS(I130-I129)&gt;H$3,IF(I129&gt;Q128,IF(I129&gt;I130,Q128+H$4,I129),IF(I129&lt;I130,Q128-H$4,I129)),I129),I129)</f>
        <v>-0.5</v>
      </c>
      <c r="I129" s="45">
        <v>-0.5</v>
      </c>
      <c r="J129" s="9">
        <f>IF(ABS(I129)&gt;=1.96,1,0)</f>
        <v>0</v>
      </c>
      <c r="K129" s="9">
        <f>IF(ABS(I129)&gt;=1.96,1,IF(((SQRT(ABS(I129-I128)) - 0.969)/0.416)&gt;=1.96,1,0))</f>
        <v>0</v>
      </c>
      <c r="L129" s="9">
        <f>L$2*I129 + (1-L$2)*L128</f>
        <v>-0.94832433333333332</v>
      </c>
      <c r="M129" s="9">
        <f>SQRT(M$2/(2 - M$2))</f>
        <v>0.42008402520840293</v>
      </c>
      <c r="N129" s="9">
        <f>IF(ABS(L129)&gt;=0*M129,(-L129),0)</f>
        <v>0.94832433333333332</v>
      </c>
      <c r="O129" s="9">
        <f>I129+N128</f>
        <v>0.64046333333333338</v>
      </c>
      <c r="P129" s="9">
        <f>IF(N129=0, P$3, P$3 + L129*P$4)</f>
        <v>1.2862010799999999</v>
      </c>
      <c r="Q129" s="9">
        <f>Q$2*H129 + (1-Q$2)*Q128</f>
        <v>-0.94832433333333332</v>
      </c>
      <c r="R129" s="9">
        <f>IF(Q129&gt;=R$2,1,IF(Q129&lt;=R$3,1,0))</f>
        <v>0</v>
      </c>
      <c r="S129" s="9">
        <f>-1*Q129</f>
        <v>0.94832433333333332</v>
      </c>
      <c r="T129" s="9">
        <f>H129+S128</f>
        <v>0.64046333333333338</v>
      </c>
      <c r="U129" s="9">
        <f>IF(S129=0, U$3, U$3 + Q129*U$4)</f>
        <v>1.2862010799999999</v>
      </c>
      <c r="V129" s="9">
        <f>I129 - Q128</f>
        <v>0.64046333333333338</v>
      </c>
      <c r="W129" s="9">
        <f>IF(W$3=0,SQRT(1 + (Q$2/(2 - Q$2))),W$2)</f>
        <v>1.0846522890932808</v>
      </c>
      <c r="X129" s="9">
        <f>IF(ABS(V129)&gt;(W129*X$3), 1, 0)</f>
        <v>0</v>
      </c>
      <c r="Y129" s="9">
        <f>IF(ABS(V129)&gt;(W129*Y$3), 1, 0)</f>
        <v>0</v>
      </c>
      <c r="Z129" s="9">
        <f>IF(ABS(V129)&gt;(W129*Z$3), 1, 0)</f>
        <v>0</v>
      </c>
      <c r="AA129" s="9">
        <f>IF(ABS(V129)&gt;(W129*AA$3), 1, 0)</f>
        <v>0</v>
      </c>
      <c r="AB129" s="9">
        <f>IF(Y128+Z128=0,IF(ABS(V129)&lt;=AB$2,IF(ABS(Q129)&lt;=AB$3,1,0), 0), 0)</f>
        <v>0</v>
      </c>
      <c r="AC129" s="9">
        <f>IF(Y128+Z128=0, IF(ABS(V129)&lt;=AC$2,IF(ABS(Q129)&lt;=AC$3,1,0), 0), 0)</f>
        <v>0</v>
      </c>
      <c r="AD129" s="9">
        <f>IF(AT129=1,IF(ABS(AE130-AE129)&gt;AD$3,IF(AE129&gt;AM128,IF(AE129&gt;AE130,AM128+AD$4,AE129),IF(AE129&lt;AE130,AM128-AD$4,AE129)),AE129),AE129)</f>
        <v>0.1875</v>
      </c>
      <c r="AE129" s="45">
        <v>0.1875</v>
      </c>
      <c r="AF129" s="9">
        <f>IF(ABS(AE129)&gt;=1.96,1,0)</f>
        <v>0</v>
      </c>
      <c r="AG129" s="9">
        <f>IF(ABS(AE129)&gt;=1.96,1,IF(((SQRT(ABS(AE129-AE128)) - 0.969)/0.416)&gt;=1.8,1,0))</f>
        <v>0</v>
      </c>
      <c r="AH129" s="9">
        <f>AH$2*AE129 + (1-AH$2)*AH128</f>
        <v>0.27208333333333329</v>
      </c>
      <c r="AI129" s="9">
        <f>SQRT(AI$2/(2 - AI$2))</f>
        <v>0.42008402520840293</v>
      </c>
      <c r="AJ129" s="9">
        <f t="shared" ref="AJ129:AJ131" si="224">IF(ABS(AH129)&gt;=0*AI129,(-AH129),0)</f>
        <v>-0.27208333333333329</v>
      </c>
      <c r="AK129" s="9">
        <f>AE129+AJ128</f>
        <v>-0.12083333333333329</v>
      </c>
      <c r="AL129" s="9">
        <f>IF(AJ129=0, AL$3, AL$3 + AH129*AL$4)</f>
        <v>1.2380916666666666</v>
      </c>
      <c r="AM129" s="9">
        <f>AM$2*AD129 + (1-AM$2)*AM128</f>
        <v>0.27208333333333329</v>
      </c>
      <c r="AN129" s="9">
        <f>IF(AM129&gt;=AN$2,1,IF(AM129&lt;=AN$3,1,0))</f>
        <v>0</v>
      </c>
      <c r="AO129" s="9">
        <f>-1*AM129</f>
        <v>-0.27208333333333329</v>
      </c>
      <c r="AP129" s="9">
        <f>AD129+AO128</f>
        <v>-0.12083333333333329</v>
      </c>
      <c r="AQ129" s="9">
        <f>IF(AO129=0, AQ$3, AQ$3 + AM129*AQ$4)</f>
        <v>1.2380916666666666</v>
      </c>
      <c r="AR129" s="9">
        <f>AE129 - AM128</f>
        <v>-0.12083333333333329</v>
      </c>
      <c r="AS129" s="9">
        <f>IF(AS$3=0,SQRT(1 + (AM$2/(2 - AM$2))),AS$2)</f>
        <v>1.0846522890932808</v>
      </c>
      <c r="AT129" s="9">
        <f>IF(ABS(AR129)&gt;(AS129*AT$3), 1, 0)</f>
        <v>0</v>
      </c>
      <c r="AU129" s="9">
        <f>IF(ABS(AR129)&gt;(AS129*AU$3), 1, 0)</f>
        <v>0</v>
      </c>
      <c r="AV129" s="9">
        <f>IF(ABS(AR129)&gt;(AS129*AV$3), 1, 0)</f>
        <v>0</v>
      </c>
      <c r="AW129" s="9">
        <f>IF(ABS(AR129)&gt;(AS129*AW$3), 1, 0)</f>
        <v>0</v>
      </c>
      <c r="AX129" s="9">
        <f>IF(AU128+AV128=0,IF(ABS(AR129)&lt;=AX$2,IF(ABS(AM129)&lt;=AX$3,1,0), 0), 0)</f>
        <v>1</v>
      </c>
      <c r="AY129" s="9">
        <f>IF(AU128+AV128=0, IF(ABS(AR129)&lt;=AY$2,IF(ABS(AM129)&lt;=AY$3,1,0), 0), 0)</f>
        <v>1</v>
      </c>
      <c r="AZ129" s="9">
        <v>1</v>
      </c>
      <c r="BA129" s="11">
        <f t="shared" si="221"/>
        <v>0</v>
      </c>
      <c r="BB129" s="11">
        <f t="shared" si="221"/>
        <v>0</v>
      </c>
      <c r="BC129" s="11">
        <f>IF(SUM(R129,AN129)&gt;0,1,0)</f>
        <v>0</v>
      </c>
      <c r="BD129" s="11">
        <f t="shared" si="222"/>
        <v>0</v>
      </c>
      <c r="BE129" s="11">
        <f t="shared" si="222"/>
        <v>0</v>
      </c>
      <c r="BF129" s="11">
        <f t="shared" si="222"/>
        <v>0</v>
      </c>
      <c r="BG129" s="11">
        <f t="shared" si="222"/>
        <v>0</v>
      </c>
      <c r="BH129" s="11">
        <f t="shared" si="223"/>
        <v>0</v>
      </c>
      <c r="BI129" s="11">
        <f t="shared" si="223"/>
        <v>0</v>
      </c>
      <c r="BL129" s="11">
        <f t="shared" ref="BL129:BO131" si="225">BL$3*BL$4</f>
        <v>2.1259184866228305</v>
      </c>
      <c r="BM129" s="11">
        <f t="shared" si="225"/>
        <v>1.7896762770039132</v>
      </c>
      <c r="BN129" s="11">
        <f t="shared" si="225"/>
        <v>-2.1259184866228305</v>
      </c>
      <c r="BO129" s="11">
        <f t="shared" si="225"/>
        <v>-1.7896762770039132</v>
      </c>
    </row>
    <row r="130" spans="1:67">
      <c r="A130" s="45" t="s">
        <v>16</v>
      </c>
      <c r="B130" s="46">
        <v>7</v>
      </c>
      <c r="C130" s="45" t="s">
        <v>355</v>
      </c>
      <c r="D130" s="45">
        <v>541</v>
      </c>
      <c r="E130" s="45" t="s">
        <v>292</v>
      </c>
      <c r="F130" s="45">
        <v>20091118</v>
      </c>
      <c r="G130" s="45" t="s">
        <v>6</v>
      </c>
      <c r="H130" s="9">
        <f>IF(X130=1,IF(ABS(I131-I130)&gt;H$3,IF(I130&gt;Q129,IF(I130&gt;I131,Q129+H$4,I130),IF(I130&lt;I131,Q129-H$4,I130)),I130),I130)</f>
        <v>-0.1429</v>
      </c>
      <c r="I130" s="45">
        <v>-0.1429</v>
      </c>
      <c r="J130" s="9">
        <f>IF(ABS(I130)&gt;=1.96,1,0)</f>
        <v>0</v>
      </c>
      <c r="K130" s="9">
        <f>IF(ABS(I130)&gt;=1.96,1,IF(((SQRT(ABS(I130-I129)) - 0.969)/0.416)&gt;=1.96,1,0))</f>
        <v>0</v>
      </c>
      <c r="L130" s="9">
        <f>L$2*I130 + (1-L$2)*L129</f>
        <v>-0.70669703333333322</v>
      </c>
      <c r="M130" s="9">
        <f>SQRT(M$2/(2 - M$2))</f>
        <v>0.42008402520840293</v>
      </c>
      <c r="N130" s="9">
        <f>IF(ABS(L130)&gt;=0*M130,(-L130),0)</f>
        <v>0.70669703333333322</v>
      </c>
      <c r="O130" s="9">
        <f>I130+N129</f>
        <v>0.8054243333333333</v>
      </c>
      <c r="P130" s="9">
        <f>IF(N130=0, P$3, P$3 + L130*P$4)</f>
        <v>1.315196356</v>
      </c>
      <c r="Q130" s="9">
        <f>Q$2*H130 + (1-Q$2)*Q129</f>
        <v>-0.70669703333333322</v>
      </c>
      <c r="R130" s="9">
        <f>IF(Q130&gt;=R$2,1,IF(Q130&lt;=R$3,1,0))</f>
        <v>0</v>
      </c>
      <c r="S130" s="9">
        <f>-1*Q130</f>
        <v>0.70669703333333322</v>
      </c>
      <c r="T130" s="9">
        <f>H130+S129</f>
        <v>0.8054243333333333</v>
      </c>
      <c r="U130" s="9">
        <f>IF(S130=0, U$3, U$3 + Q130*U$4)</f>
        <v>1.315196356</v>
      </c>
      <c r="V130" s="9">
        <f>I130 - Q129</f>
        <v>0.8054243333333333</v>
      </c>
      <c r="W130" s="9">
        <f>IF(W$3=0,SQRT(1 + (Q$2/(2 - Q$2))),W$2)</f>
        <v>1.0846522890932808</v>
      </c>
      <c r="X130" s="9">
        <f>IF(ABS(V130)&gt;(W130*X$3), 1, 0)</f>
        <v>0</v>
      </c>
      <c r="Y130" s="9">
        <f>IF(ABS(V130)&gt;(W130*Y$3), 1, 0)</f>
        <v>0</v>
      </c>
      <c r="Z130" s="9">
        <f>IF(ABS(V130)&gt;(W130*Z$3), 1, 0)</f>
        <v>0</v>
      </c>
      <c r="AA130" s="9">
        <f>IF(ABS(V130)&gt;(W130*AA$3), 1, 0)</f>
        <v>0</v>
      </c>
      <c r="AB130" s="9">
        <f>IF(Y129+Z129=0,IF(ABS(V130)&lt;=AB$2,IF(ABS(Q130)&lt;=AB$3,1,0), 0), 0)</f>
        <v>0</v>
      </c>
      <c r="AC130" s="9">
        <f>IF(Y129+Z129=0, IF(ABS(V130)&lt;=AC$2,IF(ABS(Q130)&lt;=AC$3,1,0), 0), 0)</f>
        <v>0</v>
      </c>
      <c r="AD130" s="9">
        <f>IF(AT130=1,IF(ABS(AE131-AE130)&gt;AD$3,IF(AE130&gt;AM129,IF(AE130&gt;AE131,AM129+AD$4,AE130),IF(AE130&lt;AE131,AM129-AD$4,AE130)),AE130),AE130)</f>
        <v>0.5625</v>
      </c>
      <c r="AE130" s="45">
        <v>0.5625</v>
      </c>
      <c r="AF130" s="9">
        <f>IF(ABS(AE130)&gt;=1.96,1,0)</f>
        <v>0</v>
      </c>
      <c r="AG130" s="9">
        <f>IF(ABS(AE130)&gt;=1.96,1,IF(((SQRT(ABS(AE130-AE129)) - 0.969)/0.416)&gt;=1.8,1,0))</f>
        <v>0</v>
      </c>
      <c r="AH130" s="9">
        <f>AH$2*AE130 + (1-AH$2)*AH129</f>
        <v>0.35920833333333324</v>
      </c>
      <c r="AI130" s="9">
        <f>SQRT(AI$2/(2 - AI$2))</f>
        <v>0.42008402520840293</v>
      </c>
      <c r="AJ130" s="9">
        <f t="shared" si="224"/>
        <v>-0.35920833333333324</v>
      </c>
      <c r="AK130" s="9">
        <f>AE130+AJ129</f>
        <v>0.29041666666666671</v>
      </c>
      <c r="AL130" s="9">
        <f>IF(AJ130=0, AL$3, AL$3 + AH130*AL$4)</f>
        <v>1.2502891666666667</v>
      </c>
      <c r="AM130" s="9">
        <f>AM$2*AD130 + (1-AM$2)*AM129</f>
        <v>0.35920833333333324</v>
      </c>
      <c r="AN130" s="9">
        <f>IF(AM130&gt;=AN$2,1,IF(AM130&lt;=AN$3,1,0))</f>
        <v>0</v>
      </c>
      <c r="AO130" s="9">
        <f>-1*AM130</f>
        <v>-0.35920833333333324</v>
      </c>
      <c r="AP130" s="9">
        <f>AD130+AO129</f>
        <v>0.29041666666666671</v>
      </c>
      <c r="AQ130" s="9">
        <f>IF(AO130=0, AQ$3, AQ$3 + AM130*AQ$4)</f>
        <v>1.2502891666666667</v>
      </c>
      <c r="AR130" s="9">
        <f>AE130 - AM129</f>
        <v>0.29041666666666671</v>
      </c>
      <c r="AS130" s="9">
        <f>IF(AS$3=0,SQRT(1 + (AM$2/(2 - AM$2))),AS$2)</f>
        <v>1.0846522890932808</v>
      </c>
      <c r="AT130" s="9">
        <f>IF(ABS(AR130)&gt;(AS130*AT$3), 1, 0)</f>
        <v>0</v>
      </c>
      <c r="AU130" s="9">
        <f>IF(ABS(AR130)&gt;(AS130*AU$3), 1, 0)</f>
        <v>0</v>
      </c>
      <c r="AV130" s="9">
        <f>IF(ABS(AR130)&gt;(AS130*AV$3), 1, 0)</f>
        <v>0</v>
      </c>
      <c r="AW130" s="9">
        <f>IF(ABS(AR130)&gt;(AS130*AW$3), 1, 0)</f>
        <v>0</v>
      </c>
      <c r="AX130" s="9">
        <f>IF(AU129+AV129=0,IF(ABS(AR130)&lt;=AX$2,IF(ABS(AM130)&lt;=AX$3,1,0), 0), 0)</f>
        <v>1</v>
      </c>
      <c r="AY130" s="9">
        <f>IF(AU129+AV129=0, IF(ABS(AR130)&lt;=AY$2,IF(ABS(AM130)&lt;=AY$3,1,0), 0), 0)</f>
        <v>1</v>
      </c>
      <c r="AZ130" s="9">
        <v>1</v>
      </c>
      <c r="BA130" s="11">
        <f t="shared" si="221"/>
        <v>0</v>
      </c>
      <c r="BB130" s="11">
        <f t="shared" si="221"/>
        <v>0</v>
      </c>
      <c r="BC130" s="11">
        <f>IF(SUM(R130,AN130)&gt;0,1,0)</f>
        <v>0</v>
      </c>
      <c r="BD130" s="11">
        <f t="shared" si="222"/>
        <v>0</v>
      </c>
      <c r="BE130" s="11">
        <f t="shared" si="222"/>
        <v>0</v>
      </c>
      <c r="BF130" s="11">
        <f t="shared" si="222"/>
        <v>0</v>
      </c>
      <c r="BG130" s="11">
        <f t="shared" si="222"/>
        <v>0</v>
      </c>
      <c r="BH130" s="11">
        <f t="shared" si="223"/>
        <v>0</v>
      </c>
      <c r="BI130" s="11">
        <f t="shared" si="223"/>
        <v>0</v>
      </c>
      <c r="BL130" s="11">
        <f t="shared" si="225"/>
        <v>2.1259184866228305</v>
      </c>
      <c r="BM130" s="11">
        <f t="shared" si="225"/>
        <v>1.7896762770039132</v>
      </c>
      <c r="BN130" s="11">
        <f t="shared" si="225"/>
        <v>-2.1259184866228305</v>
      </c>
      <c r="BO130" s="11">
        <f t="shared" si="225"/>
        <v>-1.7896762770039132</v>
      </c>
    </row>
    <row r="131" spans="1:67">
      <c r="A131" s="45" t="s">
        <v>16</v>
      </c>
      <c r="B131" s="46">
        <v>7</v>
      </c>
      <c r="C131" s="45" t="s">
        <v>355</v>
      </c>
      <c r="D131" s="45">
        <v>540</v>
      </c>
      <c r="E131" s="45" t="s">
        <v>330</v>
      </c>
      <c r="F131" s="45">
        <v>20100205</v>
      </c>
      <c r="G131" s="45" t="s">
        <v>380</v>
      </c>
      <c r="H131" s="9">
        <f>IF(X131=1,IF(ABS(I132-I131)&gt;H$3,IF(I131&gt;Q130,IF(I131&gt;I132,Q130+H$4,I131),IF(I131&lt;I132,Q130-H$4,I131)),I131),I131)</f>
        <v>-0.83330000000000004</v>
      </c>
      <c r="I131" s="45">
        <v>-0.83330000000000004</v>
      </c>
      <c r="J131" s="9">
        <f>IF(ABS(I131)&gt;=1.96,1,0)</f>
        <v>0</v>
      </c>
      <c r="K131" s="9">
        <f>IF(ABS(I131)&gt;=1.96,1,IF(((SQRT(ABS(I131-I130)) - 0.969)/0.416)&gt;=1.96,1,0))</f>
        <v>0</v>
      </c>
      <c r="L131" s="9">
        <f>L$2*I131 + (1-L$2)*L130</f>
        <v>-0.74467792333333316</v>
      </c>
      <c r="M131" s="9">
        <f>SQRT(M$2/(2 - M$2))</f>
        <v>0.42008402520840293</v>
      </c>
      <c r="N131" s="9">
        <f>IF(ABS(L131)&gt;=0*M131,(-L131),0)</f>
        <v>0.74467792333333316</v>
      </c>
      <c r="O131" s="9">
        <f>I131+N130</f>
        <v>-0.12660296666666682</v>
      </c>
      <c r="P131" s="9">
        <f>IF(N131=0, P$3, P$3 + L131*P$4)</f>
        <v>1.3106386491999999</v>
      </c>
      <c r="Q131" s="9">
        <f>Q$2*H131 + (1-Q$2)*Q130</f>
        <v>-0.74467792333333316</v>
      </c>
      <c r="R131" s="9">
        <f>IF(Q131&gt;=R$2,1,IF(Q131&lt;=R$3,1,0))</f>
        <v>0</v>
      </c>
      <c r="S131" s="9">
        <f>-1*Q131</f>
        <v>0.74467792333333316</v>
      </c>
      <c r="T131" s="9">
        <f>H131+S130</f>
        <v>-0.12660296666666682</v>
      </c>
      <c r="U131" s="9">
        <f>IF(S131=0, U$3, U$3 + Q131*U$4)</f>
        <v>1.3106386491999999</v>
      </c>
      <c r="V131" s="9">
        <f>I131 - Q130</f>
        <v>-0.12660296666666682</v>
      </c>
      <c r="W131" s="9">
        <f>IF(W$3=0,SQRT(1 + (Q$2/(2 - Q$2))),W$2)</f>
        <v>1.0846522890932808</v>
      </c>
      <c r="X131" s="9">
        <f>IF(ABS(V131)&gt;(W131*X$3), 1, 0)</f>
        <v>0</v>
      </c>
      <c r="Y131" s="9">
        <f>IF(ABS(V131)&gt;(W131*Y$3), 1, 0)</f>
        <v>0</v>
      </c>
      <c r="Z131" s="9">
        <f>IF(ABS(V131)&gt;(W131*Z$3), 1, 0)</f>
        <v>0</v>
      </c>
      <c r="AA131" s="9">
        <f>IF(ABS(V131)&gt;(W131*AA$3), 1, 0)</f>
        <v>0</v>
      </c>
      <c r="AB131" s="9">
        <f>IF(Y130+Z130=0,IF(ABS(V131)&lt;=AB$2,IF(ABS(Q131)&lt;=AB$3,1,0), 0), 0)</f>
        <v>0</v>
      </c>
      <c r="AC131" s="9">
        <f>IF(Y130+Z130=0, IF(ABS(V131)&lt;=AC$2,IF(ABS(Q131)&lt;=AC$3,1,0), 0), 0)</f>
        <v>1</v>
      </c>
      <c r="AD131" s="9">
        <f>IF(AT131=1,IF(ABS(AE132-AE131)&gt;AD$3,IF(AE131&gt;AM130,IF(AE131&gt;AE132,AM130+AD$4,AE131),IF(AE131&lt;AE132,AM130-AD$4,AE131)),AE131),AE131)</f>
        <v>0.28570000000000001</v>
      </c>
      <c r="AE131" s="45">
        <v>0.28570000000000001</v>
      </c>
      <c r="AF131" s="9">
        <f>IF(ABS(AE131)&gt;=1.96,1,0)</f>
        <v>0</v>
      </c>
      <c r="AG131" s="9">
        <f>IF(ABS(AE131)&gt;=1.96,1,IF(((SQRT(ABS(AE131-AE130)) - 0.969)/0.416)&gt;=1.8,1,0))</f>
        <v>0</v>
      </c>
      <c r="AH131" s="9">
        <f>AH$2*AE131 + (1-AH$2)*AH130</f>
        <v>0.33715583333333327</v>
      </c>
      <c r="AI131" s="9">
        <f>SQRT(AI$2/(2 - AI$2))</f>
        <v>0.42008402520840293</v>
      </c>
      <c r="AJ131" s="9">
        <f t="shared" si="224"/>
        <v>-0.33715583333333327</v>
      </c>
      <c r="AK131" s="9">
        <f>AE131+AJ130</f>
        <v>-7.3508333333333231E-2</v>
      </c>
      <c r="AL131" s="9">
        <f>IF(AJ131=0, AL$3, AL$3 + AH131*AL$4)</f>
        <v>1.2472018166666665</v>
      </c>
      <c r="AM131" s="9">
        <f>AM$2*AD131 + (1-AM$2)*AM130</f>
        <v>0.33715583333333327</v>
      </c>
      <c r="AN131" s="9">
        <f>IF(AM131&gt;=AN$2,1,IF(AM131&lt;=AN$3,1,0))</f>
        <v>0</v>
      </c>
      <c r="AO131" s="9">
        <f>-1*AM131</f>
        <v>-0.33715583333333327</v>
      </c>
      <c r="AP131" s="9">
        <f>AD131+AO130</f>
        <v>-7.3508333333333231E-2</v>
      </c>
      <c r="AQ131" s="9">
        <f>IF(AO131=0, AQ$3, AQ$3 + AM131*AQ$4)</f>
        <v>1.2472018166666665</v>
      </c>
      <c r="AR131" s="9">
        <f>AE131 - AM130</f>
        <v>-7.3508333333333231E-2</v>
      </c>
      <c r="AS131" s="9">
        <f>IF(AS$3=0,SQRT(1 + (AM$2/(2 - AM$2))),AS$2)</f>
        <v>1.0846522890932808</v>
      </c>
      <c r="AT131" s="9">
        <f>IF(ABS(AR131)&gt;(AS131*AT$3), 1, 0)</f>
        <v>0</v>
      </c>
      <c r="AU131" s="9">
        <f>IF(ABS(AR131)&gt;(AS131*AU$3), 1, 0)</f>
        <v>0</v>
      </c>
      <c r="AV131" s="9">
        <f>IF(ABS(AR131)&gt;(AS131*AV$3), 1, 0)</f>
        <v>0</v>
      </c>
      <c r="AW131" s="9">
        <f>IF(ABS(AR131)&gt;(AS131*AW$3), 1, 0)</f>
        <v>0</v>
      </c>
      <c r="AX131" s="9">
        <f>IF(AU130+AV130=0,IF(ABS(AR131)&lt;=AX$2,IF(ABS(AM131)&lt;=AX$3,1,0), 0), 0)</f>
        <v>1</v>
      </c>
      <c r="AY131" s="9">
        <f>IF(AU130+AV130=0, IF(ABS(AR131)&lt;=AY$2,IF(ABS(AM131)&lt;=AY$3,1,0), 0), 0)</f>
        <v>1</v>
      </c>
      <c r="AZ131" s="9">
        <v>1</v>
      </c>
      <c r="BA131" s="11">
        <f t="shared" si="221"/>
        <v>0</v>
      </c>
      <c r="BB131" s="11">
        <f t="shared" si="221"/>
        <v>0</v>
      </c>
      <c r="BC131" s="11">
        <f>IF(SUM(R131,AN131)&gt;0,1,0)</f>
        <v>0</v>
      </c>
      <c r="BD131" s="11">
        <f t="shared" si="222"/>
        <v>0</v>
      </c>
      <c r="BE131" s="11">
        <f t="shared" si="222"/>
        <v>0</v>
      </c>
      <c r="BF131" s="11">
        <f t="shared" si="222"/>
        <v>0</v>
      </c>
      <c r="BG131" s="11">
        <f t="shared" si="222"/>
        <v>0</v>
      </c>
      <c r="BH131" s="11">
        <f t="shared" si="223"/>
        <v>0</v>
      </c>
      <c r="BI131" s="11">
        <f t="shared" si="223"/>
        <v>1</v>
      </c>
      <c r="BL131" s="11">
        <f t="shared" si="225"/>
        <v>2.1259184866228305</v>
      </c>
      <c r="BM131" s="11">
        <f t="shared" si="225"/>
        <v>1.7896762770039132</v>
      </c>
      <c r="BN131" s="11">
        <f t="shared" si="225"/>
        <v>-2.1259184866228305</v>
      </c>
      <c r="BO131" s="11">
        <f t="shared" si="225"/>
        <v>-1.7896762770039132</v>
      </c>
    </row>
    <row r="132" spans="1:67">
      <c r="A132" s="9"/>
      <c r="B132" s="9">
        <f>COUNT(B128:B131)</f>
        <v>4</v>
      </c>
      <c r="C132" s="9"/>
      <c r="D132" s="9"/>
      <c r="E132" s="9"/>
      <c r="F132" s="9"/>
      <c r="G132" s="9"/>
      <c r="H132" s="9"/>
      <c r="J132" s="9">
        <f>SUM(J128:J131)</f>
        <v>0</v>
      </c>
      <c r="K132" s="9">
        <f>SUM(K128:K131)</f>
        <v>0</v>
      </c>
      <c r="L132" s="9"/>
      <c r="M132" s="9"/>
      <c r="N132" s="9"/>
      <c r="O132" s="9">
        <f>AVERAGE(O128:O131)</f>
        <v>-0.13445382500000003</v>
      </c>
      <c r="P132" s="9">
        <f>AVERAGE(P128:P131)</f>
        <v>1.2937951212999999</v>
      </c>
      <c r="Q132" s="9"/>
      <c r="R132" s="9">
        <f>SUM(R128:R131)</f>
        <v>0</v>
      </c>
      <c r="S132" s="9"/>
      <c r="T132" s="9">
        <f>AVERAGE(T128:T131)</f>
        <v>7.3879508333333344E-2</v>
      </c>
      <c r="U132" s="9">
        <f>AVERAGE(U128:U131)</f>
        <v>1.2937951212999999</v>
      </c>
      <c r="V132" s="9"/>
      <c r="W132" s="9"/>
      <c r="X132" s="9">
        <f t="shared" ref="X132:AC132" si="226">SUM(X128:X131)</f>
        <v>0</v>
      </c>
      <c r="Y132" s="9">
        <f t="shared" si="226"/>
        <v>0</v>
      </c>
      <c r="Z132" s="9">
        <f t="shared" si="226"/>
        <v>0</v>
      </c>
      <c r="AA132" s="9">
        <f t="shared" si="226"/>
        <v>0</v>
      </c>
      <c r="AB132" s="9">
        <f t="shared" si="226"/>
        <v>0</v>
      </c>
      <c r="AC132" s="9">
        <f t="shared" si="226"/>
        <v>1</v>
      </c>
      <c r="AD132" s="9"/>
      <c r="AF132" s="9">
        <f>SUM(AF128:AF131)</f>
        <v>0</v>
      </c>
      <c r="AG132" s="9">
        <f>SUM(AG128:AG131)</f>
        <v>0</v>
      </c>
      <c r="AH132" s="9"/>
      <c r="AI132" s="9"/>
      <c r="AJ132" s="9"/>
      <c r="AK132" s="9">
        <f>AVERAGE(AK128:AK131)</f>
        <v>8.6518750000000047E-2</v>
      </c>
      <c r="AL132" s="9">
        <f>AVERAGE(AL128:AL131)</f>
        <v>1.2446873291666665</v>
      </c>
      <c r="AM132" s="9"/>
      <c r="AN132" s="9">
        <f>SUM(AN128:AN131)</f>
        <v>0</v>
      </c>
      <c r="AO132" s="9"/>
      <c r="AP132" s="9">
        <f>AVERAGE(AP128:AP131)</f>
        <v>3.1854166666667183E-3</v>
      </c>
      <c r="AQ132" s="9">
        <f>AVERAGE(AQ128:AQ131)</f>
        <v>1.2446873291666665</v>
      </c>
      <c r="AR132" s="9"/>
      <c r="AS132" s="9"/>
      <c r="AT132" s="9">
        <f t="shared" ref="AT132:BI132" si="227">SUM(AT128:AT131)</f>
        <v>0</v>
      </c>
      <c r="AU132" s="9">
        <f t="shared" si="227"/>
        <v>0</v>
      </c>
      <c r="AV132" s="9">
        <f t="shared" si="227"/>
        <v>0</v>
      </c>
      <c r="AW132" s="9">
        <f t="shared" si="227"/>
        <v>0</v>
      </c>
      <c r="AX132" s="9">
        <f t="shared" si="227"/>
        <v>4</v>
      </c>
      <c r="AY132" s="9">
        <f t="shared" si="227"/>
        <v>4</v>
      </c>
      <c r="AZ132" s="9">
        <f t="shared" si="227"/>
        <v>4</v>
      </c>
      <c r="BA132" s="9">
        <f t="shared" si="227"/>
        <v>0</v>
      </c>
      <c r="BB132" s="9">
        <f t="shared" si="227"/>
        <v>0</v>
      </c>
      <c r="BC132" s="9">
        <f t="shared" si="227"/>
        <v>0</v>
      </c>
      <c r="BD132" s="9">
        <f t="shared" si="227"/>
        <v>0</v>
      </c>
      <c r="BE132" s="9">
        <f t="shared" si="227"/>
        <v>0</v>
      </c>
      <c r="BF132" s="9">
        <f t="shared" si="227"/>
        <v>0</v>
      </c>
      <c r="BG132" s="9">
        <f t="shared" si="227"/>
        <v>0</v>
      </c>
      <c r="BH132" s="9">
        <f t="shared" si="227"/>
        <v>0</v>
      </c>
      <c r="BI132" s="9">
        <f t="shared" si="227"/>
        <v>1</v>
      </c>
    </row>
    <row r="133" spans="1:67">
      <c r="A133" s="9"/>
      <c r="B133" s="9"/>
      <c r="C133" s="9"/>
      <c r="D133" s="9"/>
      <c r="E133" s="9"/>
      <c r="F133" s="9"/>
      <c r="G133" s="9"/>
      <c r="H133" s="9"/>
      <c r="J133" s="9"/>
      <c r="K133" s="9"/>
      <c r="L133" s="9"/>
      <c r="M133" s="9"/>
      <c r="N133" s="9"/>
      <c r="O133" s="9">
        <f>P$3 + O132*P$4</f>
        <v>1.3838655409999998</v>
      </c>
      <c r="P133" s="9"/>
      <c r="Q133" s="9"/>
      <c r="R133" s="9"/>
      <c r="S133" s="9"/>
      <c r="T133" s="9">
        <f>U$3 + T132*U$4</f>
        <v>1.4088655409999999</v>
      </c>
      <c r="U133" s="9"/>
      <c r="V133" s="9"/>
      <c r="W133" s="9"/>
      <c r="X133" s="9"/>
      <c r="Y133" s="9"/>
      <c r="Z133" s="9">
        <f>Z132-Y132</f>
        <v>0</v>
      </c>
      <c r="AA133" s="9"/>
      <c r="AB133" s="9"/>
      <c r="AC133" s="9"/>
      <c r="AD133" s="9"/>
      <c r="AF133" s="9"/>
      <c r="AG133" s="9"/>
      <c r="AH133" s="9"/>
      <c r="AI133" s="9"/>
      <c r="AJ133" s="9"/>
      <c r="AK133" s="9">
        <f>AL$3 + AK132*AL$4</f>
        <v>1.2121126250000001</v>
      </c>
      <c r="AL133" s="9"/>
      <c r="AM133" s="9"/>
      <c r="AN133" s="9"/>
      <c r="AO133" s="9"/>
      <c r="AP133" s="9">
        <f>AQ$3 + AP132*AQ$4</f>
        <v>1.2004459583333333</v>
      </c>
      <c r="AQ133" s="9"/>
      <c r="AR133" s="9"/>
      <c r="AS133" s="9"/>
      <c r="AT133" s="9"/>
      <c r="AU133" s="9"/>
      <c r="AV133" s="9">
        <f>AV132-AU132</f>
        <v>0</v>
      </c>
      <c r="AW133" s="9"/>
      <c r="AX133" s="9"/>
      <c r="AY133" s="9"/>
      <c r="AZ133" s="9"/>
    </row>
    <row r="134" spans="1:67">
      <c r="A134" s="9"/>
      <c r="B134" s="9"/>
      <c r="C134" s="9"/>
      <c r="D134" s="9"/>
      <c r="E134" s="9"/>
      <c r="F134" s="9"/>
      <c r="G134" s="9"/>
      <c r="H134" s="9"/>
      <c r="J134" s="9"/>
      <c r="K134" s="9"/>
      <c r="L134" s="9"/>
      <c r="M134" s="9"/>
      <c r="N134" s="9"/>
      <c r="O134" s="9">
        <f>STDEV(O128:O131)</f>
        <v>1.2181186361229581</v>
      </c>
      <c r="P134" s="9"/>
      <c r="Q134" s="9"/>
      <c r="R134" s="9"/>
      <c r="S134" s="9"/>
      <c r="T134" s="9">
        <f>STDEV(T128:T131)</f>
        <v>0.83689812402907737</v>
      </c>
      <c r="U134" s="9"/>
      <c r="V134" s="9"/>
      <c r="W134" s="9"/>
      <c r="X134" s="9"/>
      <c r="Y134" s="9"/>
      <c r="Z134" s="9"/>
      <c r="AA134" s="9"/>
      <c r="AB134" s="9"/>
      <c r="AC134" s="9"/>
      <c r="AD134" s="9"/>
      <c r="AF134" s="9"/>
      <c r="AG134" s="9"/>
      <c r="AH134" s="9"/>
      <c r="AI134" s="9"/>
      <c r="AJ134" s="9"/>
      <c r="AK134" s="9">
        <f>STDEV(AK128:AK131)</f>
        <v>0.2136227464366538</v>
      </c>
      <c r="AL134" s="9"/>
      <c r="AM134" s="9"/>
      <c r="AN134" s="9"/>
      <c r="AO134" s="9"/>
      <c r="AP134" s="9">
        <f>STDEV(AP128:AP131)</f>
        <v>0.1925702181186125</v>
      </c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67">
      <c r="A135" s="9"/>
      <c r="B135" s="9"/>
      <c r="C135" s="9"/>
      <c r="D135" s="9"/>
      <c r="E135" s="9"/>
      <c r="F135" s="9"/>
      <c r="G135" s="9"/>
      <c r="H135" s="9"/>
      <c r="J135" s="9"/>
      <c r="K135" s="9"/>
      <c r="L135" s="9"/>
      <c r="M135" s="9"/>
      <c r="N135" s="9"/>
      <c r="O135" s="9">
        <f>SQRT(O134^2 + O132^2)</f>
        <v>1.2255165615882906</v>
      </c>
      <c r="P135" s="9"/>
      <c r="Q135" s="9"/>
      <c r="R135" s="9"/>
      <c r="S135" s="9"/>
      <c r="T135" s="9">
        <f>SQRT(T134^2 + T132^2)</f>
        <v>0.8401527550124227</v>
      </c>
      <c r="U135" s="9"/>
      <c r="V135" s="9"/>
      <c r="W135" s="9"/>
      <c r="X135" s="9"/>
      <c r="Y135" s="9"/>
      <c r="Z135" s="9"/>
      <c r="AA135" s="9"/>
      <c r="AB135" s="9"/>
      <c r="AC135" s="9"/>
      <c r="AD135" s="9"/>
      <c r="AF135" s="9"/>
      <c r="AG135" s="9"/>
      <c r="AH135" s="9"/>
      <c r="AI135" s="9"/>
      <c r="AJ135" s="9"/>
      <c r="AK135" s="9">
        <f>SQRT(AK134^2 + AK132^2)</f>
        <v>0.23047813756775587</v>
      </c>
      <c r="AL135" s="9"/>
      <c r="AM135" s="9"/>
      <c r="AN135" s="9"/>
      <c r="AO135" s="9"/>
      <c r="AP135" s="9">
        <f>SQRT(AP134^2 + AP132^2)</f>
        <v>0.19259656223720678</v>
      </c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67">
      <c r="A136" s="9"/>
      <c r="B136" s="9"/>
      <c r="C136" s="9"/>
      <c r="D136" s="9"/>
      <c r="E136" s="9"/>
      <c r="F136" s="9"/>
      <c r="G136" s="9"/>
      <c r="H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67">
      <c r="A137" s="9"/>
      <c r="B137" s="9"/>
      <c r="C137" s="9"/>
      <c r="D137" s="9"/>
      <c r="E137" s="9"/>
      <c r="F137" s="9"/>
      <c r="G137" s="9"/>
      <c r="H137" s="9"/>
      <c r="J137" s="9"/>
      <c r="K137" s="9"/>
      <c r="L137" s="9">
        <f>AVERAGE(I138:I140)</f>
        <v>-0.21430000000000002</v>
      </c>
      <c r="M137" s="9"/>
      <c r="N137" s="9">
        <v>0</v>
      </c>
      <c r="O137" s="9"/>
      <c r="P137" s="9"/>
      <c r="Q137" s="9">
        <f>AVERAGE(I138:I140)</f>
        <v>-0.21430000000000002</v>
      </c>
      <c r="R137" s="9"/>
      <c r="S137" s="9">
        <f>-1*Q137</f>
        <v>0.21430000000000002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F137" s="9"/>
      <c r="AG137" s="9"/>
      <c r="AH137" s="9">
        <f>AVERAGE(AE138:AE140)</f>
        <v>-0.58930000000000005</v>
      </c>
      <c r="AI137" s="9"/>
      <c r="AJ137" s="9">
        <v>0</v>
      </c>
      <c r="AK137" s="9"/>
      <c r="AL137" s="9"/>
      <c r="AM137" s="9">
        <f>AVERAGE(AE138:AE140)</f>
        <v>-0.58930000000000005</v>
      </c>
      <c r="AN137" s="9"/>
      <c r="AO137" s="9">
        <f>-1*AM137</f>
        <v>0.58930000000000005</v>
      </c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67">
      <c r="A138" s="39" t="s">
        <v>16</v>
      </c>
      <c r="B138" s="40">
        <v>8</v>
      </c>
      <c r="C138" s="39" t="s">
        <v>362</v>
      </c>
      <c r="D138" s="39">
        <v>541</v>
      </c>
      <c r="E138" s="39" t="s">
        <v>330</v>
      </c>
      <c r="F138" s="39">
        <v>20091127</v>
      </c>
      <c r="G138" s="39" t="s">
        <v>148</v>
      </c>
      <c r="H138" s="9">
        <f>IF(X138=1,IF(ABS(I139-I138)&gt;H$3,IF(I138&gt;Q137,IF(I138&gt;I139,Q137+H$4,I138),IF(I138&lt;I139,Q137-H$4,I138)),I138),I138)</f>
        <v>0.85709999999999997</v>
      </c>
      <c r="I138" s="39">
        <v>0.85709999999999997</v>
      </c>
      <c r="J138" s="9">
        <f>IF(ABS(I138)&gt;=1.96,1,0)</f>
        <v>0</v>
      </c>
      <c r="K138" s="9">
        <f>IF(ABS(I138)&gt;=1.96,1,IF(((SQRT(ABS(I138-I137)) - 0.969)/0.416)&gt;=1.96,1,0))</f>
        <v>0</v>
      </c>
      <c r="L138" s="9">
        <f>L$2*I138 + (1-L$2)*L137</f>
        <v>0.10711999999999997</v>
      </c>
      <c r="M138" s="9">
        <f>SQRT(M$2/(2 - M$2))</f>
        <v>0.42008402520840293</v>
      </c>
      <c r="N138" s="9">
        <f>IF(ABS(L138)&gt;=0*M138,(-L138),0)</f>
        <v>-0.10711999999999997</v>
      </c>
      <c r="O138" s="9">
        <f>I138+N137</f>
        <v>0.85709999999999997</v>
      </c>
      <c r="P138" s="9">
        <f>IF(N138=0, P$3, P$3 + L138*P$4)</f>
        <v>1.4128543999999998</v>
      </c>
      <c r="Q138" s="9">
        <f>Q$2*H138 + (1-Q$2)*Q137</f>
        <v>0.10711999999999997</v>
      </c>
      <c r="R138" s="9">
        <f>IF(Q138&gt;=R$2,1,IF(Q138&lt;=R$3,1,0))</f>
        <v>0</v>
      </c>
      <c r="S138" s="9">
        <f>-1*Q138</f>
        <v>-0.10711999999999997</v>
      </c>
      <c r="T138" s="9">
        <f>H138+S137</f>
        <v>1.0713999999999999</v>
      </c>
      <c r="U138" s="9">
        <f>IF(S138=0, U$3, U$3 + Q138*U$4)</f>
        <v>1.4128543999999998</v>
      </c>
      <c r="V138" s="9">
        <f>I138 - Q137</f>
        <v>1.0713999999999999</v>
      </c>
      <c r="W138" s="9">
        <f>IF(W$3=0,SQRT(1 + (Q$2/(2 - Q$2))),W$2)</f>
        <v>1.0846522890932808</v>
      </c>
      <c r="X138" s="9">
        <f>IF(ABS(V138)&gt;(W138*X$3), 1, 0)</f>
        <v>0</v>
      </c>
      <c r="Y138" s="9">
        <f>IF(ABS(V138)&gt;(W138*Y$3), 1, 0)</f>
        <v>0</v>
      </c>
      <c r="Z138" s="9">
        <f>IF(ABS(V138)&gt;(W138*Z$3), 1, 0)</f>
        <v>0</v>
      </c>
      <c r="AA138" s="9">
        <f>IF(ABS(V138)&gt;(W138*AA$3), 1, 0)</f>
        <v>0</v>
      </c>
      <c r="AB138" s="9">
        <f>IF(Y137+Z137=0,IF(ABS(V138)&lt;=AB$2,IF(ABS(Q138)&lt;=AB$3,1,0), 0), 0)</f>
        <v>0</v>
      </c>
      <c r="AC138" s="9">
        <f>IF(Y137+Z137=0, IF(ABS(V138)&lt;=AC$2,IF(ABS(Q138)&lt;=AC$3,1,0), 0), 0)</f>
        <v>0</v>
      </c>
      <c r="AD138" s="9">
        <f>IF(AT138=1,IF(ABS(AE139-AE138)&gt;AD$3,IF(AE138&gt;AM137,IF(AE138&gt;AE139,AM137+AD$4,AE138),IF(AE138&lt;AE139,AM137-AD$4,AE138)),AE138),AE138)</f>
        <v>-0.625</v>
      </c>
      <c r="AE138" s="39">
        <v>-0.625</v>
      </c>
      <c r="AF138" s="9">
        <f>IF(ABS(AE138)&gt;=1.96,1,0)</f>
        <v>0</v>
      </c>
      <c r="AG138" s="9">
        <f>IF(ABS(AE138)&gt;=1.96,1,IF(((SQRT(ABS(AE138-AE137)) - 0.969)/0.416)&gt;=1.8,1,0))</f>
        <v>0</v>
      </c>
      <c r="AH138" s="9">
        <f>AH$2*AE138 + (1-AH$2)*AH137</f>
        <v>-0.60000999999999993</v>
      </c>
      <c r="AI138" s="9">
        <f>SQRT(AI$2/(2 - AI$2))</f>
        <v>0.42008402520840293</v>
      </c>
      <c r="AJ138" s="9">
        <f>IF(ABS(AH138)&gt;=0*AI138,(-AH138),0)</f>
        <v>0.60000999999999993</v>
      </c>
      <c r="AK138" s="9">
        <f>AE138+AJ137</f>
        <v>-0.625</v>
      </c>
      <c r="AL138" s="9">
        <f>IF(AJ138=0, AL$3, AL$3 + AH138*AL$4)</f>
        <v>1.1159986</v>
      </c>
      <c r="AM138" s="9">
        <f>AM$2*AD138 + (1-AM$2)*AM137</f>
        <v>-0.60000999999999993</v>
      </c>
      <c r="AN138" s="9">
        <f>IF(AM138&gt;=AN$2,1,IF(AM138&lt;=AN$3,1,0))</f>
        <v>0</v>
      </c>
      <c r="AO138" s="9">
        <f>-1*AM138</f>
        <v>0.60000999999999993</v>
      </c>
      <c r="AP138" s="9">
        <f>AD138+AO137</f>
        <v>-3.5699999999999954E-2</v>
      </c>
      <c r="AQ138" s="9">
        <f>IF(AO138=0, AQ$3, AQ$3 + AM138*AQ$4)</f>
        <v>1.1159986</v>
      </c>
      <c r="AR138" s="9">
        <f>AE138 - AM137</f>
        <v>-3.5699999999999954E-2</v>
      </c>
      <c r="AS138" s="9">
        <f>IF(AS$3=0,SQRT(1 + (AM$2/(2 - AM$2))),AS$2)</f>
        <v>1.0846522890932808</v>
      </c>
      <c r="AT138" s="9">
        <f>IF(ABS(AR138)&gt;(AS138*AT$3), 1, 0)</f>
        <v>0</v>
      </c>
      <c r="AU138" s="9">
        <f>IF(ABS(AR138)&gt;(AS138*AU$3), 1, 0)</f>
        <v>0</v>
      </c>
      <c r="AV138" s="9">
        <f>IF(ABS(AR138)&gt;(AS138*AV$3), 1, 0)</f>
        <v>0</v>
      </c>
      <c r="AW138" s="9">
        <f>IF(ABS(AR138)&gt;(AS138*AW$3), 1, 0)</f>
        <v>0</v>
      </c>
      <c r="AX138" s="9">
        <f>IF(AU137+AV137=0,IF(ABS(AR138)&lt;=AX$2,IF(ABS(AM138)&lt;=AX$3,1,0), 0), 0)</f>
        <v>0</v>
      </c>
      <c r="AY138" s="9">
        <f>IF(AU137+AV137=0, IF(ABS(AR138)&lt;=AY$2,IF(ABS(AM138)&lt;=AY$3,1,0), 0), 0)</f>
        <v>1</v>
      </c>
      <c r="AZ138" s="9">
        <v>1</v>
      </c>
      <c r="BA138" s="11">
        <f t="shared" ref="BA138:BB141" si="228">IF(SUM(J138,AF138)&gt;0,1,0)</f>
        <v>0</v>
      </c>
      <c r="BB138" s="11">
        <f t="shared" si="228"/>
        <v>0</v>
      </c>
      <c r="BC138" s="11">
        <f>IF(SUM(R138,AN138)&gt;0,1,0)</f>
        <v>0</v>
      </c>
      <c r="BD138" s="11">
        <f t="shared" ref="BD138:BG141" si="229">IF(SUM(X138,AT138)&gt;0,1,0)</f>
        <v>0</v>
      </c>
      <c r="BE138" s="11">
        <f t="shared" si="229"/>
        <v>0</v>
      </c>
      <c r="BF138" s="11">
        <f t="shared" si="229"/>
        <v>0</v>
      </c>
      <c r="BG138" s="11">
        <f t="shared" si="229"/>
        <v>0</v>
      </c>
      <c r="BH138" s="11">
        <f t="shared" ref="BH138:BI141" si="230">IF(SUM(AB138,AX138)=2,1,0)</f>
        <v>0</v>
      </c>
      <c r="BI138" s="11">
        <f t="shared" si="230"/>
        <v>0</v>
      </c>
      <c r="BL138" s="11">
        <f>BL$3*BL$4</f>
        <v>2.1259184866228305</v>
      </c>
      <c r="BM138" s="11">
        <f>BM$3*BM$4</f>
        <v>1.7896762770039132</v>
      </c>
      <c r="BN138" s="11">
        <f>BN$3*BN$4</f>
        <v>-2.1259184866228305</v>
      </c>
      <c r="BO138" s="11">
        <f>BO$3*BO$4</f>
        <v>-1.7896762770039132</v>
      </c>
    </row>
    <row r="139" spans="1:67">
      <c r="A139" s="39" t="s">
        <v>16</v>
      </c>
      <c r="B139" s="40">
        <v>8</v>
      </c>
      <c r="C139" s="39" t="s">
        <v>362</v>
      </c>
      <c r="D139" s="39">
        <v>540</v>
      </c>
      <c r="E139" s="39" t="s">
        <v>330</v>
      </c>
      <c r="F139" s="39">
        <v>20091208</v>
      </c>
      <c r="G139" s="39" t="s">
        <v>152</v>
      </c>
      <c r="H139" s="9">
        <f>IF(X139=1,IF(ABS(I140-I139)&gt;H$3,IF(I139&gt;Q138,IF(I139&gt;I140,Q138+H$4,I139),IF(I139&lt;I140,Q138-H$4,I139)),I139),I139)</f>
        <v>-1.0832999999999999</v>
      </c>
      <c r="I139" s="39">
        <v>-1.0832999999999999</v>
      </c>
      <c r="J139" s="9">
        <f>IF(ABS(I139)&gt;=1.96,1,0)</f>
        <v>0</v>
      </c>
      <c r="K139" s="9">
        <f>IF(ABS(I139)&gt;=1.96,1,IF(((SQRT(ABS(I139-I138)) - 0.969)/0.416)&gt;=1.96,1,0))</f>
        <v>0</v>
      </c>
      <c r="L139" s="9">
        <f>L$2*I139 + (1-L$2)*L138</f>
        <v>-0.25000599999999995</v>
      </c>
      <c r="M139" s="9">
        <f>SQRT(M$2/(2 - M$2))</f>
        <v>0.42008402520840293</v>
      </c>
      <c r="N139" s="9">
        <f>IF(ABS(L139)&gt;=0*M139,(-L139),0)</f>
        <v>0.25000599999999995</v>
      </c>
      <c r="O139" s="9">
        <f>I139+N138</f>
        <v>-1.1904199999999998</v>
      </c>
      <c r="P139" s="9">
        <f>IF(N139=0, P$3, P$3 + L139*P$4)</f>
        <v>1.3699992799999998</v>
      </c>
      <c r="Q139" s="9">
        <f>Q$2*H139 + (1-Q$2)*Q138</f>
        <v>-0.25000599999999995</v>
      </c>
      <c r="R139" s="9">
        <f>IF(Q139&gt;=R$2,1,IF(Q139&lt;=R$3,1,0))</f>
        <v>0</v>
      </c>
      <c r="S139" s="9">
        <f>-1*Q139</f>
        <v>0.25000599999999995</v>
      </c>
      <c r="T139" s="9">
        <f>H139+S138</f>
        <v>-1.1904199999999998</v>
      </c>
      <c r="U139" s="9">
        <f>IF(S139=0, U$3, U$3 + Q139*U$4)</f>
        <v>1.3699992799999998</v>
      </c>
      <c r="V139" s="9">
        <f>I139 - Q138</f>
        <v>-1.1904199999999998</v>
      </c>
      <c r="W139" s="9">
        <f>IF(W$3=0,SQRT(1 + (Q$2/(2 - Q$2))),W$2)</f>
        <v>1.0846522890932808</v>
      </c>
      <c r="X139" s="9">
        <f>IF(ABS(V139)&gt;(W139*X$3), 1, 0)</f>
        <v>0</v>
      </c>
      <c r="Y139" s="9">
        <f>IF(ABS(V139)&gt;(W139*Y$3), 1, 0)</f>
        <v>0</v>
      </c>
      <c r="Z139" s="9">
        <f>IF(ABS(V139)&gt;(W139*Z$3), 1, 0)</f>
        <v>0</v>
      </c>
      <c r="AA139" s="9">
        <f>IF(ABS(V139)&gt;(W139*AA$3), 1, 0)</f>
        <v>0</v>
      </c>
      <c r="AB139" s="9">
        <f>IF(Y138+Z138=0,IF(ABS(V139)&lt;=AB$2,IF(ABS(Q139)&lt;=AB$3,1,0), 0), 0)</f>
        <v>0</v>
      </c>
      <c r="AC139" s="9">
        <f>IF(Y138+Z138=0, IF(ABS(V139)&lt;=AC$2,IF(ABS(Q139)&lt;=AC$3,1,0), 0), 0)</f>
        <v>0</v>
      </c>
      <c r="AD139" s="9">
        <f>IF(AT139=1,IF(ABS(AE140-AE139)&gt;AD$3,IF(AE139&gt;AM138,IF(AE139&gt;AE140,AM138+AD$4,AE139),IF(AE139&lt;AE140,AM138-AD$4,AE139)),AE139),AE139)</f>
        <v>-0.64290000000000003</v>
      </c>
      <c r="AE139" s="39">
        <v>-0.64290000000000003</v>
      </c>
      <c r="AF139" s="9">
        <f>IF(ABS(AE139)&gt;=1.96,1,0)</f>
        <v>0</v>
      </c>
      <c r="AG139" s="9">
        <f>IF(ABS(AE139)&gt;=1.96,1,IF(((SQRT(ABS(AE139-AE138)) - 0.969)/0.416)&gt;=1.8,1,0))</f>
        <v>0</v>
      </c>
      <c r="AH139" s="9">
        <f>AH$2*AE139 + (1-AH$2)*AH138</f>
        <v>-0.61287699999999989</v>
      </c>
      <c r="AI139" s="9">
        <f>SQRT(AI$2/(2 - AI$2))</f>
        <v>0.42008402520840293</v>
      </c>
      <c r="AJ139" s="9">
        <f t="shared" ref="AJ139:AJ141" si="231">IF(ABS(AH139)&gt;=0*AI139,(-AH139),0)</f>
        <v>0.61287699999999989</v>
      </c>
      <c r="AK139" s="9">
        <f>AE139+AJ138</f>
        <v>-4.2890000000000095E-2</v>
      </c>
      <c r="AL139" s="9">
        <f>IF(AJ139=0, AL$3, AL$3 + AH139*AL$4)</f>
        <v>1.1141972199999999</v>
      </c>
      <c r="AM139" s="9">
        <f>AM$2*AD139 + (1-AM$2)*AM138</f>
        <v>-0.61287699999999989</v>
      </c>
      <c r="AN139" s="9">
        <f>IF(AM139&gt;=AN$2,1,IF(AM139&lt;=AN$3,1,0))</f>
        <v>0</v>
      </c>
      <c r="AO139" s="9">
        <f>-1*AM139</f>
        <v>0.61287699999999989</v>
      </c>
      <c r="AP139" s="9">
        <f>AD139+AO138</f>
        <v>-4.2890000000000095E-2</v>
      </c>
      <c r="AQ139" s="9">
        <f>IF(AO139=0, AQ$3, AQ$3 + AM139*AQ$4)</f>
        <v>1.1141972199999999</v>
      </c>
      <c r="AR139" s="9">
        <f>AE139 - AM138</f>
        <v>-4.2890000000000095E-2</v>
      </c>
      <c r="AS139" s="9">
        <f>IF(AS$3=0,SQRT(1 + (AM$2/(2 - AM$2))),AS$2)</f>
        <v>1.0846522890932808</v>
      </c>
      <c r="AT139" s="9">
        <f>IF(ABS(AR139)&gt;(AS139*AT$3), 1, 0)</f>
        <v>0</v>
      </c>
      <c r="AU139" s="9">
        <f>IF(ABS(AR139)&gt;(AS139*AU$3), 1, 0)</f>
        <v>0</v>
      </c>
      <c r="AV139" s="9">
        <f>IF(ABS(AR139)&gt;(AS139*AV$3), 1, 0)</f>
        <v>0</v>
      </c>
      <c r="AW139" s="9">
        <f>IF(ABS(AR139)&gt;(AS139*AW$3), 1, 0)</f>
        <v>0</v>
      </c>
      <c r="AX139" s="9">
        <f>IF(AU138+AV138=0,IF(ABS(AR139)&lt;=AX$2,IF(ABS(AM139)&lt;=AX$3,1,0), 0), 0)</f>
        <v>0</v>
      </c>
      <c r="AY139" s="9">
        <f>IF(AU138+AV138=0, IF(ABS(AR139)&lt;=AY$2,IF(ABS(AM139)&lt;=AY$3,1,0), 0), 0)</f>
        <v>1</v>
      </c>
      <c r="AZ139" s="9">
        <v>1</v>
      </c>
      <c r="BA139" s="11">
        <f t="shared" si="228"/>
        <v>0</v>
      </c>
      <c r="BB139" s="11">
        <f t="shared" si="228"/>
        <v>0</v>
      </c>
      <c r="BC139" s="11">
        <f>IF(SUM(R139,AN139)&gt;0,1,0)</f>
        <v>0</v>
      </c>
      <c r="BD139" s="11">
        <f t="shared" si="229"/>
        <v>0</v>
      </c>
      <c r="BE139" s="11">
        <f t="shared" si="229"/>
        <v>0</v>
      </c>
      <c r="BF139" s="11">
        <f t="shared" si="229"/>
        <v>0</v>
      </c>
      <c r="BG139" s="11">
        <f t="shared" si="229"/>
        <v>0</v>
      </c>
      <c r="BH139" s="11">
        <f t="shared" si="230"/>
        <v>0</v>
      </c>
      <c r="BI139" s="11">
        <f t="shared" si="230"/>
        <v>0</v>
      </c>
      <c r="BL139" s="11">
        <f t="shared" ref="BL139:BO141" si="232">BL$3*BL$4</f>
        <v>2.1259184866228305</v>
      </c>
      <c r="BM139" s="11">
        <f t="shared" si="232"/>
        <v>1.7896762770039132</v>
      </c>
      <c r="BN139" s="11">
        <f t="shared" si="232"/>
        <v>-2.1259184866228305</v>
      </c>
      <c r="BO139" s="11">
        <f t="shared" si="232"/>
        <v>-1.7896762770039132</v>
      </c>
    </row>
    <row r="140" spans="1:67">
      <c r="A140" s="39" t="s">
        <v>16</v>
      </c>
      <c r="B140" s="40">
        <v>8</v>
      </c>
      <c r="C140" s="39" t="s">
        <v>362</v>
      </c>
      <c r="D140" s="39">
        <v>542</v>
      </c>
      <c r="E140" s="39" t="s">
        <v>286</v>
      </c>
      <c r="F140" s="39">
        <v>20091215</v>
      </c>
      <c r="G140" s="39" t="s">
        <v>154</v>
      </c>
      <c r="H140" s="9">
        <f>IF(X140=1,IF(ABS(I141-I140)&gt;H$3,IF(I140&gt;Q139,IF(I140&gt;I141,Q139+H$4,I140),IF(I140&lt;I141,Q139-H$4,I140)),I140),I140)</f>
        <v>-0.41670000000000001</v>
      </c>
      <c r="I140" s="39">
        <v>-0.41670000000000001</v>
      </c>
      <c r="J140" s="9">
        <f>IF(ABS(I140)&gt;=1.96,1,0)</f>
        <v>0</v>
      </c>
      <c r="K140" s="9">
        <f>IF(ABS(I140)&gt;=1.96,1,IF(((SQRT(ABS(I140-I139)) - 0.969)/0.416)&gt;=1.96,1,0))</f>
        <v>0</v>
      </c>
      <c r="L140" s="9">
        <f>L$2*I140 + (1-L$2)*L139</f>
        <v>-0.30001419999999995</v>
      </c>
      <c r="M140" s="9">
        <f>SQRT(M$2/(2 - M$2))</f>
        <v>0.42008402520840293</v>
      </c>
      <c r="N140" s="9">
        <f>IF(ABS(L140)&gt;=0*M140,(-L140),0)</f>
        <v>0.30001419999999995</v>
      </c>
      <c r="O140" s="9">
        <f>I140+N139</f>
        <v>-0.16669400000000006</v>
      </c>
      <c r="P140" s="9">
        <f>IF(N140=0, P$3, P$3 + L140*P$4)</f>
        <v>1.3639982959999999</v>
      </c>
      <c r="Q140" s="9">
        <f>Q$2*H140 + (1-Q$2)*Q139</f>
        <v>-0.30001419999999995</v>
      </c>
      <c r="R140" s="9">
        <f>IF(Q140&gt;=R$2,1,IF(Q140&lt;=R$3,1,0))</f>
        <v>0</v>
      </c>
      <c r="S140" s="9">
        <f>-1*Q140</f>
        <v>0.30001419999999995</v>
      </c>
      <c r="T140" s="9">
        <f>H140+S139</f>
        <v>-0.16669400000000006</v>
      </c>
      <c r="U140" s="9">
        <f>IF(S140=0, U$3, U$3 + Q140*U$4)</f>
        <v>1.3639982959999999</v>
      </c>
      <c r="V140" s="9">
        <f>I140 - Q139</f>
        <v>-0.16669400000000006</v>
      </c>
      <c r="W140" s="9">
        <f>IF(W$3=0,SQRT(1 + (Q$2/(2 - Q$2))),W$2)</f>
        <v>1.0846522890932808</v>
      </c>
      <c r="X140" s="9">
        <f>IF(ABS(V140)&gt;(W140*X$3), 1, 0)</f>
        <v>0</v>
      </c>
      <c r="Y140" s="9">
        <f>IF(ABS(V140)&gt;(W140*Y$3), 1, 0)</f>
        <v>0</v>
      </c>
      <c r="Z140" s="9">
        <f>IF(ABS(V140)&gt;(W140*Z$3), 1, 0)</f>
        <v>0</v>
      </c>
      <c r="AA140" s="9">
        <f>IF(ABS(V140)&gt;(W140*AA$3), 1, 0)</f>
        <v>0</v>
      </c>
      <c r="AB140" s="9">
        <f>IF(Y139+Z139=0,IF(ABS(V140)&lt;=AB$2,IF(ABS(Q140)&lt;=AB$3,1,0), 0), 0)</f>
        <v>1</v>
      </c>
      <c r="AC140" s="9">
        <f>IF(Y139+Z139=0, IF(ABS(V140)&lt;=AC$2,IF(ABS(Q140)&lt;=AC$3,1,0), 0), 0)</f>
        <v>1</v>
      </c>
      <c r="AD140" s="9">
        <f>IF(AT140=1,IF(ABS(AE141-AE140)&gt;AD$3,IF(AE140&gt;AM139,IF(AE140&gt;AE141,AM139+AD$4,AE140),IF(AE140&lt;AE141,AM139-AD$4,AE140)),AE140),AE140)</f>
        <v>-0.5</v>
      </c>
      <c r="AE140" s="39">
        <v>-0.5</v>
      </c>
      <c r="AF140" s="9">
        <f>IF(ABS(AE140)&gt;=1.96,1,0)</f>
        <v>0</v>
      </c>
      <c r="AG140" s="9">
        <f>IF(ABS(AE140)&gt;=1.96,1,IF(((SQRT(ABS(AE140-AE139)) - 0.969)/0.416)&gt;=1.8,1,0))</f>
        <v>0</v>
      </c>
      <c r="AH140" s="9">
        <f>AH$2*AE140 + (1-AH$2)*AH139</f>
        <v>-0.57901389999999986</v>
      </c>
      <c r="AI140" s="9">
        <f>SQRT(AI$2/(2 - AI$2))</f>
        <v>0.42008402520840293</v>
      </c>
      <c r="AJ140" s="9">
        <f t="shared" si="231"/>
        <v>0.57901389999999986</v>
      </c>
      <c r="AK140" s="9">
        <f>AE140+AJ139</f>
        <v>0.11287699999999989</v>
      </c>
      <c r="AL140" s="9">
        <f>IF(AJ140=0, AL$3, AL$3 + AH140*AL$4)</f>
        <v>1.118938054</v>
      </c>
      <c r="AM140" s="9">
        <f>AM$2*AD140 + (1-AM$2)*AM139</f>
        <v>-0.57901389999999986</v>
      </c>
      <c r="AN140" s="9">
        <f>IF(AM140&gt;=AN$2,1,IF(AM140&lt;=AN$3,1,0))</f>
        <v>0</v>
      </c>
      <c r="AO140" s="9">
        <f>-1*AM140</f>
        <v>0.57901389999999986</v>
      </c>
      <c r="AP140" s="9">
        <f>AD140+AO139</f>
        <v>0.11287699999999989</v>
      </c>
      <c r="AQ140" s="9">
        <f>IF(AO140=0, AQ$3, AQ$3 + AM140*AQ$4)</f>
        <v>1.118938054</v>
      </c>
      <c r="AR140" s="9">
        <f>AE140 - AM139</f>
        <v>0.11287699999999989</v>
      </c>
      <c r="AS140" s="9">
        <f>IF(AS$3=0,SQRT(1 + (AM$2/(2 - AM$2))),AS$2)</f>
        <v>1.0846522890932808</v>
      </c>
      <c r="AT140" s="9">
        <f>IF(ABS(AR140)&gt;(AS140*AT$3), 1, 0)</f>
        <v>0</v>
      </c>
      <c r="AU140" s="9">
        <f>IF(ABS(AR140)&gt;(AS140*AU$3), 1, 0)</f>
        <v>0</v>
      </c>
      <c r="AV140" s="9">
        <f>IF(ABS(AR140)&gt;(AS140*AV$3), 1, 0)</f>
        <v>0</v>
      </c>
      <c r="AW140" s="9">
        <f>IF(ABS(AR140)&gt;(AS140*AW$3), 1, 0)</f>
        <v>0</v>
      </c>
      <c r="AX140" s="9">
        <f>IF(AU139+AV139=0,IF(ABS(AR140)&lt;=AX$2,IF(ABS(AM140)&lt;=AX$3,1,0), 0), 0)</f>
        <v>0</v>
      </c>
      <c r="AY140" s="9">
        <f>IF(AU139+AV139=0, IF(ABS(AR140)&lt;=AY$2,IF(ABS(AM140)&lt;=AY$3,1,0), 0), 0)</f>
        <v>1</v>
      </c>
      <c r="AZ140" s="9">
        <v>1</v>
      </c>
      <c r="BA140" s="11">
        <f t="shared" si="228"/>
        <v>0</v>
      </c>
      <c r="BB140" s="11">
        <f t="shared" si="228"/>
        <v>0</v>
      </c>
      <c r="BC140" s="11">
        <f>IF(SUM(R140,AN140)&gt;0,1,0)</f>
        <v>0</v>
      </c>
      <c r="BD140" s="11">
        <f t="shared" si="229"/>
        <v>0</v>
      </c>
      <c r="BE140" s="11">
        <f t="shared" si="229"/>
        <v>0</v>
      </c>
      <c r="BF140" s="11">
        <f t="shared" si="229"/>
        <v>0</v>
      </c>
      <c r="BG140" s="11">
        <f t="shared" si="229"/>
        <v>0</v>
      </c>
      <c r="BH140" s="11">
        <f t="shared" si="230"/>
        <v>0</v>
      </c>
      <c r="BI140" s="11">
        <f t="shared" si="230"/>
        <v>1</v>
      </c>
      <c r="BL140" s="11">
        <f t="shared" si="232"/>
        <v>2.1259184866228305</v>
      </c>
      <c r="BM140" s="11">
        <f t="shared" si="232"/>
        <v>1.7896762770039132</v>
      </c>
      <c r="BN140" s="11">
        <f t="shared" si="232"/>
        <v>-2.1259184866228305</v>
      </c>
      <c r="BO140" s="11">
        <f t="shared" si="232"/>
        <v>-1.7896762770039132</v>
      </c>
    </row>
    <row r="141" spans="1:67">
      <c r="A141" s="39" t="s">
        <v>16</v>
      </c>
      <c r="B141" s="40">
        <v>8</v>
      </c>
      <c r="C141" s="39" t="s">
        <v>362</v>
      </c>
      <c r="D141" s="39">
        <v>540</v>
      </c>
      <c r="E141" s="39" t="s">
        <v>330</v>
      </c>
      <c r="F141" s="39">
        <v>20100313</v>
      </c>
      <c r="G141" s="39" t="s">
        <v>381</v>
      </c>
      <c r="H141" s="9">
        <f>IF(X141=1,IF(ABS(I142-I141)&gt;H$3,IF(I141&gt;Q140,IF(I141&gt;I142,Q140+H$4,I141),IF(I141&lt;I142,Q140-H$4,I141)),I141),I141)</f>
        <v>0.75</v>
      </c>
      <c r="I141" s="39">
        <v>0.75</v>
      </c>
      <c r="J141" s="9">
        <f>IF(ABS(I141)&gt;=1.96,1,0)</f>
        <v>0</v>
      </c>
      <c r="K141" s="9">
        <f>IF(ABS(I141)&gt;=1.96,1,IF(((SQRT(ABS(I141-I140)) - 0.969)/0.416)&gt;=1.96,1,0))</f>
        <v>0</v>
      </c>
      <c r="L141" s="9">
        <f>L$2*I141 + (1-L$2)*L140</f>
        <v>1.4990060000000027E-2</v>
      </c>
      <c r="M141" s="9">
        <f>SQRT(M$2/(2 - M$2))</f>
        <v>0.42008402520840293</v>
      </c>
      <c r="N141" s="9">
        <f>IF(ABS(L141)&gt;=0*M141,(-L141),0)</f>
        <v>-1.4990060000000027E-2</v>
      </c>
      <c r="O141" s="9">
        <f>I141+N140</f>
        <v>1.0500141999999999</v>
      </c>
      <c r="P141" s="9">
        <f>IF(N141=0, P$3, P$3 + L141*P$4)</f>
        <v>1.4017988071999998</v>
      </c>
      <c r="Q141" s="9">
        <f>Q$2*H141 + (1-Q$2)*Q140</f>
        <v>1.4990060000000027E-2</v>
      </c>
      <c r="R141" s="9">
        <f>IF(Q141&gt;=R$2,1,IF(Q141&lt;=R$3,1,0))</f>
        <v>0</v>
      </c>
      <c r="S141" s="9">
        <f>-1*Q141</f>
        <v>-1.4990060000000027E-2</v>
      </c>
      <c r="T141" s="9">
        <f>H141+S140</f>
        <v>1.0500141999999999</v>
      </c>
      <c r="U141" s="9">
        <f>IF(S141=0, U$3, U$3 + Q141*U$4)</f>
        <v>1.4017988071999998</v>
      </c>
      <c r="V141" s="9">
        <f>I141 - Q140</f>
        <v>1.0500141999999999</v>
      </c>
      <c r="W141" s="9">
        <f>IF(W$3=0,SQRT(1 + (Q$2/(2 - Q$2))),W$2)</f>
        <v>1.0846522890932808</v>
      </c>
      <c r="X141" s="9">
        <f>IF(ABS(V141)&gt;(W141*X$3), 1, 0)</f>
        <v>0</v>
      </c>
      <c r="Y141" s="9">
        <f>IF(ABS(V141)&gt;(W141*Y$3), 1, 0)</f>
        <v>0</v>
      </c>
      <c r="Z141" s="9">
        <f>IF(ABS(V141)&gt;(W141*Z$3), 1, 0)</f>
        <v>0</v>
      </c>
      <c r="AA141" s="9">
        <f>IF(ABS(V141)&gt;(W141*AA$3), 1, 0)</f>
        <v>0</v>
      </c>
      <c r="AB141" s="9">
        <f>IF(Y140+Z140=0,IF(ABS(V141)&lt;=AB$2,IF(ABS(Q141)&lt;=AB$3,1,0), 0), 0)</f>
        <v>0</v>
      </c>
      <c r="AC141" s="9">
        <f>IF(Y140+Z140=0, IF(ABS(V141)&lt;=AC$2,IF(ABS(Q141)&lt;=AC$3,1,0), 0), 0)</f>
        <v>0</v>
      </c>
      <c r="AD141" s="9">
        <f>IF(AT141=1,IF(ABS(AE142-AE141)&gt;AD$3,IF(AE141&gt;AM140,IF(AE141&gt;AE142,AM140+AD$4,AE141),IF(AE141&lt;AE142,AM140-AD$4,AE141)),AE141),AE141)</f>
        <v>0.64290000000000003</v>
      </c>
      <c r="AE141" s="39">
        <v>0.64290000000000003</v>
      </c>
      <c r="AF141" s="9">
        <f>IF(ABS(AE141)&gt;=1.96,1,0)</f>
        <v>0</v>
      </c>
      <c r="AG141" s="9">
        <f>IF(ABS(AE141)&gt;=1.96,1,IF(((SQRT(ABS(AE141-AE140)) - 0.969)/0.416)&gt;=1.8,1,0))</f>
        <v>0</v>
      </c>
      <c r="AH141" s="9">
        <f>AH$2*AE141 + (1-AH$2)*AH140</f>
        <v>-0.21243972999999985</v>
      </c>
      <c r="AI141" s="9">
        <f>SQRT(AI$2/(2 - AI$2))</f>
        <v>0.42008402520840293</v>
      </c>
      <c r="AJ141" s="9">
        <f t="shared" si="231"/>
        <v>0.21243972999999985</v>
      </c>
      <c r="AK141" s="9">
        <f>AE141+AJ140</f>
        <v>1.2219138999999999</v>
      </c>
      <c r="AL141" s="9">
        <f>IF(AJ141=0, AL$3, AL$3 + AH141*AL$4)</f>
        <v>1.1702584378000001</v>
      </c>
      <c r="AM141" s="9">
        <f>AM$2*AD141 + (1-AM$2)*AM140</f>
        <v>-0.21243972999999985</v>
      </c>
      <c r="AN141" s="9">
        <f>IF(AM141&gt;=AN$2,1,IF(AM141&lt;=AN$3,1,0))</f>
        <v>0</v>
      </c>
      <c r="AO141" s="9">
        <f>-1*AM141</f>
        <v>0.21243972999999985</v>
      </c>
      <c r="AP141" s="9">
        <f>AD141+AO140</f>
        <v>1.2219138999999999</v>
      </c>
      <c r="AQ141" s="9">
        <f>IF(AO141=0, AQ$3, AQ$3 + AM141*AQ$4)</f>
        <v>1.1702584378000001</v>
      </c>
      <c r="AR141" s="9">
        <f>AE141 - AM140</f>
        <v>1.2219138999999999</v>
      </c>
      <c r="AS141" s="9">
        <f>IF(AS$3=0,SQRT(1 + (AM$2/(2 - AM$2))),AS$2)</f>
        <v>1.0846522890932808</v>
      </c>
      <c r="AT141" s="9">
        <f>IF(ABS(AR141)&gt;(AS141*AT$3), 1, 0)</f>
        <v>0</v>
      </c>
      <c r="AU141" s="9">
        <f>IF(ABS(AR141)&gt;(AS141*AU$3), 1, 0)</f>
        <v>0</v>
      </c>
      <c r="AV141" s="9">
        <f>IF(ABS(AR141)&gt;(AS141*AV$3), 1, 0)</f>
        <v>0</v>
      </c>
      <c r="AW141" s="9">
        <f>IF(ABS(AR141)&gt;(AS141*AW$3), 1, 0)</f>
        <v>0</v>
      </c>
      <c r="AX141" s="9">
        <f>IF(AU140+AV140=0,IF(ABS(AR141)&lt;=AX$2,IF(ABS(AM141)&lt;=AX$3,1,0), 0), 0)</f>
        <v>0</v>
      </c>
      <c r="AY141" s="9">
        <f>IF(AU140+AV140=0, IF(ABS(AR141)&lt;=AY$2,IF(ABS(AM141)&lt;=AY$3,1,0), 0), 0)</f>
        <v>0</v>
      </c>
      <c r="AZ141" s="9">
        <v>1</v>
      </c>
      <c r="BA141" s="11">
        <f t="shared" si="228"/>
        <v>0</v>
      </c>
      <c r="BB141" s="11">
        <f t="shared" si="228"/>
        <v>0</v>
      </c>
      <c r="BC141" s="11">
        <f>IF(SUM(R141,AN141)&gt;0,1,0)</f>
        <v>0</v>
      </c>
      <c r="BD141" s="11">
        <f t="shared" si="229"/>
        <v>0</v>
      </c>
      <c r="BE141" s="11">
        <f t="shared" si="229"/>
        <v>0</v>
      </c>
      <c r="BF141" s="11">
        <f t="shared" si="229"/>
        <v>0</v>
      </c>
      <c r="BG141" s="11">
        <f t="shared" si="229"/>
        <v>0</v>
      </c>
      <c r="BH141" s="11">
        <f t="shared" si="230"/>
        <v>0</v>
      </c>
      <c r="BI141" s="11">
        <f t="shared" si="230"/>
        <v>0</v>
      </c>
      <c r="BL141" s="11">
        <f t="shared" si="232"/>
        <v>2.1259184866228305</v>
      </c>
      <c r="BM141" s="11">
        <f t="shared" si="232"/>
        <v>1.7896762770039132</v>
      </c>
      <c r="BN141" s="11">
        <f t="shared" si="232"/>
        <v>-2.1259184866228305</v>
      </c>
      <c r="BO141" s="11">
        <f t="shared" si="232"/>
        <v>-1.7896762770039132</v>
      </c>
    </row>
    <row r="142" spans="1:67">
      <c r="A142" s="9"/>
      <c r="B142" s="9">
        <f>COUNT(B138:B141)</f>
        <v>4</v>
      </c>
      <c r="C142" s="9"/>
      <c r="D142" s="9"/>
      <c r="E142" s="9"/>
      <c r="F142" s="9"/>
      <c r="G142" s="9"/>
      <c r="H142" s="9"/>
      <c r="J142" s="9">
        <f>SUM(J138:J141)</f>
        <v>0</v>
      </c>
      <c r="K142" s="9">
        <f>SUM(K138:K141)</f>
        <v>0</v>
      </c>
      <c r="L142" s="9"/>
      <c r="M142" s="9"/>
      <c r="N142" s="9"/>
      <c r="O142" s="9">
        <f>AVERAGE(O138:O141)</f>
        <v>0.13750004999999998</v>
      </c>
      <c r="P142" s="9">
        <f>AVERAGE(P138:P141)</f>
        <v>1.3871626957999998</v>
      </c>
      <c r="Q142" s="9"/>
      <c r="R142" s="9">
        <f>SUM(R138:R141)</f>
        <v>0</v>
      </c>
      <c r="S142" s="9"/>
      <c r="T142" s="9">
        <f>AVERAGE(T138:T141)</f>
        <v>0.19107504999999997</v>
      </c>
      <c r="U142" s="9">
        <f>AVERAGE(U138:U141)</f>
        <v>1.3871626957999998</v>
      </c>
      <c r="V142" s="9"/>
      <c r="W142" s="9"/>
      <c r="X142" s="9">
        <f t="shared" ref="X142:AC142" si="233">SUM(X138:X141)</f>
        <v>0</v>
      </c>
      <c r="Y142" s="9">
        <f t="shared" si="233"/>
        <v>0</v>
      </c>
      <c r="Z142" s="9">
        <f t="shared" si="233"/>
        <v>0</v>
      </c>
      <c r="AA142" s="9">
        <f t="shared" si="233"/>
        <v>0</v>
      </c>
      <c r="AB142" s="9">
        <f t="shared" si="233"/>
        <v>1</v>
      </c>
      <c r="AC142" s="9">
        <f t="shared" si="233"/>
        <v>1</v>
      </c>
      <c r="AD142" s="9"/>
      <c r="AF142" s="9">
        <f>SUM(AF138:AF141)</f>
        <v>0</v>
      </c>
      <c r="AG142" s="9">
        <f>SUM(AG138:AG141)</f>
        <v>0</v>
      </c>
      <c r="AH142" s="9"/>
      <c r="AI142" s="9"/>
      <c r="AJ142" s="9"/>
      <c r="AK142" s="9">
        <f>AVERAGE(AK138:AK141)</f>
        <v>0.16672522499999992</v>
      </c>
      <c r="AL142" s="9">
        <f>AVERAGE(AL138:AL141)</f>
        <v>1.12984807795</v>
      </c>
      <c r="AM142" s="9"/>
      <c r="AN142" s="9">
        <f>SUM(AN138:AN141)</f>
        <v>0</v>
      </c>
      <c r="AO142" s="9"/>
      <c r="AP142" s="9">
        <f>AVERAGE(AP138:AP141)</f>
        <v>0.31405022499999991</v>
      </c>
      <c r="AQ142" s="9">
        <f>AVERAGE(AQ138:AQ141)</f>
        <v>1.12984807795</v>
      </c>
      <c r="AR142" s="9"/>
      <c r="AS142" s="9"/>
      <c r="AT142" s="9">
        <f t="shared" ref="AT142:BI142" si="234">SUM(AT138:AT141)</f>
        <v>0</v>
      </c>
      <c r="AU142" s="9">
        <f t="shared" si="234"/>
        <v>0</v>
      </c>
      <c r="AV142" s="9">
        <f t="shared" si="234"/>
        <v>0</v>
      </c>
      <c r="AW142" s="9">
        <f t="shared" si="234"/>
        <v>0</v>
      </c>
      <c r="AX142" s="9">
        <f t="shared" si="234"/>
        <v>0</v>
      </c>
      <c r="AY142" s="9">
        <f t="shared" si="234"/>
        <v>3</v>
      </c>
      <c r="AZ142" s="9">
        <f t="shared" si="234"/>
        <v>4</v>
      </c>
      <c r="BA142" s="9">
        <f t="shared" si="234"/>
        <v>0</v>
      </c>
      <c r="BB142" s="9">
        <f t="shared" si="234"/>
        <v>0</v>
      </c>
      <c r="BC142" s="9">
        <f t="shared" si="234"/>
        <v>0</v>
      </c>
      <c r="BD142" s="9">
        <f t="shared" si="234"/>
        <v>0</v>
      </c>
      <c r="BE142" s="9">
        <f t="shared" si="234"/>
        <v>0</v>
      </c>
      <c r="BF142" s="9">
        <f t="shared" si="234"/>
        <v>0</v>
      </c>
      <c r="BG142" s="9">
        <f t="shared" si="234"/>
        <v>0</v>
      </c>
      <c r="BH142" s="9">
        <f t="shared" si="234"/>
        <v>0</v>
      </c>
      <c r="BI142" s="9">
        <f t="shared" si="234"/>
        <v>1</v>
      </c>
    </row>
    <row r="143" spans="1:67">
      <c r="A143" s="9"/>
      <c r="B143" s="9"/>
      <c r="C143" s="9"/>
      <c r="D143" s="9"/>
      <c r="E143" s="9"/>
      <c r="F143" s="9"/>
      <c r="G143" s="9"/>
      <c r="H143" s="9"/>
      <c r="J143" s="9"/>
      <c r="K143" s="9"/>
      <c r="L143" s="9"/>
      <c r="M143" s="9"/>
      <c r="N143" s="9"/>
      <c r="O143" s="9">
        <f>P$3 + O142*P$4</f>
        <v>1.4165000059999999</v>
      </c>
      <c r="P143" s="9"/>
      <c r="Q143" s="9"/>
      <c r="R143" s="9"/>
      <c r="S143" s="9"/>
      <c r="T143" s="9">
        <f>U$3 + T142*U$4</f>
        <v>1.4229290059999999</v>
      </c>
      <c r="U143" s="9"/>
      <c r="V143" s="9"/>
      <c r="W143" s="9"/>
      <c r="X143" s="9"/>
      <c r="Y143" s="9"/>
      <c r="Z143" s="9">
        <f>Z142-Y142</f>
        <v>0</v>
      </c>
      <c r="AA143" s="9"/>
      <c r="AB143" s="9"/>
      <c r="AC143" s="9"/>
      <c r="AD143" s="9"/>
      <c r="AF143" s="9"/>
      <c r="AG143" s="9"/>
      <c r="AH143" s="9"/>
      <c r="AI143" s="9"/>
      <c r="AJ143" s="9"/>
      <c r="AK143" s="9">
        <f>AL$3 + AK142*AL$4</f>
        <v>1.2233415315</v>
      </c>
      <c r="AL143" s="9"/>
      <c r="AM143" s="9"/>
      <c r="AN143" s="9"/>
      <c r="AO143" s="9"/>
      <c r="AP143" s="9">
        <f>AQ$3 + AP142*AQ$4</f>
        <v>1.2439670315</v>
      </c>
      <c r="AQ143" s="9"/>
      <c r="AR143" s="9"/>
      <c r="AS143" s="9"/>
      <c r="AT143" s="9"/>
      <c r="AU143" s="9"/>
      <c r="AV143" s="9">
        <f>AV142-AU142</f>
        <v>0</v>
      </c>
      <c r="AW143" s="9"/>
      <c r="AX143" s="9"/>
      <c r="AY143" s="9"/>
      <c r="AZ143" s="9"/>
    </row>
    <row r="144" spans="1:67">
      <c r="A144" s="9"/>
      <c r="B144" s="9"/>
      <c r="C144" s="9"/>
      <c r="D144" s="9"/>
      <c r="E144" s="9"/>
      <c r="F144" s="9"/>
      <c r="G144" s="9"/>
      <c r="H144" s="9"/>
      <c r="J144" s="9"/>
      <c r="K144" s="9"/>
      <c r="L144" s="9"/>
      <c r="M144" s="9"/>
      <c r="N144" s="9"/>
      <c r="O144" s="9">
        <f>STDEV(O138:O141)</f>
        <v>1.0338297476273401</v>
      </c>
      <c r="P144" s="9"/>
      <c r="Q144" s="9"/>
      <c r="R144" s="9"/>
      <c r="S144" s="9"/>
      <c r="T144" s="9">
        <f>STDEV(T138:T141)</f>
        <v>1.0877002876570412</v>
      </c>
      <c r="U144" s="9"/>
      <c r="V144" s="9"/>
      <c r="W144" s="9"/>
      <c r="X144" s="9"/>
      <c r="Y144" s="9"/>
      <c r="Z144" s="9"/>
      <c r="AA144" s="9"/>
      <c r="AB144" s="9"/>
      <c r="AC144" s="9"/>
      <c r="AD144" s="9"/>
      <c r="AF144" s="9"/>
      <c r="AG144" s="9"/>
      <c r="AH144" s="9"/>
      <c r="AI144" s="9"/>
      <c r="AJ144" s="9"/>
      <c r="AK144" s="9">
        <f>STDEV(AK138:AK141)</f>
        <v>0.77181391229514373</v>
      </c>
      <c r="AL144" s="9"/>
      <c r="AM144" s="9"/>
      <c r="AN144" s="9"/>
      <c r="AO144" s="9"/>
      <c r="AP144" s="9">
        <f>STDEV(AP138:AP141)</f>
        <v>0.60948575672501915</v>
      </c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67">
      <c r="A145" s="9"/>
      <c r="B145" s="9"/>
      <c r="C145" s="9"/>
      <c r="D145" s="9"/>
      <c r="E145" s="9"/>
      <c r="F145" s="9"/>
      <c r="G145" s="9"/>
      <c r="H145" s="9"/>
      <c r="J145" s="9"/>
      <c r="K145" s="9"/>
      <c r="L145" s="9"/>
      <c r="M145" s="9"/>
      <c r="N145" s="9"/>
      <c r="O145" s="9">
        <f>SQRT(O144^2 + O142^2)</f>
        <v>1.0429334642388326</v>
      </c>
      <c r="P145" s="9"/>
      <c r="Q145" s="9"/>
      <c r="R145" s="9"/>
      <c r="S145" s="9"/>
      <c r="T145" s="9">
        <f>SQRT(T144^2 + T142^2)</f>
        <v>1.1043557354864022</v>
      </c>
      <c r="U145" s="9"/>
      <c r="V145" s="9"/>
      <c r="W145" s="9"/>
      <c r="X145" s="9"/>
      <c r="Y145" s="9"/>
      <c r="Z145" s="9"/>
      <c r="AA145" s="9"/>
      <c r="AB145" s="9"/>
      <c r="AC145" s="9"/>
      <c r="AD145" s="9"/>
      <c r="AF145" s="9"/>
      <c r="AG145" s="9"/>
      <c r="AH145" s="9"/>
      <c r="AI145" s="9"/>
      <c r="AJ145" s="9"/>
      <c r="AK145" s="9">
        <f>SQRT(AK144^2 + AK142^2)</f>
        <v>0.7896163725909161</v>
      </c>
      <c r="AL145" s="9"/>
      <c r="AM145" s="9"/>
      <c r="AN145" s="9"/>
      <c r="AO145" s="9"/>
      <c r="AP145" s="9">
        <f>SQRT(AP144^2 + AP142^2)</f>
        <v>0.68563870330752175</v>
      </c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67">
      <c r="A146" s="9"/>
      <c r="B146" s="9"/>
      <c r="C146" s="9"/>
      <c r="D146" s="9"/>
      <c r="E146" s="9"/>
      <c r="F146" s="9"/>
      <c r="G146" s="9"/>
      <c r="H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67">
      <c r="A147" s="9"/>
      <c r="B147" s="9"/>
      <c r="C147" s="9"/>
      <c r="D147" s="9"/>
      <c r="E147" s="9"/>
      <c r="F147" s="9"/>
      <c r="G147" s="9"/>
      <c r="H147" s="9"/>
      <c r="J147" s="9"/>
      <c r="K147" s="9"/>
      <c r="L147" s="9">
        <f>AVERAGE(I148:I150)</f>
        <v>-0.44443333333333329</v>
      </c>
      <c r="M147" s="9"/>
      <c r="N147" s="9">
        <v>0</v>
      </c>
      <c r="O147" s="9"/>
      <c r="P147" s="9"/>
      <c r="Q147" s="9">
        <f>AVERAGE(I148:I150)</f>
        <v>-0.44443333333333329</v>
      </c>
      <c r="R147" s="9"/>
      <c r="S147" s="9">
        <f>-1*Q147</f>
        <v>0.44443333333333329</v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F147" s="9"/>
      <c r="AG147" s="9"/>
      <c r="AH147" s="9">
        <f>AVERAGE(AE148:AE150)</f>
        <v>0.73806666666666665</v>
      </c>
      <c r="AI147" s="9"/>
      <c r="AJ147" s="9">
        <v>0</v>
      </c>
      <c r="AK147" s="9"/>
      <c r="AL147" s="9"/>
      <c r="AM147" s="9">
        <f>AVERAGE(AE148:AE150)</f>
        <v>0.73806666666666665</v>
      </c>
      <c r="AN147" s="9"/>
      <c r="AO147" s="9">
        <f>-1*AM147</f>
        <v>-0.73806666666666665</v>
      </c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67">
      <c r="A148" s="62" t="s">
        <v>16</v>
      </c>
      <c r="B148" s="63">
        <v>9</v>
      </c>
      <c r="C148" s="62" t="s">
        <v>398</v>
      </c>
      <c r="D148" s="62">
        <v>540</v>
      </c>
      <c r="E148" s="62" t="s">
        <v>330</v>
      </c>
      <c r="F148" s="62">
        <v>20100225</v>
      </c>
      <c r="G148" s="62" t="s">
        <v>74</v>
      </c>
      <c r="H148" s="9">
        <f>IF(X148=1,IF(ABS(I149-I148)&gt;H$3,IF(I148&gt;Q147,IF(I148&gt;I149,Q147+H$4,I148),IF(I148&lt;I149,Q147-H$4,I148)),I148),I148)</f>
        <v>-1.8332999999999999</v>
      </c>
      <c r="I148" s="62">
        <v>-1.8332999999999999</v>
      </c>
      <c r="J148" s="9">
        <f>IF(ABS(I148)&gt;=1.96,1,0)</f>
        <v>0</v>
      </c>
      <c r="K148" s="9">
        <f>IF(ABS(I148)&gt;=1.96,1,IF(((SQRT(ABS(I148-I147)) - 0.969)/0.416)&gt;=1.96,1,0))</f>
        <v>0</v>
      </c>
      <c r="L148" s="9">
        <f>L$2*I148 + (1-L$2)*L147</f>
        <v>-0.86109333333333327</v>
      </c>
      <c r="M148" s="9">
        <f>SQRT(M$2/(2 - M$2))</f>
        <v>0.42008402520840293</v>
      </c>
      <c r="N148" s="9">
        <f>IF(ABS(L148)&gt;=0*M148,(-L148),0)</f>
        <v>0.86109333333333327</v>
      </c>
      <c r="O148" s="9">
        <f>I148+N147</f>
        <v>-1.8332999999999999</v>
      </c>
      <c r="P148" s="9">
        <f>IF(N148=0, P$3, P$3 + L148*P$4)</f>
        <v>1.2966688</v>
      </c>
      <c r="Q148" s="9">
        <f>Q$2*H148 + (1-Q$2)*Q147</f>
        <v>-0.86109333333333327</v>
      </c>
      <c r="R148" s="9">
        <f>IF(Q148&gt;=R$2,1,IF(Q148&lt;=R$3,1,0))</f>
        <v>0</v>
      </c>
      <c r="S148" s="9">
        <f>-1*Q148</f>
        <v>0.86109333333333327</v>
      </c>
      <c r="T148" s="9">
        <f>H148+S147</f>
        <v>-1.3888666666666667</v>
      </c>
      <c r="U148" s="9">
        <f>IF(S148=0, U$3, U$3 + Q148*U$4)</f>
        <v>1.2966688</v>
      </c>
      <c r="V148" s="9">
        <f>I148 - Q147</f>
        <v>-1.3888666666666667</v>
      </c>
      <c r="W148" s="9">
        <f>IF(W$3=0,SQRT(1 + (Q$2/(2 - Q$2))),W$2)</f>
        <v>1.0846522890932808</v>
      </c>
      <c r="X148" s="9">
        <f>IF(ABS(V148)&gt;(W148*X$3), 1, 0)</f>
        <v>0</v>
      </c>
      <c r="Y148" s="9">
        <f>IF(ABS(V148)&gt;(W148*Y$3), 1, 0)</f>
        <v>0</v>
      </c>
      <c r="Z148" s="9">
        <f>IF(ABS(V148)&gt;(W148*Z$3), 1, 0)</f>
        <v>0</v>
      </c>
      <c r="AA148" s="9">
        <f>IF(ABS(V148)&gt;(W148*AA$3), 1, 0)</f>
        <v>1</v>
      </c>
      <c r="AB148" s="9">
        <f>IF(Y147+Z147=0,IF(ABS(V148)&lt;=AB$2,IF(ABS(Q148)&lt;=AB$3,1,0), 0), 0)</f>
        <v>0</v>
      </c>
      <c r="AC148" s="9">
        <f>IF(Y147+Z147=0, IF(ABS(V148)&lt;=AC$2,IF(ABS(Q148)&lt;=AC$3,1,0), 0), 0)</f>
        <v>0</v>
      </c>
      <c r="AD148" s="9">
        <f>IF(AT148=1,IF(ABS(AE149-AE148)&gt;AD$3,IF(AE148&gt;AM147,IF(AE148&gt;AE149,AM147+AD$4,AE148),IF(AE148&lt;AE149,AM147-AD$4,AE148)),AE148),AE148)</f>
        <v>1.0713999999999999</v>
      </c>
      <c r="AE148" s="62">
        <v>1.0713999999999999</v>
      </c>
      <c r="AF148" s="9">
        <f>IF(ABS(AE148)&gt;=1.96,1,0)</f>
        <v>0</v>
      </c>
      <c r="AG148" s="9">
        <f>IF(ABS(AE148)&gt;=1.96,1,IF(((SQRT(ABS(AE148-AE147)) - 0.969)/0.416)&gt;=1.8,1,0))</f>
        <v>0</v>
      </c>
      <c r="AH148" s="9">
        <f>AH$2*AE148 + (1-AH$2)*AH147</f>
        <v>0.83806666666666652</v>
      </c>
      <c r="AI148" s="9">
        <f>SQRT(AI$2/(2 - AI$2))</f>
        <v>0.42008402520840293</v>
      </c>
      <c r="AJ148" s="9">
        <f>IF(ABS(AH148)&gt;=0*AI148,(-AH148),0)</f>
        <v>-0.83806666666666652</v>
      </c>
      <c r="AK148" s="9">
        <f>AE148+AJ147</f>
        <v>1.0713999999999999</v>
      </c>
      <c r="AL148" s="9">
        <f>IF(AJ148=0, AL$3, AL$3 + AH148*AL$4)</f>
        <v>1.3173293333333334</v>
      </c>
      <c r="AM148" s="9">
        <f>AM$2*AD148 + (1-AM$2)*AM147</f>
        <v>0.83806666666666652</v>
      </c>
      <c r="AN148" s="9">
        <f>IF(AM148&gt;=AN$2,1,IF(AM148&lt;=AN$3,1,0))</f>
        <v>0</v>
      </c>
      <c r="AO148" s="9">
        <f>-1*AM148</f>
        <v>-0.83806666666666652</v>
      </c>
      <c r="AP148" s="9">
        <f>AD148+AO147</f>
        <v>0.33333333333333326</v>
      </c>
      <c r="AQ148" s="9">
        <f>IF(AO148=0, AQ$3, AQ$3 + AM148*AQ$4)</f>
        <v>1.3173293333333334</v>
      </c>
      <c r="AR148" s="9">
        <f>AE148 - AM147</f>
        <v>0.33333333333333326</v>
      </c>
      <c r="AS148" s="9">
        <f>IF(AS$3=0,SQRT(1 + (AM$2/(2 - AM$2))),AS$2)</f>
        <v>1.0846522890932808</v>
      </c>
      <c r="AT148" s="9">
        <f>IF(ABS(AR148)&gt;(AS148*AT$3), 1, 0)</f>
        <v>0</v>
      </c>
      <c r="AU148" s="9">
        <f>IF(ABS(AR148)&gt;(AS148*AU$3), 1, 0)</f>
        <v>0</v>
      </c>
      <c r="AV148" s="9">
        <f>IF(ABS(AR148)&gt;(AS148*AV$3), 1, 0)</f>
        <v>0</v>
      </c>
      <c r="AW148" s="9">
        <f>IF(ABS(AR148)&gt;(AS148*AW$3), 1, 0)</f>
        <v>0</v>
      </c>
      <c r="AX148" s="9">
        <f>IF(AU147+AV147=0,IF(ABS(AR148)&lt;=AX$2,IF(ABS(AM148)&lt;=AX$3,1,0), 0), 0)</f>
        <v>0</v>
      </c>
      <c r="AY148" s="9">
        <f>IF(AU147+AV147=0, IF(ABS(AR148)&lt;=AY$2,IF(ABS(AM148)&lt;=AY$3,1,0), 0), 0)</f>
        <v>1</v>
      </c>
      <c r="AZ148" s="9">
        <v>1</v>
      </c>
      <c r="BA148" s="11">
        <f t="shared" ref="BA148:BB150" si="235">IF(SUM(J148,AF148)&gt;0,1,0)</f>
        <v>0</v>
      </c>
      <c r="BB148" s="11">
        <f t="shared" si="235"/>
        <v>0</v>
      </c>
      <c r="BC148" s="11">
        <f>IF(SUM(R148,AN148)&gt;0,1,0)</f>
        <v>0</v>
      </c>
      <c r="BD148" s="11">
        <f t="shared" ref="BD148:BG150" si="236">IF(SUM(X148,AT148)&gt;0,1,0)</f>
        <v>0</v>
      </c>
      <c r="BE148" s="11">
        <f t="shared" si="236"/>
        <v>0</v>
      </c>
      <c r="BF148" s="11">
        <f t="shared" si="236"/>
        <v>0</v>
      </c>
      <c r="BG148" s="11">
        <f t="shared" si="236"/>
        <v>1</v>
      </c>
      <c r="BH148" s="11">
        <f t="shared" ref="BH148:BI150" si="237">IF(SUM(AB148,AX148)=2,1,0)</f>
        <v>0</v>
      </c>
      <c r="BI148" s="11">
        <f t="shared" si="237"/>
        <v>0</v>
      </c>
      <c r="BL148" s="11">
        <f>BL$3*BL$4</f>
        <v>2.1259184866228305</v>
      </c>
      <c r="BM148" s="11">
        <f>BM$3*BM$4</f>
        <v>1.7896762770039132</v>
      </c>
      <c r="BN148" s="11">
        <f>BN$3*BN$4</f>
        <v>-2.1259184866228305</v>
      </c>
      <c r="BO148" s="11">
        <f>BO$3*BO$4</f>
        <v>-1.7896762770039132</v>
      </c>
    </row>
    <row r="149" spans="1:67">
      <c r="A149" s="62" t="s">
        <v>16</v>
      </c>
      <c r="B149" s="63">
        <v>9</v>
      </c>
      <c r="C149" s="62" t="s">
        <v>398</v>
      </c>
      <c r="D149" s="62">
        <v>542</v>
      </c>
      <c r="E149" s="62" t="s">
        <v>330</v>
      </c>
      <c r="F149" s="62">
        <v>20100304</v>
      </c>
      <c r="G149" s="62" t="s">
        <v>381</v>
      </c>
      <c r="H149" s="9">
        <f>IF(X149=1,IF(ABS(I150-I149)&gt;H$3,IF(I149&gt;Q148,IF(I149&gt;I150,Q148+H$4,I149),IF(I149&lt;I150,Q148-H$4,I149)),I149),I149)</f>
        <v>-8.3299999999999999E-2</v>
      </c>
      <c r="I149" s="62">
        <v>-8.3299999999999999E-2</v>
      </c>
      <c r="J149" s="9">
        <f>IF(ABS(I149)&gt;=1.96,1,0)</f>
        <v>0</v>
      </c>
      <c r="K149" s="9">
        <f>IF(ABS(I149)&gt;=1.96,1,IF(((SQRT(ABS(I149-I148)) - 0.969)/0.416)&gt;=1.96,1,0))</f>
        <v>0</v>
      </c>
      <c r="L149" s="9">
        <f>L$2*I149 + (1-L$2)*L148</f>
        <v>-0.62775533333333322</v>
      </c>
      <c r="M149" s="9">
        <f>SQRT(M$2/(2 - M$2))</f>
        <v>0.42008402520840293</v>
      </c>
      <c r="N149" s="9">
        <f>IF(ABS(L149)&gt;=0*M149,(-L149),0)</f>
        <v>0.62775533333333322</v>
      </c>
      <c r="O149" s="9">
        <f>I149+N148</f>
        <v>0.77779333333333323</v>
      </c>
      <c r="P149" s="9">
        <f>IF(N149=0, P$3, P$3 + L149*P$4)</f>
        <v>1.3246693599999999</v>
      </c>
      <c r="Q149" s="9">
        <f>Q$2*H149 + (1-Q$2)*Q148</f>
        <v>-0.62775533333333322</v>
      </c>
      <c r="R149" s="9">
        <f>IF(Q149&gt;=R$2,1,IF(Q149&lt;=R$3,1,0))</f>
        <v>0</v>
      </c>
      <c r="S149" s="9">
        <f>-1*Q149</f>
        <v>0.62775533333333322</v>
      </c>
      <c r="T149" s="9">
        <f>H149+S148</f>
        <v>0.77779333333333323</v>
      </c>
      <c r="U149" s="9">
        <f>IF(S149=0, U$3, U$3 + Q149*U$4)</f>
        <v>1.3246693599999999</v>
      </c>
      <c r="V149" s="9">
        <f>I149 - Q148</f>
        <v>0.77779333333333323</v>
      </c>
      <c r="W149" s="9">
        <f>IF(W$3=0,SQRT(1 + (Q$2/(2 - Q$2))),W$2)</f>
        <v>1.0846522890932808</v>
      </c>
      <c r="X149" s="9">
        <f>IF(ABS(V149)&gt;(W149*X$3), 1, 0)</f>
        <v>0</v>
      </c>
      <c r="Y149" s="9">
        <f>IF(ABS(V149)&gt;(W149*Y$3), 1, 0)</f>
        <v>0</v>
      </c>
      <c r="Z149" s="9">
        <f>IF(ABS(V149)&gt;(W149*Z$3), 1, 0)</f>
        <v>0</v>
      </c>
      <c r="AA149" s="9">
        <f>IF(ABS(V149)&gt;(W149*AA$3), 1, 0)</f>
        <v>0</v>
      </c>
      <c r="AB149" s="9">
        <f>IF(Y148+Z148=0,IF(ABS(V149)&lt;=AB$2,IF(ABS(Q149)&lt;=AB$3,1,0), 0), 0)</f>
        <v>0</v>
      </c>
      <c r="AC149" s="9">
        <f>IF(Y148+Z148=0, IF(ABS(V149)&lt;=AC$2,IF(ABS(Q149)&lt;=AC$3,1,0), 0), 0)</f>
        <v>0</v>
      </c>
      <c r="AD149" s="9">
        <f>IF(AT149=1,IF(ABS(AE150-AE149)&gt;AD$3,IF(AE149&gt;AM148,IF(AE149&gt;AE150,AM148+AD$4,AE149),IF(AE149&lt;AE150,AM148-AD$4,AE149)),AE149),AE149)</f>
        <v>0.57140000000000002</v>
      </c>
      <c r="AE149" s="62">
        <v>0.57140000000000002</v>
      </c>
      <c r="AF149" s="9">
        <f>IF(ABS(AE149)&gt;=1.96,1,0)</f>
        <v>0</v>
      </c>
      <c r="AG149" s="9">
        <f>IF(ABS(AE149)&gt;=1.96,1,IF(((SQRT(ABS(AE149-AE148)) - 0.969)/0.416)&gt;=1.8,1,0))</f>
        <v>0</v>
      </c>
      <c r="AH149" s="9">
        <f>AH$2*AE149 + (1-AH$2)*AH148</f>
        <v>0.75806666666666656</v>
      </c>
      <c r="AI149" s="9">
        <f>SQRT(AI$2/(2 - AI$2))</f>
        <v>0.42008402520840293</v>
      </c>
      <c r="AJ149" s="9">
        <f t="shared" ref="AJ149:AJ150" si="238">IF(ABS(AH149)&gt;=0*AI149,(-AH149),0)</f>
        <v>-0.75806666666666656</v>
      </c>
      <c r="AK149" s="9">
        <f>AE149+AJ148</f>
        <v>-0.2666666666666665</v>
      </c>
      <c r="AL149" s="9">
        <f>IF(AJ149=0, AL$3, AL$3 + AH149*AL$4)</f>
        <v>1.3061293333333333</v>
      </c>
      <c r="AM149" s="9">
        <f>AM$2*AD149 + (1-AM$2)*AM148</f>
        <v>0.75806666666666656</v>
      </c>
      <c r="AN149" s="9">
        <f>IF(AM149&gt;=AN$2,1,IF(AM149&lt;=AN$3,1,0))</f>
        <v>0</v>
      </c>
      <c r="AO149" s="9">
        <f>-1*AM149</f>
        <v>-0.75806666666666656</v>
      </c>
      <c r="AP149" s="9">
        <f>AD149+AO148</f>
        <v>-0.2666666666666665</v>
      </c>
      <c r="AQ149" s="9">
        <f>IF(AO149=0, AQ$3, AQ$3 + AM149*AQ$4)</f>
        <v>1.3061293333333333</v>
      </c>
      <c r="AR149" s="9">
        <f>AE149 - AM148</f>
        <v>-0.2666666666666665</v>
      </c>
      <c r="AS149" s="9">
        <f>IF(AS$3=0,SQRT(1 + (AM$2/(2 - AM$2))),AS$2)</f>
        <v>1.0846522890932808</v>
      </c>
      <c r="AT149" s="9">
        <f>IF(ABS(AR149)&gt;(AS149*AT$3), 1, 0)</f>
        <v>0</v>
      </c>
      <c r="AU149" s="9">
        <f>IF(ABS(AR149)&gt;(AS149*AU$3), 1, 0)</f>
        <v>0</v>
      </c>
      <c r="AV149" s="9">
        <f>IF(ABS(AR149)&gt;(AS149*AV$3), 1, 0)</f>
        <v>0</v>
      </c>
      <c r="AW149" s="9">
        <f>IF(ABS(AR149)&gt;(AS149*AW$3), 1, 0)</f>
        <v>0</v>
      </c>
      <c r="AX149" s="9">
        <f>IF(AU148+AV148=0,IF(ABS(AR149)&lt;=AX$2,IF(ABS(AM149)&lt;=AX$3,1,0), 0), 0)</f>
        <v>0</v>
      </c>
      <c r="AY149" s="9">
        <f>IF(AU148+AV148=0, IF(ABS(AR149)&lt;=AY$2,IF(ABS(AM149)&lt;=AY$3,1,0), 0), 0)</f>
        <v>1</v>
      </c>
      <c r="AZ149" s="9">
        <v>1</v>
      </c>
      <c r="BA149" s="11">
        <f t="shared" si="235"/>
        <v>0</v>
      </c>
      <c r="BB149" s="11">
        <f t="shared" si="235"/>
        <v>0</v>
      </c>
      <c r="BC149" s="11">
        <f>IF(SUM(R149,AN149)&gt;0,1,0)</f>
        <v>0</v>
      </c>
      <c r="BD149" s="11">
        <f t="shared" si="236"/>
        <v>0</v>
      </c>
      <c r="BE149" s="11">
        <f t="shared" si="236"/>
        <v>0</v>
      </c>
      <c r="BF149" s="11">
        <f t="shared" si="236"/>
        <v>0</v>
      </c>
      <c r="BG149" s="11">
        <f t="shared" si="236"/>
        <v>0</v>
      </c>
      <c r="BH149" s="11">
        <f t="shared" si="237"/>
        <v>0</v>
      </c>
      <c r="BI149" s="11">
        <f t="shared" si="237"/>
        <v>0</v>
      </c>
      <c r="BL149" s="11">
        <f t="shared" ref="BL149:BO150" si="239">BL$3*BL$4</f>
        <v>2.1259184866228305</v>
      </c>
      <c r="BM149" s="11">
        <f t="shared" si="239"/>
        <v>1.7896762770039132</v>
      </c>
      <c r="BN149" s="11">
        <f t="shared" si="239"/>
        <v>-2.1259184866228305</v>
      </c>
      <c r="BO149" s="11">
        <f t="shared" si="239"/>
        <v>-1.7896762770039132</v>
      </c>
    </row>
    <row r="150" spans="1:67">
      <c r="A150" s="62" t="s">
        <v>16</v>
      </c>
      <c r="B150" s="63">
        <v>9</v>
      </c>
      <c r="C150" s="62" t="s">
        <v>398</v>
      </c>
      <c r="D150" s="62">
        <v>541</v>
      </c>
      <c r="E150" s="62" t="s">
        <v>330</v>
      </c>
      <c r="F150" s="62">
        <v>20100311</v>
      </c>
      <c r="G150" s="62" t="s">
        <v>382</v>
      </c>
      <c r="H150" s="9">
        <f>IF(X150=1,IF(ABS(I151-I150)&gt;H$3,IF(I150&gt;Q149,IF(I150&gt;I151,Q149+H$4,I150),IF(I150&lt;I151,Q149-H$4,I150)),I150),I150)</f>
        <v>0.58330000000000004</v>
      </c>
      <c r="I150" s="62">
        <v>0.58330000000000004</v>
      </c>
      <c r="J150" s="9">
        <f>IF(ABS(I150)&gt;=1.96,1,0)</f>
        <v>0</v>
      </c>
      <c r="K150" s="9">
        <f>IF(ABS(I150)&gt;=1.96,1,IF(((SQRT(ABS(I150-I149)) - 0.969)/0.416)&gt;=1.96,1,0))</f>
        <v>0</v>
      </c>
      <c r="L150" s="9">
        <f>L$2*I150 + (1-L$2)*L149</f>
        <v>-0.26443873333333323</v>
      </c>
      <c r="M150" s="9">
        <f>SQRT(M$2/(2 - M$2))</f>
        <v>0.42008402520840293</v>
      </c>
      <c r="N150" s="9">
        <f>IF(ABS(L150)&gt;=0*M150,(-L150),0)</f>
        <v>0.26443873333333323</v>
      </c>
      <c r="O150" s="9">
        <f>I150+N149</f>
        <v>1.2110553333333334</v>
      </c>
      <c r="P150" s="9">
        <f>IF(N150=0, P$3, P$3 + L150*P$4)</f>
        <v>1.3682673519999999</v>
      </c>
      <c r="Q150" s="9">
        <f>Q$2*H150 + (1-Q$2)*Q149</f>
        <v>-0.26443873333333323</v>
      </c>
      <c r="R150" s="9">
        <f>IF(Q150&gt;=R$2,1,IF(Q150&lt;=R$3,1,0))</f>
        <v>0</v>
      </c>
      <c r="S150" s="9">
        <f>-1*Q150</f>
        <v>0.26443873333333323</v>
      </c>
      <c r="T150" s="9">
        <f>H150+S149</f>
        <v>1.2110553333333334</v>
      </c>
      <c r="U150" s="9">
        <f>IF(S150=0, U$3, U$3 + Q150*U$4)</f>
        <v>1.3682673519999999</v>
      </c>
      <c r="V150" s="9">
        <f>I150 - Q149</f>
        <v>1.2110553333333334</v>
      </c>
      <c r="W150" s="9">
        <f>IF(W$3=0,SQRT(1 + (Q$2/(2 - Q$2))),W$2)</f>
        <v>1.0846522890932808</v>
      </c>
      <c r="X150" s="9">
        <f>IF(ABS(V150)&gt;(W150*X$3), 1, 0)</f>
        <v>0</v>
      </c>
      <c r="Y150" s="9">
        <f>IF(ABS(V150)&gt;(W150*Y$3), 1, 0)</f>
        <v>0</v>
      </c>
      <c r="Z150" s="9">
        <f>IF(ABS(V150)&gt;(W150*Z$3), 1, 0)</f>
        <v>0</v>
      </c>
      <c r="AA150" s="9">
        <f>IF(ABS(V150)&gt;(W150*AA$3), 1, 0)</f>
        <v>0</v>
      </c>
      <c r="AB150" s="9">
        <f>IF(Y149+Z149=0,IF(ABS(V150)&lt;=AB$2,IF(ABS(Q150)&lt;=AB$3,1,0), 0), 0)</f>
        <v>0</v>
      </c>
      <c r="AC150" s="9">
        <f>IF(Y149+Z149=0, IF(ABS(V150)&lt;=AC$2,IF(ABS(Q150)&lt;=AC$3,1,0), 0), 0)</f>
        <v>0</v>
      </c>
      <c r="AD150" s="9">
        <f>IF(AT150=1,IF(ABS(AE151-AE150)&gt;AD$3,IF(AE150&gt;AM149,IF(AE150&gt;AE151,AM149+AD$4,AE150),IF(AE69ae70,AM149-AD$4,AE150)),AE150),AE150)</f>
        <v>0.57140000000000002</v>
      </c>
      <c r="AE150" s="62">
        <v>0.57140000000000002</v>
      </c>
      <c r="AF150" s="9">
        <f>IF(ABS(AE150)&gt;=1.96,1,0)</f>
        <v>0</v>
      </c>
      <c r="AG150" s="9">
        <f>IF(ABS(AE150)&gt;=1.96,1,IF(((SQRT(ABS(AE150-AE149)) - 0.969)/0.416)&gt;=1.8,1,0))</f>
        <v>0</v>
      </c>
      <c r="AH150" s="9">
        <f>AH$2*AE150 + (1-AH$2)*AH149</f>
        <v>0.70206666666666662</v>
      </c>
      <c r="AI150" s="9">
        <f>SQRT(AI$2/(2 - AI$2))</f>
        <v>0.42008402520840293</v>
      </c>
      <c r="AJ150" s="9">
        <f t="shared" si="238"/>
        <v>-0.70206666666666662</v>
      </c>
      <c r="AK150" s="9">
        <f>AE150+AJ149</f>
        <v>-0.18666666666666654</v>
      </c>
      <c r="AL150" s="9">
        <f>IF(AJ150=0, AL$3, AL$3 + AH150*AL$4)</f>
        <v>1.2982893333333334</v>
      </c>
      <c r="AM150" s="9">
        <f>AM$2*AD150 + (1-AM$2)*AM149</f>
        <v>0.70206666666666662</v>
      </c>
      <c r="AN150" s="9">
        <f>IF(AM150&gt;=AN$2,1,IF(AM150&lt;=AN$3,1,0))</f>
        <v>0</v>
      </c>
      <c r="AO150" s="9">
        <f>-1*AM150</f>
        <v>-0.70206666666666662</v>
      </c>
      <c r="AP150" s="9">
        <f>AD150+AO149</f>
        <v>-0.18666666666666654</v>
      </c>
      <c r="AQ150" s="9">
        <f>IF(AO150=0, AQ$3, AQ$3 + AM150*AQ$4)</f>
        <v>1.2982893333333334</v>
      </c>
      <c r="AR150" s="9">
        <f>AE150 - AM149</f>
        <v>-0.18666666666666654</v>
      </c>
      <c r="AS150" s="9">
        <f>IF(AS$3=0,SQRT(1 + (AM$2/(2 - AM$2))),AS$2)</f>
        <v>1.0846522890932808</v>
      </c>
      <c r="AT150" s="9">
        <f>IF(ABS(AR150)&gt;(AS150*AT$3), 1, 0)</f>
        <v>0</v>
      </c>
      <c r="AU150" s="9">
        <f>IF(ABS(AR150)&gt;(AS150*AU$3), 1, 0)</f>
        <v>0</v>
      </c>
      <c r="AV150" s="9">
        <f>IF(ABS(AR150)&gt;(AS150*AV$3), 1, 0)</f>
        <v>0</v>
      </c>
      <c r="AW150" s="9">
        <f>IF(ABS(AR150)&gt;(AS150*AW$3), 1, 0)</f>
        <v>0</v>
      </c>
      <c r="AX150" s="9">
        <f>IF(AU149+AV149=0,IF(ABS(AR150)&lt;=AX$2,IF(ABS(AM150)&lt;=AX$3,1,0), 0), 0)</f>
        <v>0</v>
      </c>
      <c r="AY150" s="9">
        <f>IF(AU149+AV149=0, IF(ABS(AR150)&lt;=AY$2,IF(ABS(AM150)&lt;=AY$3,1,0), 0), 0)</f>
        <v>1</v>
      </c>
      <c r="AZ150" s="9">
        <v>1</v>
      </c>
      <c r="BA150" s="11">
        <f t="shared" si="235"/>
        <v>0</v>
      </c>
      <c r="BB150" s="11">
        <f t="shared" si="235"/>
        <v>0</v>
      </c>
      <c r="BC150" s="11">
        <f>IF(SUM(R150,AN150)&gt;0,1,0)</f>
        <v>0</v>
      </c>
      <c r="BD150" s="11">
        <f t="shared" si="236"/>
        <v>0</v>
      </c>
      <c r="BE150" s="11">
        <f t="shared" si="236"/>
        <v>0</v>
      </c>
      <c r="BF150" s="11">
        <f t="shared" si="236"/>
        <v>0</v>
      </c>
      <c r="BG150" s="11">
        <f t="shared" si="236"/>
        <v>0</v>
      </c>
      <c r="BH150" s="11">
        <f t="shared" si="237"/>
        <v>0</v>
      </c>
      <c r="BI150" s="11">
        <f t="shared" si="237"/>
        <v>0</v>
      </c>
      <c r="BL150" s="11">
        <f t="shared" si="239"/>
        <v>2.1259184866228305</v>
      </c>
      <c r="BM150" s="11">
        <f t="shared" si="239"/>
        <v>1.7896762770039132</v>
      </c>
      <c r="BN150" s="11">
        <f t="shared" si="239"/>
        <v>-2.1259184866228305</v>
      </c>
      <c r="BO150" s="11">
        <f t="shared" si="239"/>
        <v>-1.7896762770039132</v>
      </c>
    </row>
    <row r="151" spans="1:67">
      <c r="A151" s="9"/>
      <c r="B151" s="9">
        <f>COUNT(B148:B150)</f>
        <v>3</v>
      </c>
      <c r="C151" s="9"/>
      <c r="D151" s="9"/>
      <c r="E151" s="9"/>
      <c r="F151" s="9"/>
      <c r="G151" s="9"/>
      <c r="H151" s="9"/>
      <c r="J151" s="9">
        <f>SUM(J148:J150)</f>
        <v>0</v>
      </c>
      <c r="K151" s="9">
        <f>SUM(K148:K150)</f>
        <v>0</v>
      </c>
      <c r="L151" s="9"/>
      <c r="M151" s="9"/>
      <c r="N151" s="9"/>
      <c r="O151" s="9">
        <f>AVERAGE(O148:O150)</f>
        <v>5.1849555555555593E-2</v>
      </c>
      <c r="P151" s="9">
        <f>AVERAGE(P148:P150)</f>
        <v>1.329868504</v>
      </c>
      <c r="Q151" s="9"/>
      <c r="R151" s="9">
        <f>SUM(R148:R150)</f>
        <v>0</v>
      </c>
      <c r="S151" s="9"/>
      <c r="T151" s="9">
        <f>AVERAGE(T148:T150)</f>
        <v>0.19999399999999998</v>
      </c>
      <c r="U151" s="9">
        <f>AVERAGE(U148:U150)</f>
        <v>1.329868504</v>
      </c>
      <c r="V151" s="9"/>
      <c r="W151" s="9"/>
      <c r="X151" s="9">
        <f t="shared" ref="X151:AC151" si="240">SUM(X148:X150)</f>
        <v>0</v>
      </c>
      <c r="Y151" s="9">
        <f t="shared" si="240"/>
        <v>0</v>
      </c>
      <c r="Z151" s="9">
        <f t="shared" si="240"/>
        <v>0</v>
      </c>
      <c r="AA151" s="9">
        <f t="shared" si="240"/>
        <v>1</v>
      </c>
      <c r="AB151" s="9">
        <f t="shared" si="240"/>
        <v>0</v>
      </c>
      <c r="AC151" s="9">
        <f t="shared" si="240"/>
        <v>0</v>
      </c>
      <c r="AD151" s="9"/>
      <c r="AF151" s="9">
        <f>SUM(AF148:AF150)</f>
        <v>0</v>
      </c>
      <c r="AG151" s="9">
        <f>SUM(AG148:AG150)</f>
        <v>0</v>
      </c>
      <c r="AH151" s="9"/>
      <c r="AI151" s="9"/>
      <c r="AJ151" s="9"/>
      <c r="AK151" s="9">
        <f>AVERAGE(AK148:AK150)</f>
        <v>0.2060222222222223</v>
      </c>
      <c r="AL151" s="9">
        <f>AVERAGE(AL148:AL150)</f>
        <v>1.3072493333333333</v>
      </c>
      <c r="AM151" s="9"/>
      <c r="AN151" s="9">
        <f>SUM(AN148:AN150)</f>
        <v>0</v>
      </c>
      <c r="AO151" s="9"/>
      <c r="AP151" s="9">
        <f>AVERAGE(AP148:AP150)</f>
        <v>-3.9999999999999925E-2</v>
      </c>
      <c r="AQ151" s="9">
        <f>AVERAGE(AQ148:AQ150)</f>
        <v>1.3072493333333333</v>
      </c>
      <c r="AR151" s="9"/>
      <c r="AS151" s="9"/>
      <c r="AT151" s="9">
        <f t="shared" ref="AT151:BI151" si="241">SUM(AT148:AT150)</f>
        <v>0</v>
      </c>
      <c r="AU151" s="9">
        <f t="shared" si="241"/>
        <v>0</v>
      </c>
      <c r="AV151" s="9">
        <f t="shared" si="241"/>
        <v>0</v>
      </c>
      <c r="AW151" s="9">
        <f t="shared" si="241"/>
        <v>0</v>
      </c>
      <c r="AX151" s="9">
        <f t="shared" si="241"/>
        <v>0</v>
      </c>
      <c r="AY151" s="9">
        <f t="shared" si="241"/>
        <v>3</v>
      </c>
      <c r="AZ151" s="9">
        <f t="shared" si="241"/>
        <v>3</v>
      </c>
      <c r="BA151" s="9">
        <f t="shared" si="241"/>
        <v>0</v>
      </c>
      <c r="BB151" s="9">
        <f t="shared" si="241"/>
        <v>0</v>
      </c>
      <c r="BC151" s="9">
        <f t="shared" si="241"/>
        <v>0</v>
      </c>
      <c r="BD151" s="9">
        <f t="shared" si="241"/>
        <v>0</v>
      </c>
      <c r="BE151" s="9">
        <f t="shared" si="241"/>
        <v>0</v>
      </c>
      <c r="BF151" s="9">
        <f t="shared" si="241"/>
        <v>0</v>
      </c>
      <c r="BG151" s="9">
        <f t="shared" si="241"/>
        <v>1</v>
      </c>
      <c r="BH151" s="9">
        <f t="shared" si="241"/>
        <v>0</v>
      </c>
      <c r="BI151" s="9">
        <f t="shared" si="241"/>
        <v>0</v>
      </c>
    </row>
    <row r="152" spans="1:67">
      <c r="A152" s="9"/>
      <c r="B152" s="9"/>
      <c r="C152" s="9"/>
      <c r="D152" s="9"/>
      <c r="E152" s="9"/>
      <c r="F152" s="9"/>
      <c r="G152" s="9"/>
      <c r="H152" s="9"/>
      <c r="J152" s="9"/>
      <c r="K152" s="9"/>
      <c r="L152" s="9"/>
      <c r="M152" s="9"/>
      <c r="N152" s="9"/>
      <c r="O152" s="9">
        <f>P$3 + O151*P$4</f>
        <v>1.4062219466666666</v>
      </c>
      <c r="P152" s="9"/>
      <c r="Q152" s="9"/>
      <c r="R152" s="9"/>
      <c r="S152" s="9"/>
      <c r="T152" s="9">
        <f>U$3 + T151*U$4</f>
        <v>1.4239992799999999</v>
      </c>
      <c r="U152" s="9"/>
      <c r="V152" s="9"/>
      <c r="W152" s="9"/>
      <c r="X152" s="9"/>
      <c r="Y152" s="9"/>
      <c r="Z152" s="9">
        <f>Z151-Y151</f>
        <v>0</v>
      </c>
      <c r="AA152" s="9"/>
      <c r="AB152" s="9"/>
      <c r="AC152" s="9"/>
      <c r="AD152" s="9"/>
      <c r="AF152" s="9"/>
      <c r="AG152" s="9"/>
      <c r="AH152" s="9"/>
      <c r="AI152" s="9"/>
      <c r="AJ152" s="9"/>
      <c r="AK152" s="9">
        <f>AL$3 + AK151*AL$4</f>
        <v>1.2288431111111111</v>
      </c>
      <c r="AL152" s="9"/>
      <c r="AM152" s="9"/>
      <c r="AN152" s="9"/>
      <c r="AO152" s="9"/>
      <c r="AP152" s="9">
        <f>AQ$3 + AP151*AQ$4</f>
        <v>1.1943999999999999</v>
      </c>
      <c r="AQ152" s="9"/>
      <c r="AR152" s="9"/>
      <c r="AS152" s="9"/>
      <c r="AT152" s="9"/>
      <c r="AU152" s="9"/>
      <c r="AV152" s="9">
        <f>AV151-AU151</f>
        <v>0</v>
      </c>
      <c r="AW152" s="9"/>
      <c r="AX152" s="9"/>
      <c r="AY152" s="9"/>
      <c r="AZ152" s="9"/>
    </row>
    <row r="153" spans="1:67">
      <c r="A153" s="9"/>
      <c r="B153" s="9"/>
      <c r="C153" s="9"/>
      <c r="D153" s="9"/>
      <c r="E153" s="9"/>
      <c r="F153" s="9"/>
      <c r="G153" s="9"/>
      <c r="H153" s="9"/>
      <c r="J153" s="9"/>
      <c r="K153" s="9"/>
      <c r="L153" s="9"/>
      <c r="M153" s="9"/>
      <c r="N153" s="9"/>
      <c r="O153" s="9">
        <f>STDEV(O148:O150)</f>
        <v>1.646897272227227</v>
      </c>
      <c r="P153" s="9"/>
      <c r="Q153" s="9"/>
      <c r="R153" s="9"/>
      <c r="S153" s="9"/>
      <c r="T153" s="9">
        <f>STDEV(T148:T150)</f>
        <v>1.3929420855589558</v>
      </c>
      <c r="U153" s="9"/>
      <c r="V153" s="9"/>
      <c r="W153" s="9"/>
      <c r="X153" s="9"/>
      <c r="Y153" s="9"/>
      <c r="Z153" s="9"/>
      <c r="AA153" s="9"/>
      <c r="AB153" s="9"/>
      <c r="AC153" s="9"/>
      <c r="AD153" s="9"/>
      <c r="AF153" s="9"/>
      <c r="AG153" s="9"/>
      <c r="AH153" s="9"/>
      <c r="AI153" s="9"/>
      <c r="AJ153" s="9"/>
      <c r="AK153" s="9">
        <f>STDEV(AK148:AK150)</f>
        <v>0.75050584521621388</v>
      </c>
      <c r="AL153" s="9"/>
      <c r="AM153" s="9"/>
      <c r="AN153" s="9"/>
      <c r="AO153" s="9"/>
      <c r="AP153" s="9">
        <f>STDEV(AP148:AP150)</f>
        <v>0.32578111260988296</v>
      </c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67">
      <c r="A154" s="9"/>
      <c r="B154" s="9"/>
      <c r="C154" s="9"/>
      <c r="D154" s="9"/>
      <c r="E154" s="9"/>
      <c r="F154" s="9"/>
      <c r="G154" s="9"/>
      <c r="H154" s="9"/>
      <c r="J154" s="9"/>
      <c r="K154" s="9"/>
      <c r="L154" s="9"/>
      <c r="M154" s="9"/>
      <c r="N154" s="9"/>
      <c r="O154" s="9">
        <f>SQRT(O153^2 + O151^2)</f>
        <v>1.6477132644003294</v>
      </c>
      <c r="P154" s="9"/>
      <c r="Q154" s="9"/>
      <c r="R154" s="9"/>
      <c r="S154" s="9"/>
      <c r="T154" s="9">
        <f>SQRT(T153^2 + T151^2)</f>
        <v>1.4072260848056126</v>
      </c>
      <c r="U154" s="9"/>
      <c r="V154" s="9"/>
      <c r="W154" s="9"/>
      <c r="X154" s="9"/>
      <c r="Y154" s="9"/>
      <c r="Z154" s="9"/>
      <c r="AA154" s="9"/>
      <c r="AB154" s="9"/>
      <c r="AC154" s="9"/>
      <c r="AD154" s="9"/>
      <c r="AF154" s="9"/>
      <c r="AG154" s="9"/>
      <c r="AH154" s="9"/>
      <c r="AI154" s="9"/>
      <c r="AJ154" s="9"/>
      <c r="AK154" s="9">
        <f>SQRT(AK153^2 + AK151^2)</f>
        <v>0.77826999155375787</v>
      </c>
      <c r="AL154" s="9"/>
      <c r="AM154" s="9"/>
      <c r="AN154" s="9"/>
      <c r="AO154" s="9"/>
      <c r="AP154" s="9">
        <f>SQRT(AP153^2 + AP151^2)</f>
        <v>0.32822756333576442</v>
      </c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67">
      <c r="A155" s="9"/>
      <c r="B155" s="9"/>
      <c r="C155" s="9"/>
      <c r="D155" s="9"/>
      <c r="E155" s="9"/>
      <c r="F155" s="9"/>
      <c r="G155" s="9"/>
      <c r="H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67">
      <c r="A156" s="9"/>
      <c r="B156" s="9"/>
      <c r="C156" s="9"/>
      <c r="D156" s="9"/>
      <c r="E156" s="9"/>
      <c r="F156" s="9"/>
      <c r="G156" s="9"/>
      <c r="H156" s="9"/>
      <c r="J156" s="9"/>
      <c r="K156" s="9"/>
      <c r="L156" s="9">
        <f>AVERAGE(I157:I159)</f>
        <v>-1.0714666666666668</v>
      </c>
      <c r="M156" s="9"/>
      <c r="N156" s="9">
        <v>0</v>
      </c>
      <c r="O156" s="9"/>
      <c r="P156" s="9"/>
      <c r="Q156" s="9">
        <f>AVERAGE(I157:I159)</f>
        <v>-1.0714666666666668</v>
      </c>
      <c r="R156" s="9"/>
      <c r="S156" s="9">
        <f t="shared" ref="S156:S161" si="242">-1*Q156</f>
        <v>1.0714666666666668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F156" s="9"/>
      <c r="AG156" s="9"/>
      <c r="AH156" s="9">
        <f>AVERAGE(AE157:AE159)</f>
        <v>-0.97916666666666663</v>
      </c>
      <c r="AI156" s="9"/>
      <c r="AJ156" s="9">
        <v>0</v>
      </c>
      <c r="AK156" s="9"/>
      <c r="AL156" s="9"/>
      <c r="AM156" s="9">
        <f>AVERAGE(AE157:AE159)</f>
        <v>-0.97916666666666663</v>
      </c>
      <c r="AN156" s="9"/>
      <c r="AO156" s="9">
        <f t="shared" ref="AO156:AO161" si="243">-1*AM156</f>
        <v>0.97916666666666663</v>
      </c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67">
      <c r="A157" s="36" t="s">
        <v>19</v>
      </c>
      <c r="B157" s="37">
        <v>1</v>
      </c>
      <c r="C157" s="36" t="s">
        <v>306</v>
      </c>
      <c r="D157" s="36" t="s">
        <v>163</v>
      </c>
      <c r="E157" s="36" t="s">
        <v>292</v>
      </c>
      <c r="F157" s="36">
        <v>20090312</v>
      </c>
      <c r="G157" s="36" t="s">
        <v>71</v>
      </c>
      <c r="H157" s="9">
        <f>IF(X157=1,IF(ABS(I158-I157)&gt;H$3,IF(I157&gt;Q156,IF(I157&gt;I158,Q156+H$4,I157),IF(I157&lt;I158,Q156-H$4,I157)),I157),I157)</f>
        <v>-1.1429</v>
      </c>
      <c r="I157" s="36">
        <v>-1.1429</v>
      </c>
      <c r="J157" s="9">
        <f>IF(ABS(I157)&gt;=1.96,1,0)</f>
        <v>0</v>
      </c>
      <c r="K157" s="9">
        <f>IF(ABS(I157)&gt;=1.96,1,IF(((SQRT(ABS(I157-I156)) - 0.969)/0.416)&gt;=1.96,1,0))</f>
        <v>0</v>
      </c>
      <c r="L157" s="9">
        <f>L$2*I157 + (1-L$2)*L156</f>
        <v>-1.0928966666666668</v>
      </c>
      <c r="M157" s="9">
        <f>SQRT(M$2/(2 - M$2))</f>
        <v>0.42008402520840293</v>
      </c>
      <c r="N157" s="9">
        <f>IF(ABS(L157)&gt;=0*M157,(-L157),0)</f>
        <v>1.0928966666666668</v>
      </c>
      <c r="O157" s="9">
        <f>I157+N156</f>
        <v>-1.1429</v>
      </c>
      <c r="P157" s="9">
        <f>IF(N157=0, P$3, P$3 + L157*P$4)</f>
        <v>1.2688523999999999</v>
      </c>
      <c r="Q157" s="9">
        <f>Q$2*H157 + (1-Q$2)*Q156</f>
        <v>-1.0928966666666668</v>
      </c>
      <c r="R157" s="9">
        <f>IF(Q157&gt;=R$2,1,IF(Q157&lt;=R$3,1,0))</f>
        <v>0</v>
      </c>
      <c r="S157" s="9">
        <f t="shared" si="242"/>
        <v>1.0928966666666668</v>
      </c>
      <c r="T157" s="9">
        <f>H157+S156</f>
        <v>-7.1433333333333238E-2</v>
      </c>
      <c r="U157" s="9">
        <f>IF(S157=0, U$3, U$3 + Q157*U$4)</f>
        <v>1.2688523999999999</v>
      </c>
      <c r="V157" s="9">
        <f>I157 - Q156</f>
        <v>-7.1433333333333238E-2</v>
      </c>
      <c r="W157" s="9">
        <f>IF(W$3=0,SQRT(1 + (Q$2/(2 - Q$2))),W$2)</f>
        <v>1.0846522890932808</v>
      </c>
      <c r="X157" s="9">
        <f>IF(ABS(V157)&gt;(W157*X$3), 1, 0)</f>
        <v>0</v>
      </c>
      <c r="Y157" s="9">
        <f>IF(ABS(V157)&gt;(W157*Y$3), 1, 0)</f>
        <v>0</v>
      </c>
      <c r="Z157" s="9">
        <f>IF(ABS(V157)&gt;(W157*Z$3), 1, 0)</f>
        <v>0</v>
      </c>
      <c r="AA157" s="9">
        <f>IF(ABS(V157)&gt;(W157*AA$3), 1, 0)</f>
        <v>0</v>
      </c>
      <c r="AB157" s="9">
        <f>IF(Y156+Z156=0,IF(ABS(V157)&lt;=AB$2,IF(ABS(Q157)&lt;=AB$3,1,0), 0), 0)</f>
        <v>0</v>
      </c>
      <c r="AC157" s="9">
        <f>IF(Y156+Z156=0, IF(ABS(V157)&lt;=AC$2,IF(ABS(Q157)&lt;=AC$3,1,0), 0), 0)</f>
        <v>1</v>
      </c>
      <c r="AD157" s="9">
        <f>IF(AT157=1,IF(ABS(AE158-AE157)&gt;AD$3,IF(AE157&gt;AM156,IF(AE157&gt;AE158,AM156+AD$4,AE157),IF(AE157&lt;AE158,AM156-AD$4,AE157)),AE157),AE157)</f>
        <v>-1.75</v>
      </c>
      <c r="AE157" s="36">
        <v>-1.75</v>
      </c>
      <c r="AF157" s="9">
        <f>IF(ABS(AE157)&gt;=1.96,1,0)</f>
        <v>0</v>
      </c>
      <c r="AG157" s="9">
        <f>IF(ABS(AE157)&gt;=1.96,1,IF(((SQRT(ABS(AE157-AE156)) - 0.969)/0.416)&gt;=1.8,1,0))</f>
        <v>0</v>
      </c>
      <c r="AH157" s="9">
        <f>AH$2*AE157 + (1-AH$2)*AH156</f>
        <v>-1.2104166666666667</v>
      </c>
      <c r="AI157" s="9">
        <f>SQRT(AI$2/(2 - AI$2))</f>
        <v>0.42008402520840293</v>
      </c>
      <c r="AJ157" s="9">
        <f>IF(ABS(AH157)&gt;=0*AI157,(-AH157),0)</f>
        <v>1.2104166666666667</v>
      </c>
      <c r="AK157" s="9">
        <f>AE157+AJ156</f>
        <v>-1.75</v>
      </c>
      <c r="AL157" s="9">
        <f>IF(AJ157=0, AL$3, AL$3 + AH157*AL$4)</f>
        <v>1.0305416666666667</v>
      </c>
      <c r="AM157" s="9">
        <f>AM$2*AD157 + (1-AM$2)*AM156</f>
        <v>-1.2104166666666667</v>
      </c>
      <c r="AN157" s="9">
        <f>IF(AM157&gt;=AN$2,1,IF(AM157&lt;=AN$3,1,0))</f>
        <v>0</v>
      </c>
      <c r="AO157" s="9">
        <f t="shared" si="243"/>
        <v>1.2104166666666667</v>
      </c>
      <c r="AP157" s="9">
        <f>AD157+AO156</f>
        <v>-0.77083333333333337</v>
      </c>
      <c r="AQ157" s="9">
        <f>IF(AO157=0, AQ$3, AQ$3 + AM157*AQ$4)</f>
        <v>1.0305416666666667</v>
      </c>
      <c r="AR157" s="9">
        <f>AE157 - AM156</f>
        <v>-0.77083333333333337</v>
      </c>
      <c r="AS157" s="9">
        <f>IF(AS$3=0,SQRT(1 + (AM$2/(2 - AM$2))),AS$2)</f>
        <v>1.0846522890932808</v>
      </c>
      <c r="AT157" s="9">
        <f>IF(ABS(AR157)&gt;(AS157*AT$3), 1, 0)</f>
        <v>0</v>
      </c>
      <c r="AU157" s="9">
        <f>IF(ABS(AR157)&gt;(AS157*AU$3), 1, 0)</f>
        <v>0</v>
      </c>
      <c r="AV157" s="9">
        <f>IF(ABS(AR157)&gt;(AS157*AV$3), 1, 0)</f>
        <v>0</v>
      </c>
      <c r="AW157" s="9">
        <f>IF(ABS(AR157)&gt;(AS157*AW$3), 1, 0)</f>
        <v>0</v>
      </c>
      <c r="AX157" s="9">
        <f>IF(AU156+AV156=0,IF(ABS(AR157)&lt;=AX$2,IF(ABS(AM157)&lt;=AX$3,1,0), 0), 0)</f>
        <v>0</v>
      </c>
      <c r="AY157" s="9">
        <f>IF(AU156+AV156=0, IF(ABS(AR157)&lt;=AY$2,IF(ABS(AM157)&lt;=AY$3,1,0), 0), 0)</f>
        <v>0</v>
      </c>
      <c r="AZ157" s="9">
        <v>1</v>
      </c>
      <c r="BA157" s="11">
        <f t="shared" ref="BA157:BB161" si="244">IF(SUM(J157,AF157)&gt;0,1,0)</f>
        <v>0</v>
      </c>
      <c r="BB157" s="11">
        <f t="shared" si="244"/>
        <v>0</v>
      </c>
      <c r="BC157" s="11">
        <f>IF(SUM(R157,AN157)&gt;0,1,0)</f>
        <v>0</v>
      </c>
      <c r="BD157" s="11">
        <f t="shared" ref="BD157:BG161" si="245">IF(SUM(X157,AT157)&gt;0,1,0)</f>
        <v>0</v>
      </c>
      <c r="BE157" s="11">
        <f t="shared" si="245"/>
        <v>0</v>
      </c>
      <c r="BF157" s="11">
        <f t="shared" si="245"/>
        <v>0</v>
      </c>
      <c r="BG157" s="11">
        <f t="shared" si="245"/>
        <v>0</v>
      </c>
      <c r="BH157" s="11">
        <f t="shared" ref="BH157:BI161" si="246">IF(SUM(AB157,AX157)=2,1,0)</f>
        <v>0</v>
      </c>
      <c r="BI157" s="11">
        <f t="shared" si="246"/>
        <v>0</v>
      </c>
      <c r="BL157" s="11">
        <f>BL$3*BL$4</f>
        <v>2.1259184866228305</v>
      </c>
      <c r="BM157" s="11">
        <f>BM$3*BM$4</f>
        <v>1.7896762770039132</v>
      </c>
      <c r="BN157" s="11">
        <f>BN$3*BN$4</f>
        <v>-2.1259184866228305</v>
      </c>
      <c r="BO157" s="11">
        <f>BO$3*BO$4</f>
        <v>-1.7896762770039132</v>
      </c>
    </row>
    <row r="158" spans="1:67">
      <c r="A158" s="36" t="s">
        <v>19</v>
      </c>
      <c r="B158" s="37">
        <v>1</v>
      </c>
      <c r="C158" s="36" t="s">
        <v>306</v>
      </c>
      <c r="D158" s="36" t="s">
        <v>164</v>
      </c>
      <c r="E158" s="36" t="s">
        <v>296</v>
      </c>
      <c r="F158" s="36">
        <v>20090405</v>
      </c>
      <c r="G158" s="36" t="s">
        <v>89</v>
      </c>
      <c r="H158" s="9">
        <f>IF(X158=1,IF(ABS(I159-I158)&gt;H$3,IF(I158&gt;Q157,IF(I158&gt;I159,Q157+H$4,I158),IF(I158&lt;I159,Q157-H$4,I158)),I158),I158)</f>
        <v>-1.4286000000000001</v>
      </c>
      <c r="I158" s="36">
        <v>-1.4286000000000001</v>
      </c>
      <c r="J158" s="9">
        <f>IF(ABS(I158)&gt;=1.96,1,0)</f>
        <v>0</v>
      </c>
      <c r="K158" s="9">
        <f>IF(ABS(I158)&gt;=1.96,1,IF(((SQRT(ABS(I158-I157)) - 0.969)/0.416)&gt;=1.96,1,0))</f>
        <v>0</v>
      </c>
      <c r="L158" s="9">
        <f>L$2*I158 + (1-L$2)*L157</f>
        <v>-1.1936076666666668</v>
      </c>
      <c r="M158" s="9">
        <f>SQRT(M$2/(2 - M$2))</f>
        <v>0.42008402520840293</v>
      </c>
      <c r="N158" s="9">
        <f>IF(ABS(L158)&gt;=0*M158,(-L158),0)</f>
        <v>1.1936076666666668</v>
      </c>
      <c r="O158" s="9">
        <f>I158+N157</f>
        <v>-0.33570333333333324</v>
      </c>
      <c r="P158" s="9">
        <f>IF(N158=0, P$3, P$3 + L158*P$4)</f>
        <v>1.2567670799999999</v>
      </c>
      <c r="Q158" s="9">
        <f>Q$2*H158 + (1-Q$2)*Q157</f>
        <v>-1.1936076666666668</v>
      </c>
      <c r="R158" s="9">
        <f>IF(Q158&gt;=R$2,1,IF(Q158&lt;=R$3,1,0))</f>
        <v>0</v>
      </c>
      <c r="S158" s="9">
        <f t="shared" si="242"/>
        <v>1.1936076666666668</v>
      </c>
      <c r="T158" s="9">
        <f>H158+S157</f>
        <v>-0.33570333333333324</v>
      </c>
      <c r="U158" s="9">
        <f>IF(S158=0, U$3, U$3 + Q158*U$4)</f>
        <v>1.2567670799999999</v>
      </c>
      <c r="V158" s="9">
        <f>I158 - Q157</f>
        <v>-0.33570333333333324</v>
      </c>
      <c r="W158" s="9">
        <f>IF(W$3=0,SQRT(1 + (Q$2/(2 - Q$2))),W$2)</f>
        <v>1.0846522890932808</v>
      </c>
      <c r="X158" s="9">
        <f>IF(ABS(V158)&gt;(W158*X$3), 1, 0)</f>
        <v>0</v>
      </c>
      <c r="Y158" s="9">
        <f>IF(ABS(V158)&gt;(W158*Y$3), 1, 0)</f>
        <v>0</v>
      </c>
      <c r="Z158" s="9">
        <f>IF(ABS(V158)&gt;(W158*Z$3), 1, 0)</f>
        <v>0</v>
      </c>
      <c r="AA158" s="9">
        <f>IF(ABS(V158)&gt;(W158*AA$3), 1, 0)</f>
        <v>0</v>
      </c>
      <c r="AB158" s="9">
        <f>IF(Y157+Z157=0,IF(ABS(V158)&lt;=AB$2,IF(ABS(Q158)&lt;=AB$3,1,0), 0), 0)</f>
        <v>0</v>
      </c>
      <c r="AC158" s="9">
        <f>IF(Y157+Z157=0, IF(ABS(V158)&lt;=AC$2,IF(ABS(Q158)&lt;=AC$3,1,0), 0), 0)</f>
        <v>1</v>
      </c>
      <c r="AD158" s="9">
        <f>IF(AT158=1,IF(ABS(AE159-AE158)&gt;AD$3,IF(AE158&gt;AM157,IF(AE158&gt;AE159,AM157+AD$4,AE158),IF(AE158&lt;AE159,AM157-AD$4,AE158)),AE158),AE158)</f>
        <v>-0.5</v>
      </c>
      <c r="AE158" s="36">
        <v>-0.5</v>
      </c>
      <c r="AF158" s="9">
        <f>IF(ABS(AE158)&gt;=1.96,1,0)</f>
        <v>0</v>
      </c>
      <c r="AG158" s="9">
        <f>IF(ABS(AE158)&gt;=1.96,1,IF(((SQRT(ABS(AE158-AE157)) - 0.969)/0.416)&gt;=1.8,1,0))</f>
        <v>0</v>
      </c>
      <c r="AH158" s="9">
        <f>AH$2*AE158 + (1-AH$2)*AH157</f>
        <v>-0.99729166666666669</v>
      </c>
      <c r="AI158" s="9">
        <f>SQRT(AI$2/(2 - AI$2))</f>
        <v>0.42008402520840293</v>
      </c>
      <c r="AJ158" s="9">
        <f t="shared" ref="AJ158:AJ161" si="247">IF(ABS(AH158)&gt;=0*AI158,(-AH158),0)</f>
        <v>0.99729166666666669</v>
      </c>
      <c r="AK158" s="9">
        <f>AE158+AJ157</f>
        <v>0.7104166666666667</v>
      </c>
      <c r="AL158" s="9">
        <f>IF(AJ158=0, AL$3, AL$3 + AH158*AL$4)</f>
        <v>1.0603791666666667</v>
      </c>
      <c r="AM158" s="9">
        <f>AM$2*AD158 + (1-AM$2)*AM157</f>
        <v>-0.99729166666666669</v>
      </c>
      <c r="AN158" s="9">
        <f>IF(AM158&gt;=AN$2,1,IF(AM158&lt;=AN$3,1,0))</f>
        <v>0</v>
      </c>
      <c r="AO158" s="9">
        <f t="shared" si="243"/>
        <v>0.99729166666666669</v>
      </c>
      <c r="AP158" s="9">
        <f>AD158+AO157</f>
        <v>0.7104166666666667</v>
      </c>
      <c r="AQ158" s="9">
        <f>IF(AO158=0, AQ$3, AQ$3 + AM158*AQ$4)</f>
        <v>1.0603791666666667</v>
      </c>
      <c r="AR158" s="9">
        <f>AE158 - AM157</f>
        <v>0.7104166666666667</v>
      </c>
      <c r="AS158" s="9">
        <f>IF(AS$3=0,SQRT(1 + (AM$2/(2 - AM$2))),AS$2)</f>
        <v>1.0846522890932808</v>
      </c>
      <c r="AT158" s="9">
        <f>IF(ABS(AR158)&gt;(AS158*AT$3), 1, 0)</f>
        <v>0</v>
      </c>
      <c r="AU158" s="9">
        <f>IF(ABS(AR158)&gt;(AS158*AU$3), 1, 0)</f>
        <v>0</v>
      </c>
      <c r="AV158" s="9">
        <f>IF(ABS(AR158)&gt;(AS158*AV$3), 1, 0)</f>
        <v>0</v>
      </c>
      <c r="AW158" s="9">
        <f>IF(ABS(AR158)&gt;(AS158*AW$3), 1, 0)</f>
        <v>0</v>
      </c>
      <c r="AX158" s="9">
        <f>IF(AU157+AV157=0,IF(ABS(AR158)&lt;=AX$2,IF(ABS(AM158)&lt;=AX$3,1,0), 0), 0)</f>
        <v>0</v>
      </c>
      <c r="AY158" s="9">
        <f>IF(AU157+AV157=0, IF(ABS(AR158)&lt;=AY$2,IF(ABS(AM158)&lt;=AY$3,1,0), 0), 0)</f>
        <v>0</v>
      </c>
      <c r="AZ158" s="9">
        <v>1</v>
      </c>
      <c r="BA158" s="11">
        <f t="shared" si="244"/>
        <v>0</v>
      </c>
      <c r="BB158" s="11">
        <f t="shared" si="244"/>
        <v>0</v>
      </c>
      <c r="BC158" s="11">
        <f>IF(SUM(R158,AN158)&gt;0,1,0)</f>
        <v>0</v>
      </c>
      <c r="BD158" s="11">
        <f t="shared" si="245"/>
        <v>0</v>
      </c>
      <c r="BE158" s="11">
        <f t="shared" si="245"/>
        <v>0</v>
      </c>
      <c r="BF158" s="11">
        <f t="shared" si="245"/>
        <v>0</v>
      </c>
      <c r="BG158" s="11">
        <f t="shared" si="245"/>
        <v>0</v>
      </c>
      <c r="BH158" s="11">
        <f t="shared" si="246"/>
        <v>0</v>
      </c>
      <c r="BI158" s="11">
        <f t="shared" si="246"/>
        <v>0</v>
      </c>
      <c r="BL158" s="11">
        <f t="shared" ref="BL158:BO161" si="248">BL$3*BL$4</f>
        <v>2.1259184866228305</v>
      </c>
      <c r="BM158" s="11">
        <f t="shared" si="248"/>
        <v>1.7896762770039132</v>
      </c>
      <c r="BN158" s="11">
        <f t="shared" si="248"/>
        <v>-2.1259184866228305</v>
      </c>
      <c r="BO158" s="11">
        <f t="shared" si="248"/>
        <v>-1.7896762770039132</v>
      </c>
    </row>
    <row r="159" spans="1:67">
      <c r="A159" s="36" t="s">
        <v>19</v>
      </c>
      <c r="B159" s="37">
        <v>1</v>
      </c>
      <c r="C159" s="36" t="s">
        <v>306</v>
      </c>
      <c r="D159" s="36" t="s">
        <v>162</v>
      </c>
      <c r="E159" s="36" t="s">
        <v>286</v>
      </c>
      <c r="F159" s="36">
        <v>20090412</v>
      </c>
      <c r="G159" s="36" t="s">
        <v>92</v>
      </c>
      <c r="H159" s="9">
        <f>IF(X159=1,IF(ABS(I160-I159)&gt;H$3,IF(I159&gt;Q158,IF(I159&gt;I160,Q158+H$4,I159),IF(I159&lt;I160,Q158-H$4,I159)),I159),I159)</f>
        <v>-0.64290000000000003</v>
      </c>
      <c r="I159" s="36">
        <v>-0.64290000000000003</v>
      </c>
      <c r="J159" s="9">
        <f>IF(ABS(I159)&gt;=1.96,1,0)</f>
        <v>0</v>
      </c>
      <c r="K159" s="9">
        <f>IF(ABS(I159)&gt;=1.96,1,IF(((SQRT(ABS(I159-I158)) - 0.969)/0.416)&gt;=1.96,1,0))</f>
        <v>0</v>
      </c>
      <c r="L159" s="9">
        <f>L$2*I159 + (1-L$2)*L158</f>
        <v>-1.0283953666666668</v>
      </c>
      <c r="M159" s="9">
        <f>SQRT(M$2/(2 - M$2))</f>
        <v>0.42008402520840293</v>
      </c>
      <c r="N159" s="9">
        <f>IF(ABS(L159)&gt;=0*M159,(-L159),0)</f>
        <v>1.0283953666666668</v>
      </c>
      <c r="O159" s="9">
        <f>I159+N158</f>
        <v>0.55070766666666682</v>
      </c>
      <c r="P159" s="9">
        <f>IF(N159=0, P$3, P$3 + L159*P$4)</f>
        <v>1.276592556</v>
      </c>
      <c r="Q159" s="9">
        <f>Q$2*H159 + (1-Q$2)*Q158</f>
        <v>-1.0283953666666668</v>
      </c>
      <c r="R159" s="9">
        <f>IF(Q159&gt;=R$2,1,IF(Q159&lt;=R$3,1,0))</f>
        <v>0</v>
      </c>
      <c r="S159" s="9">
        <f t="shared" si="242"/>
        <v>1.0283953666666668</v>
      </c>
      <c r="T159" s="9">
        <f>H159+S158</f>
        <v>0.55070766666666682</v>
      </c>
      <c r="U159" s="9">
        <f>IF(S159=0, U$3, U$3 + Q159*U$4)</f>
        <v>1.276592556</v>
      </c>
      <c r="V159" s="9">
        <f>I159 - Q158</f>
        <v>0.55070766666666682</v>
      </c>
      <c r="W159" s="9">
        <f>IF(W$3=0,SQRT(1 + (Q$2/(2 - Q$2))),W$2)</f>
        <v>1.0846522890932808</v>
      </c>
      <c r="X159" s="9">
        <f>IF(ABS(V159)&gt;(W159*X$3), 1, 0)</f>
        <v>0</v>
      </c>
      <c r="Y159" s="9">
        <f>IF(ABS(V159)&gt;(W159*Y$3), 1, 0)</f>
        <v>0</v>
      </c>
      <c r="Z159" s="9">
        <f>IF(ABS(V159)&gt;(W159*Z$3), 1, 0)</f>
        <v>0</v>
      </c>
      <c r="AA159" s="9">
        <f>IF(ABS(V159)&gt;(W159*AA$3), 1, 0)</f>
        <v>0</v>
      </c>
      <c r="AB159" s="9">
        <f>IF(Y158+Z158=0,IF(ABS(V159)&lt;=AB$2,IF(ABS(Q159)&lt;=AB$3,1,0), 0), 0)</f>
        <v>0</v>
      </c>
      <c r="AC159" s="9">
        <f>IF(Y158+Z158=0, IF(ABS(V159)&lt;=AC$2,IF(ABS(Q159)&lt;=AC$3,1,0), 0), 0)</f>
        <v>0</v>
      </c>
      <c r="AD159" s="9">
        <f>IF(AT159=1,IF(ABS(AE160-AE159)&gt;AD$3,IF(AE159&gt;AM158,IF(AE159&gt;AE160,AM158+AD$4,AE159),IF(AE159&lt;AE160,AM158-AD$4,AE159)),AE159),AE159)</f>
        <v>-0.6875</v>
      </c>
      <c r="AE159" s="36">
        <v>-0.6875</v>
      </c>
      <c r="AF159" s="9">
        <f>IF(ABS(AE159)&gt;=1.96,1,0)</f>
        <v>0</v>
      </c>
      <c r="AG159" s="9">
        <f>IF(ABS(AE159)&gt;=1.96,1,IF(((SQRT(ABS(AE159-AE158)) - 0.969)/0.416)&gt;=1.8,1,0))</f>
        <v>0</v>
      </c>
      <c r="AH159" s="9">
        <f>AH$2*AE159 + (1-AH$2)*AH158</f>
        <v>-0.90435416666666657</v>
      </c>
      <c r="AI159" s="9">
        <f>SQRT(AI$2/(2 - AI$2))</f>
        <v>0.42008402520840293</v>
      </c>
      <c r="AJ159" s="9">
        <f t="shared" si="247"/>
        <v>0.90435416666666657</v>
      </c>
      <c r="AK159" s="9">
        <f>AE159+AJ158</f>
        <v>0.30979166666666669</v>
      </c>
      <c r="AL159" s="9">
        <f>IF(AJ159=0, AL$3, AL$3 + AH159*AL$4)</f>
        <v>1.0733904166666666</v>
      </c>
      <c r="AM159" s="9">
        <f>AM$2*AD159 + (1-AM$2)*AM158</f>
        <v>-0.90435416666666657</v>
      </c>
      <c r="AN159" s="9">
        <f>IF(AM159&gt;=AN$2,1,IF(AM159&lt;=AN$3,1,0))</f>
        <v>0</v>
      </c>
      <c r="AO159" s="9">
        <f t="shared" si="243"/>
        <v>0.90435416666666657</v>
      </c>
      <c r="AP159" s="9">
        <f>AD159+AO158</f>
        <v>0.30979166666666669</v>
      </c>
      <c r="AQ159" s="9">
        <f>IF(AO159=0, AQ$3, AQ$3 + AM159*AQ$4)</f>
        <v>1.0733904166666666</v>
      </c>
      <c r="AR159" s="9">
        <f>AE159 - AM158</f>
        <v>0.30979166666666669</v>
      </c>
      <c r="AS159" s="9">
        <f>IF(AS$3=0,SQRT(1 + (AM$2/(2 - AM$2))),AS$2)</f>
        <v>1.0846522890932808</v>
      </c>
      <c r="AT159" s="9">
        <f>IF(ABS(AR159)&gt;(AS159*AT$3), 1, 0)</f>
        <v>0</v>
      </c>
      <c r="AU159" s="9">
        <f>IF(ABS(AR159)&gt;(AS159*AU$3), 1, 0)</f>
        <v>0</v>
      </c>
      <c r="AV159" s="9">
        <f>IF(ABS(AR159)&gt;(AS159*AV$3), 1, 0)</f>
        <v>0</v>
      </c>
      <c r="AW159" s="9">
        <f>IF(ABS(AR159)&gt;(AS159*AW$3), 1, 0)</f>
        <v>0</v>
      </c>
      <c r="AX159" s="9">
        <f>IF(AU158+AV158=0,IF(ABS(AR159)&lt;=AX$2,IF(ABS(AM159)&lt;=AX$3,1,0), 0), 0)</f>
        <v>0</v>
      </c>
      <c r="AY159" s="9">
        <f>IF(AU158+AV158=0, IF(ABS(AR159)&lt;=AY$2,IF(ABS(AM159)&lt;=AY$3,1,0), 0), 0)</f>
        <v>1</v>
      </c>
      <c r="AZ159" s="9">
        <v>1</v>
      </c>
      <c r="BA159" s="11">
        <f t="shared" si="244"/>
        <v>0</v>
      </c>
      <c r="BB159" s="11">
        <f t="shared" si="244"/>
        <v>0</v>
      </c>
      <c r="BC159" s="11">
        <f>IF(SUM(R159,AN159)&gt;0,1,0)</f>
        <v>0</v>
      </c>
      <c r="BD159" s="11">
        <f t="shared" si="245"/>
        <v>0</v>
      </c>
      <c r="BE159" s="11">
        <f t="shared" si="245"/>
        <v>0</v>
      </c>
      <c r="BF159" s="11">
        <f t="shared" si="245"/>
        <v>0</v>
      </c>
      <c r="BG159" s="11">
        <f t="shared" si="245"/>
        <v>0</v>
      </c>
      <c r="BH159" s="11">
        <f t="shared" si="246"/>
        <v>0</v>
      </c>
      <c r="BI159" s="11">
        <f t="shared" si="246"/>
        <v>0</v>
      </c>
      <c r="BL159" s="11">
        <f t="shared" si="248"/>
        <v>2.1259184866228305</v>
      </c>
      <c r="BM159" s="11">
        <f t="shared" si="248"/>
        <v>1.7896762770039132</v>
      </c>
      <c r="BN159" s="11">
        <f t="shared" si="248"/>
        <v>-2.1259184866228305</v>
      </c>
      <c r="BO159" s="11">
        <f t="shared" si="248"/>
        <v>-1.7896762770039132</v>
      </c>
    </row>
    <row r="160" spans="1:67">
      <c r="A160" s="36" t="s">
        <v>19</v>
      </c>
      <c r="B160" s="37">
        <v>1</v>
      </c>
      <c r="C160" s="36" t="s">
        <v>306</v>
      </c>
      <c r="D160" s="36">
        <v>540</v>
      </c>
      <c r="E160" s="36" t="s">
        <v>296</v>
      </c>
      <c r="F160" s="36">
        <v>20090606</v>
      </c>
      <c r="G160" s="36" t="s">
        <v>8</v>
      </c>
      <c r="H160" s="9">
        <f>IF(X160=1,IF(ABS(I161-I160)&gt;H$3,IF(I160&gt;Q159,IF(I160&gt;I161,Q159+H$4,I160),IF(I160&lt;I161,Q159-H$4,I160)),I160),I160)</f>
        <v>-1.2142999999999999</v>
      </c>
      <c r="I160" s="36">
        <v>-1.2142999999999999</v>
      </c>
      <c r="J160" s="9">
        <f>IF(ABS(I160)&gt;=1.96,1,0)</f>
        <v>0</v>
      </c>
      <c r="K160" s="9">
        <f>IF(ABS(I160)&gt;=1.96,1,IF(((SQRT(ABS(I160-I159)) - 0.969)/0.416)&gt;=1.96,1,0))</f>
        <v>0</v>
      </c>
      <c r="L160" s="9">
        <f>L$2*I160 + (1-L$2)*L159</f>
        <v>-1.0841667566666666</v>
      </c>
      <c r="M160" s="9">
        <f>SQRT(M$2/(2 - M$2))</f>
        <v>0.42008402520840293</v>
      </c>
      <c r="N160" s="9">
        <f>IF(ABS(L160)&gt;=0*M160,(-L160),0)</f>
        <v>1.0841667566666666</v>
      </c>
      <c r="O160" s="9">
        <f>I160+N159</f>
        <v>-0.18590463333333318</v>
      </c>
      <c r="P160" s="9">
        <f>IF(N160=0, P$3, P$3 + L160*P$4)</f>
        <v>1.2698999891999998</v>
      </c>
      <c r="Q160" s="9">
        <f>Q$2*H160 + (1-Q$2)*Q159</f>
        <v>-1.0841667566666666</v>
      </c>
      <c r="R160" s="9">
        <f>IF(Q160&gt;=R$2,1,IF(Q160&lt;=R$3,1,0))</f>
        <v>0</v>
      </c>
      <c r="S160" s="9">
        <f t="shared" si="242"/>
        <v>1.0841667566666666</v>
      </c>
      <c r="T160" s="9">
        <f>H160+S159</f>
        <v>-0.18590463333333318</v>
      </c>
      <c r="U160" s="9">
        <f>IF(S160=0, U$3, U$3 + Q160*U$4)</f>
        <v>1.2698999891999998</v>
      </c>
      <c r="V160" s="9">
        <f>I160 - Q159</f>
        <v>-0.18590463333333318</v>
      </c>
      <c r="W160" s="9">
        <f>IF(W$3=0,SQRT(1 + (Q$2/(2 - Q$2))),W$2)</f>
        <v>1.0846522890932808</v>
      </c>
      <c r="X160" s="9">
        <f>IF(ABS(V160)&gt;(W160*X$3), 1, 0)</f>
        <v>0</v>
      </c>
      <c r="Y160" s="9">
        <f>IF(ABS(V160)&gt;(W160*Y$3), 1, 0)</f>
        <v>0</v>
      </c>
      <c r="Z160" s="9">
        <f>IF(ABS(V160)&gt;(W160*Z$3), 1, 0)</f>
        <v>0</v>
      </c>
      <c r="AA160" s="9">
        <f>IF(ABS(V160)&gt;(W160*AA$3), 1, 0)</f>
        <v>0</v>
      </c>
      <c r="AB160" s="9">
        <f>IF(Y159+Z159=0,IF(ABS(V160)&lt;=AB$2,IF(ABS(Q160)&lt;=AB$3,1,0), 0), 0)</f>
        <v>0</v>
      </c>
      <c r="AC160" s="9">
        <f>IF(Y159+Z159=0, IF(ABS(V160)&lt;=AC$2,IF(ABS(Q160)&lt;=AC$3,1,0), 0), 0)</f>
        <v>1</v>
      </c>
      <c r="AD160" s="9">
        <f>IF(AT160=1,IF(ABS(AE161-AE160)&gt;AD$3,IF(AE160&gt;AM159,IF(AE160&gt;AE161,AM159+AD$4,AE160),IF(AE160&lt;AE161,AM159-AD$4,AE160)),AE160),AE160)</f>
        <v>0.1875</v>
      </c>
      <c r="AE160" s="36">
        <v>0.1875</v>
      </c>
      <c r="AF160" s="9">
        <f>IF(ABS(AE160)&gt;=1.96,1,0)</f>
        <v>0</v>
      </c>
      <c r="AG160" s="9">
        <f>IF(ABS(AE160)&gt;=1.96,1,IF(((SQRT(ABS(AE160-AE159)) - 0.969)/0.416)&gt;=1.8,1,0))</f>
        <v>0</v>
      </c>
      <c r="AH160" s="9">
        <f>AH$2*AE160 + (1-AH$2)*AH159</f>
        <v>-0.57679791666666658</v>
      </c>
      <c r="AI160" s="9">
        <f>SQRT(AI$2/(2 - AI$2))</f>
        <v>0.42008402520840293</v>
      </c>
      <c r="AJ160" s="9">
        <f t="shared" si="247"/>
        <v>0.57679791666666658</v>
      </c>
      <c r="AK160" s="9">
        <f>AE160+AJ159</f>
        <v>1.0918541666666666</v>
      </c>
      <c r="AL160" s="9">
        <f>IF(AJ160=0, AL$3, AL$3 + AH160*AL$4)</f>
        <v>1.1192482916666666</v>
      </c>
      <c r="AM160" s="9">
        <f>AM$2*AD160 + (1-AM$2)*AM159</f>
        <v>-0.57679791666666658</v>
      </c>
      <c r="AN160" s="9">
        <f>IF(AM160&gt;=AN$2,1,IF(AM160&lt;=AN$3,1,0))</f>
        <v>0</v>
      </c>
      <c r="AO160" s="9">
        <f t="shared" si="243"/>
        <v>0.57679791666666658</v>
      </c>
      <c r="AP160" s="9">
        <f>AD160+AO159</f>
        <v>1.0918541666666666</v>
      </c>
      <c r="AQ160" s="9">
        <f>IF(AO160=0, AQ$3, AQ$3 + AM160*AQ$4)</f>
        <v>1.1192482916666666</v>
      </c>
      <c r="AR160" s="9">
        <f>AE160 - AM159</f>
        <v>1.0918541666666666</v>
      </c>
      <c r="AS160" s="9">
        <f>IF(AS$3=0,SQRT(1 + (AM$2/(2 - AM$2))),AS$2)</f>
        <v>1.0846522890932808</v>
      </c>
      <c r="AT160" s="9">
        <f>IF(ABS(AR160)&gt;(AS160*AT$3), 1, 0)</f>
        <v>0</v>
      </c>
      <c r="AU160" s="9">
        <f>IF(ABS(AR160)&gt;(AS160*AU$3), 1, 0)</f>
        <v>0</v>
      </c>
      <c r="AV160" s="9">
        <f>IF(ABS(AR160)&gt;(AS160*AV$3), 1, 0)</f>
        <v>0</v>
      </c>
      <c r="AW160" s="9">
        <f>IF(ABS(AR160)&gt;(AS160*AW$3), 1, 0)</f>
        <v>0</v>
      </c>
      <c r="AX160" s="9">
        <f>IF(AU159+AV159=0,IF(ABS(AR160)&lt;=AX$2,IF(ABS(AM160)&lt;=AX$3,1,0), 0), 0)</f>
        <v>0</v>
      </c>
      <c r="AY160" s="9">
        <f>IF(AU159+AV159=0, IF(ABS(AR160)&lt;=AY$2,IF(ABS(AM160)&lt;=AY$3,1,0), 0), 0)</f>
        <v>0</v>
      </c>
      <c r="AZ160" s="9">
        <v>1</v>
      </c>
      <c r="BA160" s="11">
        <f t="shared" si="244"/>
        <v>0</v>
      </c>
      <c r="BB160" s="11">
        <f t="shared" si="244"/>
        <v>0</v>
      </c>
      <c r="BC160" s="11">
        <f>IF(SUM(R160,AN160)&gt;0,1,0)</f>
        <v>0</v>
      </c>
      <c r="BD160" s="11">
        <f t="shared" si="245"/>
        <v>0</v>
      </c>
      <c r="BE160" s="11">
        <f t="shared" si="245"/>
        <v>0</v>
      </c>
      <c r="BF160" s="11">
        <f t="shared" si="245"/>
        <v>0</v>
      </c>
      <c r="BG160" s="11">
        <f t="shared" si="245"/>
        <v>0</v>
      </c>
      <c r="BH160" s="11">
        <f t="shared" si="246"/>
        <v>0</v>
      </c>
      <c r="BI160" s="11">
        <f t="shared" si="246"/>
        <v>0</v>
      </c>
      <c r="BL160" s="11">
        <f t="shared" si="248"/>
        <v>2.1259184866228305</v>
      </c>
      <c r="BM160" s="11">
        <f t="shared" si="248"/>
        <v>1.7896762770039132</v>
      </c>
      <c r="BN160" s="11">
        <f t="shared" si="248"/>
        <v>-2.1259184866228305</v>
      </c>
      <c r="BO160" s="11">
        <f t="shared" si="248"/>
        <v>-1.7896762770039132</v>
      </c>
    </row>
    <row r="161" spans="1:67">
      <c r="A161" s="36" t="s">
        <v>19</v>
      </c>
      <c r="B161" s="37">
        <v>1</v>
      </c>
      <c r="C161" s="36" t="s">
        <v>306</v>
      </c>
      <c r="D161" s="36">
        <v>542</v>
      </c>
      <c r="E161" s="36" t="s">
        <v>286</v>
      </c>
      <c r="F161" s="36">
        <v>20090821</v>
      </c>
      <c r="G161" s="36" t="s">
        <v>115</v>
      </c>
      <c r="H161" s="9">
        <f>IF(X161=1,IF(ABS(I162-I161)&gt;H$3,IF(I161&gt;Q160,IF(I161&gt;I162,Q160+H$4,I161),IF(I161&lt;I162,Q160-H$4,I161)),I161),I161)</f>
        <v>0.42859999999999998</v>
      </c>
      <c r="I161" s="36">
        <v>0.42859999999999998</v>
      </c>
      <c r="J161" s="9">
        <f>IF(ABS(I161)&gt;=1.96,1,0)</f>
        <v>0</v>
      </c>
      <c r="K161" s="9">
        <f>IF(ABS(I161)&gt;=1.96,1,IF(((SQRT(ABS(I161-I160)) - 0.969)/0.416)&gt;=1.96,1,0))</f>
        <v>0</v>
      </c>
      <c r="L161" s="9">
        <f>L$2*I161 + (1-L$2)*L160</f>
        <v>-0.63033672966666654</v>
      </c>
      <c r="M161" s="9">
        <f>SQRT(M$2/(2 - M$2))</f>
        <v>0.42008402520840293</v>
      </c>
      <c r="N161" s="9">
        <f>IF(ABS(L161)&gt;=0*M161,(-L161),0)</f>
        <v>0.63033672966666654</v>
      </c>
      <c r="O161" s="9">
        <f>I161+N160</f>
        <v>1.5127667566666667</v>
      </c>
      <c r="P161" s="9">
        <f>IF(N161=0, P$3, P$3 + L161*P$4)</f>
        <v>1.32435959244</v>
      </c>
      <c r="Q161" s="9">
        <f>Q$2*H161 + (1-Q$2)*Q160</f>
        <v>-0.63033672966666654</v>
      </c>
      <c r="R161" s="9">
        <f>IF(Q161&gt;=R$2,1,IF(Q161&lt;=R$3,1,0))</f>
        <v>0</v>
      </c>
      <c r="S161" s="9">
        <f t="shared" si="242"/>
        <v>0.63033672966666654</v>
      </c>
      <c r="T161" s="9">
        <f>H161+S160</f>
        <v>1.5127667566666667</v>
      </c>
      <c r="U161" s="9">
        <f>IF(S161=0, U$3, U$3 + Q161*U$4)</f>
        <v>1.32435959244</v>
      </c>
      <c r="V161" s="9">
        <f>I161 - Q160</f>
        <v>1.5127667566666667</v>
      </c>
      <c r="W161" s="9">
        <f>IF(W$3=0,SQRT(1 + (Q$2/(2 - Q$2))),W$2)</f>
        <v>1.0846522890932808</v>
      </c>
      <c r="X161" s="9">
        <f>IF(ABS(V161)&gt;(W161*X$3), 1, 0)</f>
        <v>0</v>
      </c>
      <c r="Y161" s="9">
        <f>IF(ABS(V161)&gt;(W161*Y$3), 1, 0)</f>
        <v>0</v>
      </c>
      <c r="Z161" s="9">
        <f>IF(ABS(V161)&gt;(W161*Z$3), 1, 0)</f>
        <v>0</v>
      </c>
      <c r="AA161" s="9">
        <f>IF(ABS(V161)&gt;(W161*AA$3), 1, 0)</f>
        <v>1</v>
      </c>
      <c r="AB161" s="9">
        <f>IF(Y160+Z160=0,IF(ABS(V161)&lt;=AB$2,IF(ABS(Q161)&lt;=AB$3,1,0), 0), 0)</f>
        <v>0</v>
      </c>
      <c r="AC161" s="9">
        <f>IF(Y160+Z160=0, IF(ABS(V161)&lt;=AC$2,IF(ABS(Q161)&lt;=AC$3,1,0), 0), 0)</f>
        <v>0</v>
      </c>
      <c r="AD161" s="9">
        <f>IF(AT161=1,IF(ABS(AE162-AE161)&gt;AD$3,IF(AE161&gt;AM160,IF(AE161&gt;AE162,AM160+AD$4,AE161),IF(AE161&lt;AE162,AM160-AD$4,AE161)),AE161),AE161)</f>
        <v>0.5625</v>
      </c>
      <c r="AE161" s="36">
        <v>0.5625</v>
      </c>
      <c r="AF161" s="9">
        <f>IF(ABS(AE161)&gt;=1.96,1,0)</f>
        <v>0</v>
      </c>
      <c r="AG161" s="9">
        <f>IF(ABS(AE161)&gt;=1.96,1,IF(((SQRT(ABS(AE161-AE160)) - 0.969)/0.416)&gt;=1.8,1,0))</f>
        <v>0</v>
      </c>
      <c r="AH161" s="9">
        <f>AH$2*AE161 + (1-AH$2)*AH160</f>
        <v>-0.2350085416666666</v>
      </c>
      <c r="AI161" s="9">
        <f>SQRT(AI$2/(2 - AI$2))</f>
        <v>0.42008402520840293</v>
      </c>
      <c r="AJ161" s="9">
        <f t="shared" si="247"/>
        <v>0.2350085416666666</v>
      </c>
      <c r="AK161" s="9">
        <f>AE161+AJ160</f>
        <v>1.1392979166666666</v>
      </c>
      <c r="AL161" s="9">
        <f>IF(AJ161=0, AL$3, AL$3 + AH161*AL$4)</f>
        <v>1.1670988041666666</v>
      </c>
      <c r="AM161" s="9">
        <f>AM$2*AD161 + (1-AM$2)*AM160</f>
        <v>-0.2350085416666666</v>
      </c>
      <c r="AN161" s="9">
        <f>IF(AM161&gt;=AN$2,1,IF(AM161&lt;=AN$3,1,0))</f>
        <v>0</v>
      </c>
      <c r="AO161" s="9">
        <f t="shared" si="243"/>
        <v>0.2350085416666666</v>
      </c>
      <c r="AP161" s="9">
        <f>AD161+AO160</f>
        <v>1.1392979166666666</v>
      </c>
      <c r="AQ161" s="9">
        <f>IF(AO161=0, AQ$3, AQ$3 + AM161*AQ$4)</f>
        <v>1.1670988041666666</v>
      </c>
      <c r="AR161" s="9">
        <f>AE161 - AM160</f>
        <v>1.1392979166666666</v>
      </c>
      <c r="AS161" s="9">
        <f>IF(AS$3=0,SQRT(1 + (AM$2/(2 - AM$2))),AS$2)</f>
        <v>1.0846522890932808</v>
      </c>
      <c r="AT161" s="9">
        <f>IF(ABS(AR161)&gt;(AS161*AT$3), 1, 0)</f>
        <v>0</v>
      </c>
      <c r="AU161" s="9">
        <f>IF(ABS(AR161)&gt;(AS161*AU$3), 1, 0)</f>
        <v>0</v>
      </c>
      <c r="AV161" s="9">
        <f>IF(ABS(AR161)&gt;(AS161*AV$3), 1, 0)</f>
        <v>0</v>
      </c>
      <c r="AW161" s="9">
        <f>IF(ABS(AR161)&gt;(AS161*AW$3), 1, 0)</f>
        <v>0</v>
      </c>
      <c r="AX161" s="9">
        <f>IF(AU160+AV160=0,IF(ABS(AR161)&lt;=AX$2,IF(ABS(AM161)&lt;=AX$3,1,0), 0), 0)</f>
        <v>0</v>
      </c>
      <c r="AY161" s="9">
        <f>IF(AU160+AV160=0, IF(ABS(AR161)&lt;=AY$2,IF(ABS(AM161)&lt;=AY$3,1,0), 0), 0)</f>
        <v>0</v>
      </c>
      <c r="AZ161" s="9">
        <v>1</v>
      </c>
      <c r="BA161" s="11">
        <f t="shared" si="244"/>
        <v>0</v>
      </c>
      <c r="BB161" s="11">
        <f t="shared" si="244"/>
        <v>0</v>
      </c>
      <c r="BC161" s="11">
        <f>IF(SUM(R161,AN161)&gt;0,1,0)</f>
        <v>0</v>
      </c>
      <c r="BD161" s="11">
        <f t="shared" si="245"/>
        <v>0</v>
      </c>
      <c r="BE161" s="11">
        <f t="shared" si="245"/>
        <v>0</v>
      </c>
      <c r="BF161" s="11">
        <f t="shared" si="245"/>
        <v>0</v>
      </c>
      <c r="BG161" s="11">
        <f t="shared" si="245"/>
        <v>1</v>
      </c>
      <c r="BH161" s="11">
        <f t="shared" si="246"/>
        <v>0</v>
      </c>
      <c r="BI161" s="11">
        <f t="shared" si="246"/>
        <v>0</v>
      </c>
      <c r="BL161" s="11">
        <f t="shared" si="248"/>
        <v>2.1259184866228305</v>
      </c>
      <c r="BM161" s="11">
        <f t="shared" si="248"/>
        <v>1.7896762770039132</v>
      </c>
      <c r="BN161" s="11">
        <f t="shared" si="248"/>
        <v>-2.1259184866228305</v>
      </c>
      <c r="BO161" s="11">
        <f t="shared" si="248"/>
        <v>-1.7896762770039132</v>
      </c>
    </row>
    <row r="162" spans="1:67">
      <c r="A162" s="9"/>
      <c r="B162" s="9">
        <f>COUNT(B157:B161)</f>
        <v>5</v>
      </c>
      <c r="C162" s="9"/>
      <c r="D162" s="9"/>
      <c r="E162" s="9"/>
      <c r="F162" s="9"/>
      <c r="G162" s="9"/>
      <c r="H162" s="9"/>
      <c r="J162" s="9">
        <f>SUM(J157:J161)</f>
        <v>0</v>
      </c>
      <c r="K162" s="9">
        <f>SUM(K157:K161)</f>
        <v>0</v>
      </c>
      <c r="L162" s="9"/>
      <c r="M162" s="9"/>
      <c r="N162" s="9"/>
      <c r="O162" s="9">
        <f>AVERAGE(O157:O161)</f>
        <v>7.9793291333333419E-2</v>
      </c>
      <c r="P162" s="9">
        <f>AVERAGE(P157:P161)</f>
        <v>1.2792943235279999</v>
      </c>
      <c r="Q162" s="9"/>
      <c r="R162" s="9">
        <f>SUM(R157:R161)</f>
        <v>0</v>
      </c>
      <c r="S162" s="9"/>
      <c r="T162" s="9">
        <f>AVERAGE(T157:T161)</f>
        <v>0.2940866246666668</v>
      </c>
      <c r="U162" s="9">
        <f>AVERAGE(U157:U161)</f>
        <v>1.2792943235279999</v>
      </c>
      <c r="V162" s="9"/>
      <c r="W162" s="9"/>
      <c r="X162" s="9">
        <f t="shared" ref="X162:AC162" si="249">SUM(X157:X161)</f>
        <v>0</v>
      </c>
      <c r="Y162" s="9">
        <f t="shared" si="249"/>
        <v>0</v>
      </c>
      <c r="Z162" s="9">
        <f t="shared" si="249"/>
        <v>0</v>
      </c>
      <c r="AA162" s="9">
        <f t="shared" si="249"/>
        <v>1</v>
      </c>
      <c r="AB162" s="9">
        <f t="shared" si="249"/>
        <v>0</v>
      </c>
      <c r="AC162" s="9">
        <f t="shared" si="249"/>
        <v>3</v>
      </c>
      <c r="AD162" s="9"/>
      <c r="AF162" s="9">
        <f>SUM(AF157:AF161)</f>
        <v>0</v>
      </c>
      <c r="AG162" s="9">
        <f>SUM(AG157:AG161)</f>
        <v>0</v>
      </c>
      <c r="AH162" s="9"/>
      <c r="AI162" s="9"/>
      <c r="AJ162" s="9"/>
      <c r="AK162" s="9">
        <f>AVERAGE(AK157:AK161)</f>
        <v>0.30027208333333333</v>
      </c>
      <c r="AL162" s="9">
        <f>AVERAGE(AL157:AL161)</f>
        <v>1.0901316691666667</v>
      </c>
      <c r="AM162" s="9"/>
      <c r="AN162" s="9">
        <f>SUM(AN157:AN161)</f>
        <v>0</v>
      </c>
      <c r="AO162" s="9"/>
      <c r="AP162" s="9">
        <f>AVERAGE(AP157:AP161)</f>
        <v>0.49610541666666663</v>
      </c>
      <c r="AQ162" s="9">
        <f>AVERAGE(AQ157:AQ161)</f>
        <v>1.0901316691666667</v>
      </c>
      <c r="AR162" s="9"/>
      <c r="AS162" s="9"/>
      <c r="AT162" s="9">
        <f t="shared" ref="AT162:BI162" si="250">SUM(AT157:AT161)</f>
        <v>0</v>
      </c>
      <c r="AU162" s="9">
        <f t="shared" si="250"/>
        <v>0</v>
      </c>
      <c r="AV162" s="9">
        <f t="shared" si="250"/>
        <v>0</v>
      </c>
      <c r="AW162" s="9">
        <f t="shared" si="250"/>
        <v>0</v>
      </c>
      <c r="AX162" s="9">
        <f t="shared" si="250"/>
        <v>0</v>
      </c>
      <c r="AY162" s="9">
        <f t="shared" si="250"/>
        <v>1</v>
      </c>
      <c r="AZ162" s="9">
        <f t="shared" si="250"/>
        <v>5</v>
      </c>
      <c r="BA162" s="9">
        <f t="shared" si="250"/>
        <v>0</v>
      </c>
      <c r="BB162" s="9">
        <f t="shared" si="250"/>
        <v>0</v>
      </c>
      <c r="BC162" s="9">
        <f t="shared" si="250"/>
        <v>0</v>
      </c>
      <c r="BD162" s="9">
        <f t="shared" si="250"/>
        <v>0</v>
      </c>
      <c r="BE162" s="9">
        <f t="shared" si="250"/>
        <v>0</v>
      </c>
      <c r="BF162" s="9">
        <f t="shared" si="250"/>
        <v>0</v>
      </c>
      <c r="BG162" s="9">
        <f t="shared" si="250"/>
        <v>1</v>
      </c>
      <c r="BH162" s="9">
        <f t="shared" si="250"/>
        <v>0</v>
      </c>
      <c r="BI162" s="9">
        <f t="shared" si="250"/>
        <v>0</v>
      </c>
    </row>
    <row r="163" spans="1:67">
      <c r="A163" s="9"/>
      <c r="B163" s="9"/>
      <c r="C163" s="9"/>
      <c r="D163" s="9"/>
      <c r="E163" s="9"/>
      <c r="F163" s="9"/>
      <c r="G163" s="9"/>
      <c r="H163" s="9"/>
      <c r="J163" s="9"/>
      <c r="K163" s="9"/>
      <c r="L163" s="9"/>
      <c r="M163" s="9"/>
      <c r="N163" s="9"/>
      <c r="O163" s="9">
        <f>P$3 + O162*P$4</f>
        <v>1.4095751949599999</v>
      </c>
      <c r="P163" s="9"/>
      <c r="Q163" s="9"/>
      <c r="R163" s="9"/>
      <c r="S163" s="9"/>
      <c r="T163" s="9">
        <f>U$3 + T162*U$4</f>
        <v>1.43529039496</v>
      </c>
      <c r="U163" s="9"/>
      <c r="V163" s="9"/>
      <c r="W163" s="9"/>
      <c r="X163" s="9"/>
      <c r="Y163" s="9"/>
      <c r="Z163" s="9">
        <f>Z162-Y162</f>
        <v>0</v>
      </c>
      <c r="AA163" s="9"/>
      <c r="AB163" s="9"/>
      <c r="AC163" s="9"/>
      <c r="AD163" s="9"/>
      <c r="AF163" s="9"/>
      <c r="AG163" s="9"/>
      <c r="AH163" s="9"/>
      <c r="AI163" s="9"/>
      <c r="AJ163" s="9"/>
      <c r="AK163" s="9">
        <f>AL$3 + AK162*AL$4</f>
        <v>1.2420380916666667</v>
      </c>
      <c r="AL163" s="9"/>
      <c r="AM163" s="9"/>
      <c r="AN163" s="9"/>
      <c r="AO163" s="9"/>
      <c r="AP163" s="9">
        <f>AQ$3 + AP162*AQ$4</f>
        <v>1.2694547583333333</v>
      </c>
      <c r="AQ163" s="9"/>
      <c r="AR163" s="9"/>
      <c r="AS163" s="9"/>
      <c r="AT163" s="9"/>
      <c r="AU163" s="9"/>
      <c r="AV163" s="9">
        <f>AV162-AU162</f>
        <v>0</v>
      </c>
      <c r="AW163" s="9"/>
      <c r="AX163" s="9"/>
      <c r="AY163" s="9"/>
      <c r="AZ163" s="9"/>
    </row>
    <row r="164" spans="1:67">
      <c r="A164" s="9"/>
      <c r="B164" s="9"/>
      <c r="C164" s="9"/>
      <c r="D164" s="9"/>
      <c r="E164" s="9"/>
      <c r="F164" s="9"/>
      <c r="G164" s="9"/>
      <c r="H164" s="9"/>
      <c r="J164" s="9"/>
      <c r="K164" s="9"/>
      <c r="L164" s="9"/>
      <c r="M164" s="9"/>
      <c r="N164" s="9"/>
      <c r="O164" s="9">
        <f>STDEV(O157:O161)</f>
        <v>1.0016717299342774</v>
      </c>
      <c r="P164" s="9"/>
      <c r="Q164" s="9"/>
      <c r="R164" s="9"/>
      <c r="S164" s="9"/>
      <c r="T164" s="9">
        <f>STDEV(T157:T161)</f>
        <v>0.76020843555880924</v>
      </c>
      <c r="U164" s="9"/>
      <c r="V164" s="9"/>
      <c r="W164" s="9"/>
      <c r="X164" s="9"/>
      <c r="Y164" s="9"/>
      <c r="Z164" s="9"/>
      <c r="AA164" s="9"/>
      <c r="AB164" s="9"/>
      <c r="AC164" s="9"/>
      <c r="AD164" s="9"/>
      <c r="AF164" s="9"/>
      <c r="AG164" s="9"/>
      <c r="AH164" s="9"/>
      <c r="AI164" s="9"/>
      <c r="AJ164" s="9"/>
      <c r="AK164" s="9">
        <f>STDEV(AK157:AK161)</f>
        <v>1.1939944892100167</v>
      </c>
      <c r="AL164" s="9"/>
      <c r="AM164" s="9"/>
      <c r="AN164" s="9"/>
      <c r="AO164" s="9"/>
      <c r="AP164" s="9">
        <f>STDEV(AP157:AP161)</f>
        <v>0.78332449960887862</v>
      </c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67">
      <c r="A165" s="9"/>
      <c r="B165" s="9"/>
      <c r="C165" s="9"/>
      <c r="D165" s="9"/>
      <c r="E165" s="9"/>
      <c r="F165" s="9"/>
      <c r="G165" s="9"/>
      <c r="H165" s="9"/>
      <c r="J165" s="9"/>
      <c r="K165" s="9"/>
      <c r="L165" s="9"/>
      <c r="M165" s="9"/>
      <c r="N165" s="9"/>
      <c r="O165" s="9">
        <f>SQRT(O164^2 + O162^2)</f>
        <v>1.0048448755361865</v>
      </c>
      <c r="P165" s="9"/>
      <c r="Q165" s="9"/>
      <c r="R165" s="9"/>
      <c r="S165" s="9"/>
      <c r="T165" s="9">
        <f>SQRT(T164^2 + T162^2)</f>
        <v>0.8151096909634955</v>
      </c>
      <c r="U165" s="9"/>
      <c r="V165" s="9"/>
      <c r="W165" s="9"/>
      <c r="X165" s="9"/>
      <c r="Y165" s="9"/>
      <c r="Z165" s="9"/>
      <c r="AA165" s="9"/>
      <c r="AB165" s="9"/>
      <c r="AC165" s="9"/>
      <c r="AD165" s="9"/>
      <c r="AF165" s="9"/>
      <c r="AG165" s="9"/>
      <c r="AH165" s="9"/>
      <c r="AI165" s="9"/>
      <c r="AJ165" s="9"/>
      <c r="AK165" s="9">
        <f>SQRT(AK164^2 + AK162^2)</f>
        <v>1.231172678503397</v>
      </c>
      <c r="AL165" s="9"/>
      <c r="AM165" s="9"/>
      <c r="AN165" s="9"/>
      <c r="AO165" s="9"/>
      <c r="AP165" s="9">
        <f>SQRT(AP164^2 + AP162^2)</f>
        <v>0.92720971529288188</v>
      </c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67">
      <c r="A166" s="9"/>
      <c r="B166" s="9"/>
      <c r="C166" s="9"/>
      <c r="D166" s="9"/>
      <c r="E166" s="9"/>
      <c r="F166" s="9"/>
      <c r="G166" s="9"/>
      <c r="H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67">
      <c r="A167" s="9"/>
      <c r="B167" s="9"/>
      <c r="C167" s="9"/>
      <c r="D167" s="9"/>
      <c r="E167" s="9"/>
      <c r="F167" s="9"/>
      <c r="G167" s="9"/>
      <c r="H167" s="9"/>
      <c r="J167" s="9"/>
      <c r="K167" s="9"/>
      <c r="L167" s="9">
        <f>AVERAGE(I168:I170)</f>
        <v>-1.4047333333333334</v>
      </c>
      <c r="M167" s="9"/>
      <c r="N167" s="9">
        <v>0</v>
      </c>
      <c r="O167" s="9"/>
      <c r="P167" s="9"/>
      <c r="Q167" s="9">
        <f>AVERAGE(I168:I170)</f>
        <v>-1.4047333333333334</v>
      </c>
      <c r="R167" s="9"/>
      <c r="S167" s="9">
        <f>-1*Q167</f>
        <v>1.4047333333333334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F167" s="9"/>
      <c r="AG167" s="9"/>
      <c r="AH167" s="9">
        <f>AVERAGE(AE168:AE170)</f>
        <v>-0.83333333333333337</v>
      </c>
      <c r="AI167" s="9"/>
      <c r="AJ167" s="9">
        <v>0</v>
      </c>
      <c r="AK167" s="9"/>
      <c r="AL167" s="9"/>
      <c r="AM167" s="9">
        <f>AVERAGE(AE168:AE170)</f>
        <v>-0.83333333333333337</v>
      </c>
      <c r="AN167" s="9"/>
      <c r="AO167" s="9">
        <f>-1*AM167</f>
        <v>0.83333333333333337</v>
      </c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67">
      <c r="A168" s="38" t="s">
        <v>19</v>
      </c>
      <c r="B168" s="18">
        <v>1</v>
      </c>
      <c r="C168" s="38" t="s">
        <v>360</v>
      </c>
      <c r="D168" s="38">
        <v>542</v>
      </c>
      <c r="E168" s="38" t="s">
        <v>286</v>
      </c>
      <c r="F168" s="38">
        <v>20091117</v>
      </c>
      <c r="G168" s="38" t="s">
        <v>146</v>
      </c>
      <c r="H168" s="9">
        <f>IF(X168=1,IF(ABS(I169-I168)&gt;H$3,IF(I168&gt;Q167,IF(I168&gt;I169,Q167+H$4,I168),IF(I168&lt;I169,Q167-H$4,I168)),I168),I168)</f>
        <v>-0.35709999999999997</v>
      </c>
      <c r="I168" s="38">
        <v>-0.35709999999999997</v>
      </c>
      <c r="J168" s="9">
        <f>IF(ABS(I168)&gt;=1.96,1,0)</f>
        <v>0</v>
      </c>
      <c r="K168" s="9">
        <f>IF(ABS(I168)&gt;=1.96,1,IF(((SQRT(ABS(I168-I167)) - 0.969)/0.416)&gt;=1.96,1,0))</f>
        <v>0</v>
      </c>
      <c r="L168" s="9">
        <f>L$2*I168 + (1-L$2)*L167</f>
        <v>-1.0904433333333332</v>
      </c>
      <c r="M168" s="9">
        <f>SQRT(M$2/(2 - M$2))</f>
        <v>0.42008402520840293</v>
      </c>
      <c r="N168" s="9">
        <f>IF(ABS(L168)&gt;=0*M168,(-L168),0)</f>
        <v>1.0904433333333332</v>
      </c>
      <c r="O168" s="9">
        <f>I168+N167</f>
        <v>-0.35709999999999997</v>
      </c>
      <c r="P168" s="9">
        <f>IF(N168=0, P$3, P$3 + L168*P$4)</f>
        <v>1.2691467999999999</v>
      </c>
      <c r="Q168" s="9">
        <f>Q$2*H168 + (1-Q$2)*Q167</f>
        <v>-1.0904433333333332</v>
      </c>
      <c r="R168" s="9">
        <f>IF(Q168&gt;=R$2,1,IF(Q168&lt;=R$3,1,0))</f>
        <v>0</v>
      </c>
      <c r="S168" s="9">
        <f>-1*Q168</f>
        <v>1.0904433333333332</v>
      </c>
      <c r="T168" s="9">
        <f>H168+S167</f>
        <v>1.0476333333333334</v>
      </c>
      <c r="U168" s="9">
        <f>IF(S168=0, U$3, U$3 + Q168*U$4)</f>
        <v>1.2691467999999999</v>
      </c>
      <c r="V168" s="9">
        <f>I168 - Q167</f>
        <v>1.0476333333333334</v>
      </c>
      <c r="W168" s="9">
        <f>IF(W$3=0,SQRT(1 + (Q$2/(2 - Q$2))),W$2)</f>
        <v>1.0846522890932808</v>
      </c>
      <c r="X168" s="9">
        <f>IF(ABS(V168)&gt;(W168*X$3), 1, 0)</f>
        <v>0</v>
      </c>
      <c r="Y168" s="9">
        <f>IF(ABS(V168)&gt;(W168*Y$3), 1, 0)</f>
        <v>0</v>
      </c>
      <c r="Z168" s="9">
        <f>IF(ABS(V168)&gt;(W168*Z$3), 1, 0)</f>
        <v>0</v>
      </c>
      <c r="AA168" s="9">
        <f>IF(ABS(V168)&gt;(W168*AA$3), 1, 0)</f>
        <v>0</v>
      </c>
      <c r="AB168" s="9">
        <f>IF(Y167+Z167=0,IF(ABS(V168)&lt;=AB$2,IF(ABS(Q168)&lt;=AB$3,1,0), 0), 0)</f>
        <v>0</v>
      </c>
      <c r="AC168" s="9">
        <f>IF(Y167+Z167=0, IF(ABS(V168)&lt;=AC$2,IF(ABS(Q168)&lt;=AC$3,1,0), 0), 0)</f>
        <v>0</v>
      </c>
      <c r="AD168" s="9">
        <f>IF(AT168=1,IF(ABS(AE169-AE168)&gt;AD$3,IF(AE168&gt;AM167,IF(AE168&gt;AE169,AM167+AD$4,AE168),IF(AE168&lt;AE169,AM167-AD$4,AE168)),AE168),AE168)</f>
        <v>-0.5625</v>
      </c>
      <c r="AE168" s="38">
        <v>-0.5625</v>
      </c>
      <c r="AF168" s="9">
        <f>IF(ABS(AE168)&gt;=1.96,1,0)</f>
        <v>0</v>
      </c>
      <c r="AG168" s="9">
        <f>IF(ABS(AE168)&gt;=1.96,1,IF(((SQRT(ABS(AE168-AE167)) - 0.969)/0.416)&gt;=1.8,1,0))</f>
        <v>0</v>
      </c>
      <c r="AH168" s="9">
        <f>AH$2*AE168 + (1-AH$2)*AH167</f>
        <v>-0.75208333333333333</v>
      </c>
      <c r="AI168" s="9">
        <f>SQRT(AI$2/(2 - AI$2))</f>
        <v>0.42008402520840293</v>
      </c>
      <c r="AJ168" s="9">
        <f>IF(ABS(AH168)&gt;=0*AI168,(-AH168),0)</f>
        <v>0.75208333333333333</v>
      </c>
      <c r="AK168" s="9">
        <f>AE168+AJ167</f>
        <v>-0.5625</v>
      </c>
      <c r="AL168" s="9">
        <f>IF(AJ168=0, AL$3, AL$3 + AH168*AL$4)</f>
        <v>1.0947083333333332</v>
      </c>
      <c r="AM168" s="9">
        <f>AM$2*AD168 + (1-AM$2)*AM167</f>
        <v>-0.75208333333333333</v>
      </c>
      <c r="AN168" s="9">
        <f>IF(AM168&gt;=AN$2,1,IF(AM168&lt;=AN$3,1,0))</f>
        <v>0</v>
      </c>
      <c r="AO168" s="9">
        <f>-1*AM168</f>
        <v>0.75208333333333333</v>
      </c>
      <c r="AP168" s="9">
        <f>AD168+AO167</f>
        <v>0.27083333333333337</v>
      </c>
      <c r="AQ168" s="9">
        <f>IF(AO168=0, AQ$3, AQ$3 + AM168*AQ$4)</f>
        <v>1.0947083333333332</v>
      </c>
      <c r="AR168" s="9">
        <f>AE168 - AM167</f>
        <v>0.27083333333333337</v>
      </c>
      <c r="AS168" s="9">
        <f>IF(AS$3=0,SQRT(1 + (AM$2/(2 - AM$2))),AS$2)</f>
        <v>1.0846522890932808</v>
      </c>
      <c r="AT168" s="9">
        <f>IF(ABS(AR168)&gt;(AS168*AT$3), 1, 0)</f>
        <v>0</v>
      </c>
      <c r="AU168" s="9">
        <f>IF(ABS(AR168)&gt;(AS168*AU$3), 1, 0)</f>
        <v>0</v>
      </c>
      <c r="AV168" s="9">
        <f>IF(ABS(AR168)&gt;(AS168*AV$3), 1, 0)</f>
        <v>0</v>
      </c>
      <c r="AW168" s="9">
        <f>IF(ABS(AR168)&gt;(AS168*AW$3), 1, 0)</f>
        <v>0</v>
      </c>
      <c r="AX168" s="9">
        <f>IF(AU167+AV167=0,IF(ABS(AR168)&lt;=AX$2,IF(ABS(AM168)&lt;=AX$3,1,0), 0), 0)</f>
        <v>0</v>
      </c>
      <c r="AY168" s="9">
        <f>IF(AU167+AV167=0, IF(ABS(AR168)&lt;=AY$2,IF(ABS(AM168)&lt;=AY$3,1,0), 0), 0)</f>
        <v>1</v>
      </c>
      <c r="AZ168" s="9">
        <v>1</v>
      </c>
      <c r="BA168" s="11">
        <f t="shared" ref="BA168:BB171" si="251">IF(SUM(J168,AF168)&gt;0,1,0)</f>
        <v>0</v>
      </c>
      <c r="BB168" s="11">
        <f t="shared" si="251"/>
        <v>0</v>
      </c>
      <c r="BC168" s="11">
        <f>IF(SUM(R168,AN168)&gt;0,1,0)</f>
        <v>0</v>
      </c>
      <c r="BD168" s="11">
        <f t="shared" ref="BD168:BG171" si="252">IF(SUM(X168,AT168)&gt;0,1,0)</f>
        <v>0</v>
      </c>
      <c r="BE168" s="11">
        <f t="shared" si="252"/>
        <v>0</v>
      </c>
      <c r="BF168" s="11">
        <f t="shared" si="252"/>
        <v>0</v>
      </c>
      <c r="BG168" s="11">
        <f t="shared" si="252"/>
        <v>0</v>
      </c>
      <c r="BH168" s="11">
        <f t="shared" ref="BH168:BI171" si="253">IF(SUM(AB168,AX168)=2,1,0)</f>
        <v>0</v>
      </c>
      <c r="BI168" s="11">
        <f t="shared" si="253"/>
        <v>0</v>
      </c>
      <c r="BL168" s="11">
        <f>BL$3*BL$4</f>
        <v>2.1259184866228305</v>
      </c>
      <c r="BM168" s="11">
        <f>BM$3*BM$4</f>
        <v>1.7896762770039132</v>
      </c>
      <c r="BN168" s="11">
        <f>BN$3*BN$4</f>
        <v>-2.1259184866228305</v>
      </c>
      <c r="BO168" s="11">
        <f>BO$3*BO$4</f>
        <v>-1.7896762770039132</v>
      </c>
    </row>
    <row r="169" spans="1:67">
      <c r="A169" s="38" t="s">
        <v>19</v>
      </c>
      <c r="B169" s="18">
        <v>1</v>
      </c>
      <c r="C169" s="38" t="s">
        <v>360</v>
      </c>
      <c r="D169" s="38">
        <v>540</v>
      </c>
      <c r="E169" s="38" t="s">
        <v>296</v>
      </c>
      <c r="F169" s="38">
        <v>20091124</v>
      </c>
      <c r="G169" s="38" t="s">
        <v>83</v>
      </c>
      <c r="H169" s="9">
        <f>IF(X169=1,IF(ABS(I170-I169)&gt;H$3,IF(I169&gt;Q168,IF(I169&gt;I170,Q168+H$4,I169),IF(I169&lt;I170,Q168-H$4,I169)),I169),I169)</f>
        <v>-1.7857000000000001</v>
      </c>
      <c r="I169" s="38">
        <v>-1.7857000000000001</v>
      </c>
      <c r="J169" s="9">
        <f>IF(ABS(I169)&gt;=1.96,1,0)</f>
        <v>0</v>
      </c>
      <c r="K169" s="9">
        <f>IF(ABS(I169)&gt;=1.96,1,IF(((SQRT(ABS(I169-I168)) - 0.969)/0.416)&gt;=1.96,1,0))</f>
        <v>0</v>
      </c>
      <c r="L169" s="9">
        <f>L$2*I169 + (1-L$2)*L168</f>
        <v>-1.2990203333333332</v>
      </c>
      <c r="M169" s="9">
        <f>SQRT(M$2/(2 - M$2))</f>
        <v>0.42008402520840293</v>
      </c>
      <c r="N169" s="9">
        <f>IF(ABS(L169)&gt;=0*M169,(-L169),0)</f>
        <v>1.2990203333333332</v>
      </c>
      <c r="O169" s="9">
        <f>I169+N168</f>
        <v>-0.69525666666666686</v>
      </c>
      <c r="P169" s="9">
        <f>IF(N169=0, P$3, P$3 + L169*P$4)</f>
        <v>1.2441175599999998</v>
      </c>
      <c r="Q169" s="9">
        <f>Q$2*H169 + (1-Q$2)*Q168</f>
        <v>-1.2990203333333332</v>
      </c>
      <c r="R169" s="9">
        <f>IF(Q169&gt;=R$2,1,IF(Q169&lt;=R$3,1,0))</f>
        <v>0</v>
      </c>
      <c r="S169" s="9">
        <f>-1*Q169</f>
        <v>1.2990203333333332</v>
      </c>
      <c r="T169" s="9">
        <f>H169+S168</f>
        <v>-0.69525666666666686</v>
      </c>
      <c r="U169" s="9">
        <f>IF(S169=0, U$3, U$3 + Q169*U$4)</f>
        <v>1.2441175599999998</v>
      </c>
      <c r="V169" s="9">
        <f>I169 - Q168</f>
        <v>-0.69525666666666686</v>
      </c>
      <c r="W169" s="9">
        <f>IF(W$3=0,SQRT(1 + (Q$2/(2 - Q$2))),W$2)</f>
        <v>1.0846522890932808</v>
      </c>
      <c r="X169" s="9">
        <f>IF(ABS(V169)&gt;(W169*X$3), 1, 0)</f>
        <v>0</v>
      </c>
      <c r="Y169" s="9">
        <f>IF(ABS(V169)&gt;(W169*Y$3), 1, 0)</f>
        <v>0</v>
      </c>
      <c r="Z169" s="9">
        <f>IF(ABS(V169)&gt;(W169*Z$3), 1, 0)</f>
        <v>0</v>
      </c>
      <c r="AA169" s="9">
        <f>IF(ABS(V169)&gt;(W169*AA$3), 1, 0)</f>
        <v>0</v>
      </c>
      <c r="AB169" s="9">
        <f>IF(Y168+Z168=0,IF(ABS(V169)&lt;=AB$2,IF(ABS(Q169)&lt;=AB$3,1,0), 0), 0)</f>
        <v>0</v>
      </c>
      <c r="AC169" s="9">
        <f>IF(Y168+Z168=0, IF(ABS(V169)&lt;=AC$2,IF(ABS(Q169)&lt;=AC$3,1,0), 0), 0)</f>
        <v>0</v>
      </c>
      <c r="AD169" s="9">
        <f>IF(AT169=1,IF(ABS(AE170-AE169)&gt;AD$3,IF(AE169&gt;AM168,IF(AE169&gt;AE170,AM168+AD$4,AE169),IF(AE169&lt;AE170,AM168-AD$4,AE169)),AE169),AE169)</f>
        <v>-0.625</v>
      </c>
      <c r="AE169" s="38">
        <v>-0.625</v>
      </c>
      <c r="AF169" s="9">
        <f>IF(ABS(AE169)&gt;=1.96,1,0)</f>
        <v>0</v>
      </c>
      <c r="AG169" s="9">
        <f>IF(ABS(AE169)&gt;=1.96,1,IF(((SQRT(ABS(AE169-AE168)) - 0.969)/0.416)&gt;=1.8,1,0))</f>
        <v>0</v>
      </c>
      <c r="AH169" s="9">
        <f>AH$2*AE169 + (1-AH$2)*AH168</f>
        <v>-0.71395833333333325</v>
      </c>
      <c r="AI169" s="9">
        <f>SQRT(AI$2/(2 - AI$2))</f>
        <v>0.42008402520840293</v>
      </c>
      <c r="AJ169" s="9">
        <f t="shared" ref="AJ169:AJ171" si="254">IF(ABS(AH169)&gt;=0*AI169,(-AH169),0)</f>
        <v>0.71395833333333325</v>
      </c>
      <c r="AK169" s="9">
        <f>AE169+AJ168</f>
        <v>0.12708333333333333</v>
      </c>
      <c r="AL169" s="9">
        <f>IF(AJ169=0, AL$3, AL$3 + AH169*AL$4)</f>
        <v>1.1000458333333334</v>
      </c>
      <c r="AM169" s="9">
        <f>AM$2*AD169 + (1-AM$2)*AM168</f>
        <v>-0.71395833333333325</v>
      </c>
      <c r="AN169" s="9">
        <f>IF(AM169&gt;=AN$2,1,IF(AM169&lt;=AN$3,1,0))</f>
        <v>0</v>
      </c>
      <c r="AO169" s="9">
        <f>-1*AM169</f>
        <v>0.71395833333333325</v>
      </c>
      <c r="AP169" s="9">
        <f>AD169+AO168</f>
        <v>0.12708333333333333</v>
      </c>
      <c r="AQ169" s="9">
        <f>IF(AO169=0, AQ$3, AQ$3 + AM169*AQ$4)</f>
        <v>1.1000458333333334</v>
      </c>
      <c r="AR169" s="9">
        <f>AE169 - AM168</f>
        <v>0.12708333333333333</v>
      </c>
      <c r="AS169" s="9">
        <f>IF(AS$3=0,SQRT(1 + (AM$2/(2 - AM$2))),AS$2)</f>
        <v>1.0846522890932808</v>
      </c>
      <c r="AT169" s="9">
        <f>IF(ABS(AR169)&gt;(AS169*AT$3), 1, 0)</f>
        <v>0</v>
      </c>
      <c r="AU169" s="9">
        <f>IF(ABS(AR169)&gt;(AS169*AU$3), 1, 0)</f>
        <v>0</v>
      </c>
      <c r="AV169" s="9">
        <f>IF(ABS(AR169)&gt;(AS169*AV$3), 1, 0)</f>
        <v>0</v>
      </c>
      <c r="AW169" s="9">
        <f>IF(ABS(AR169)&gt;(AS169*AW$3), 1, 0)</f>
        <v>0</v>
      </c>
      <c r="AX169" s="9">
        <f>IF(AU168+AV168=0,IF(ABS(AR169)&lt;=AX$2,IF(ABS(AM169)&lt;=AX$3,1,0), 0), 0)</f>
        <v>0</v>
      </c>
      <c r="AY169" s="9">
        <f>IF(AU168+AV168=0, IF(ABS(AR169)&lt;=AY$2,IF(ABS(AM169)&lt;=AY$3,1,0), 0), 0)</f>
        <v>1</v>
      </c>
      <c r="AZ169" s="9">
        <v>1</v>
      </c>
      <c r="BA169" s="11">
        <f t="shared" si="251"/>
        <v>0</v>
      </c>
      <c r="BB169" s="11">
        <f t="shared" si="251"/>
        <v>0</v>
      </c>
      <c r="BC169" s="11">
        <f>IF(SUM(R169,AN169)&gt;0,1,0)</f>
        <v>0</v>
      </c>
      <c r="BD169" s="11">
        <f t="shared" si="252"/>
        <v>0</v>
      </c>
      <c r="BE169" s="11">
        <f t="shared" si="252"/>
        <v>0</v>
      </c>
      <c r="BF169" s="11">
        <f t="shared" si="252"/>
        <v>0</v>
      </c>
      <c r="BG169" s="11">
        <f t="shared" si="252"/>
        <v>0</v>
      </c>
      <c r="BH169" s="11">
        <f t="shared" si="253"/>
        <v>0</v>
      </c>
      <c r="BI169" s="11">
        <f t="shared" si="253"/>
        <v>0</v>
      </c>
      <c r="BL169" s="11">
        <f t="shared" ref="BL169:BO171" si="255">BL$3*BL$4</f>
        <v>2.1259184866228305</v>
      </c>
      <c r="BM169" s="11">
        <f t="shared" si="255"/>
        <v>1.7896762770039132</v>
      </c>
      <c r="BN169" s="11">
        <f t="shared" si="255"/>
        <v>-2.1259184866228305</v>
      </c>
      <c r="BO169" s="11">
        <f t="shared" si="255"/>
        <v>-1.7896762770039132</v>
      </c>
    </row>
    <row r="170" spans="1:67">
      <c r="A170" s="38" t="s">
        <v>19</v>
      </c>
      <c r="B170" s="18">
        <v>1</v>
      </c>
      <c r="C170" s="38" t="s">
        <v>360</v>
      </c>
      <c r="D170" s="38">
        <v>541</v>
      </c>
      <c r="E170" s="38" t="s">
        <v>292</v>
      </c>
      <c r="F170" s="38">
        <v>20091202</v>
      </c>
      <c r="G170" s="38" t="s">
        <v>151</v>
      </c>
      <c r="H170" s="9">
        <f>IF(X170=1,IF(ABS(I171-I170)&gt;H$3,IF(I170&gt;Q169,IF(I170&gt;I171,Q169+H$4,I170),IF(I170&lt;I171,Q169-H$4,I170)),I170),I170)</f>
        <v>-2.0714000000000001</v>
      </c>
      <c r="I170" s="38">
        <v>-2.0714000000000001</v>
      </c>
      <c r="J170" s="9">
        <f>IF(ABS(I170)&gt;=1.96,1,0)</f>
        <v>1</v>
      </c>
      <c r="K170" s="9">
        <f>IF(ABS(I170)&gt;=1.96,1,IF(((SQRT(ABS(I170-I169)) - 0.969)/0.416)&gt;=1.96,1,0))</f>
        <v>1</v>
      </c>
      <c r="L170" s="9">
        <f>L$2*I170 + (1-L$2)*L169</f>
        <v>-1.5307342333333331</v>
      </c>
      <c r="M170" s="9">
        <f>SQRT(M$2/(2 - M$2))</f>
        <v>0.42008402520840293</v>
      </c>
      <c r="N170" s="9">
        <f>IF(ABS(L170)&gt;=0*M170,(-L170),0)</f>
        <v>1.5307342333333331</v>
      </c>
      <c r="O170" s="9">
        <f>I170+N169</f>
        <v>-0.77237966666666691</v>
      </c>
      <c r="P170" s="9">
        <f>IF(N170=0, P$3, P$3 + L170*P$4)</f>
        <v>1.216311892</v>
      </c>
      <c r="Q170" s="9">
        <f>Q$2*H170 + (1-Q$2)*Q169</f>
        <v>-1.5307342333333331</v>
      </c>
      <c r="R170" s="9">
        <f>IF(Q170&gt;=R$2,1,IF(Q170&lt;=R$3,1,0))</f>
        <v>0</v>
      </c>
      <c r="S170" s="9">
        <f>-1*Q170</f>
        <v>1.5307342333333331</v>
      </c>
      <c r="T170" s="9">
        <f>H170+S169</f>
        <v>-0.77237966666666691</v>
      </c>
      <c r="U170" s="9">
        <f>IF(S170=0, U$3, U$3 + Q170*U$4)</f>
        <v>1.216311892</v>
      </c>
      <c r="V170" s="9">
        <f>I170 - Q169</f>
        <v>-0.77237966666666691</v>
      </c>
      <c r="W170" s="9">
        <f>IF(W$3=0,SQRT(1 + (Q$2/(2 - Q$2))),W$2)</f>
        <v>1.0846522890932808</v>
      </c>
      <c r="X170" s="9">
        <f>IF(ABS(V170)&gt;(W170*X$3), 1, 0)</f>
        <v>0</v>
      </c>
      <c r="Y170" s="9">
        <f>IF(ABS(V170)&gt;(W170*Y$3), 1, 0)</f>
        <v>0</v>
      </c>
      <c r="Z170" s="9">
        <f>IF(ABS(V170)&gt;(W170*Z$3), 1, 0)</f>
        <v>0</v>
      </c>
      <c r="AA170" s="9">
        <f>IF(ABS(V170)&gt;(W170*AA$3), 1, 0)</f>
        <v>0</v>
      </c>
      <c r="AB170" s="9">
        <f>IF(Y169+Z169=0,IF(ABS(V170)&lt;=AB$2,IF(ABS(Q170)&lt;=AB$3,1,0), 0), 0)</f>
        <v>0</v>
      </c>
      <c r="AC170" s="9">
        <f>IF(Y169+Z169=0, IF(ABS(V170)&lt;=AC$2,IF(ABS(Q170)&lt;=AC$3,1,0), 0), 0)</f>
        <v>0</v>
      </c>
      <c r="AD170" s="9">
        <f>IF(AT170=1,IF(ABS(AE171-AE170)&gt;AD$3,IF(AE170&gt;AM169,IF(AE170&gt;AE171,AM169+AD$4,AE170),IF(AE170&lt;AE171,AM169-AD$4,AE170)),AE170),AE170)</f>
        <v>-1.3125</v>
      </c>
      <c r="AE170" s="38">
        <v>-1.3125</v>
      </c>
      <c r="AF170" s="9">
        <f>IF(ABS(AE170)&gt;=1.96,1,0)</f>
        <v>0</v>
      </c>
      <c r="AG170" s="9">
        <f>IF(ABS(AE170)&gt;=1.96,1,IF(((SQRT(ABS(AE170-AE169)) - 0.969)/0.416)&gt;=1.8,1,0))</f>
        <v>0</v>
      </c>
      <c r="AH170" s="9">
        <f>AH$2*AE170 + (1-AH$2)*AH169</f>
        <v>-0.89352083333333321</v>
      </c>
      <c r="AI170" s="9">
        <f>SQRT(AI$2/(2 - AI$2))</f>
        <v>0.42008402520840293</v>
      </c>
      <c r="AJ170" s="9">
        <f t="shared" si="254"/>
        <v>0.89352083333333321</v>
      </c>
      <c r="AK170" s="9">
        <f>AE170+AJ169</f>
        <v>-0.59854166666666675</v>
      </c>
      <c r="AL170" s="9">
        <f>IF(AJ170=0, AL$3, AL$3 + AH170*AL$4)</f>
        <v>1.0749070833333332</v>
      </c>
      <c r="AM170" s="9">
        <f>AM$2*AD170 + (1-AM$2)*AM169</f>
        <v>-0.89352083333333321</v>
      </c>
      <c r="AN170" s="9">
        <f>IF(AM170&gt;=AN$2,1,IF(AM170&lt;=AN$3,1,0))</f>
        <v>0</v>
      </c>
      <c r="AO170" s="9">
        <f>-1*AM170</f>
        <v>0.89352083333333321</v>
      </c>
      <c r="AP170" s="9">
        <f>AD170+AO169</f>
        <v>-0.59854166666666675</v>
      </c>
      <c r="AQ170" s="9">
        <f>IF(AO170=0, AQ$3, AQ$3 + AM170*AQ$4)</f>
        <v>1.0749070833333332</v>
      </c>
      <c r="AR170" s="9">
        <f>AE170 - AM169</f>
        <v>-0.59854166666666675</v>
      </c>
      <c r="AS170" s="9">
        <f>IF(AS$3=0,SQRT(1 + (AM$2/(2 - AM$2))),AS$2)</f>
        <v>1.0846522890932808</v>
      </c>
      <c r="AT170" s="9">
        <f>IF(ABS(AR170)&gt;(AS170*AT$3), 1, 0)</f>
        <v>0</v>
      </c>
      <c r="AU170" s="9">
        <f>IF(ABS(AR170)&gt;(AS170*AU$3), 1, 0)</f>
        <v>0</v>
      </c>
      <c r="AV170" s="9">
        <f>IF(ABS(AR170)&gt;(AS170*AV$3), 1, 0)</f>
        <v>0</v>
      </c>
      <c r="AW170" s="9">
        <f>IF(ABS(AR170)&gt;(AS170*AW$3), 1, 0)</f>
        <v>0</v>
      </c>
      <c r="AX170" s="9">
        <f>IF(AU169+AV169=0,IF(ABS(AR170)&lt;=AX$2,IF(ABS(AM170)&lt;=AX$3,1,0), 0), 0)</f>
        <v>0</v>
      </c>
      <c r="AY170" s="9">
        <f>IF(AU169+AV169=0, IF(ABS(AR170)&lt;=AY$2,IF(ABS(AM170)&lt;=AY$3,1,0), 0), 0)</f>
        <v>0</v>
      </c>
      <c r="AZ170" s="9">
        <v>1</v>
      </c>
      <c r="BA170" s="11">
        <f t="shared" si="251"/>
        <v>1</v>
      </c>
      <c r="BB170" s="11">
        <f t="shared" si="251"/>
        <v>1</v>
      </c>
      <c r="BC170" s="11">
        <f>IF(SUM(R170,AN170)&gt;0,1,0)</f>
        <v>0</v>
      </c>
      <c r="BD170" s="11">
        <f t="shared" si="252"/>
        <v>0</v>
      </c>
      <c r="BE170" s="11">
        <f t="shared" si="252"/>
        <v>0</v>
      </c>
      <c r="BF170" s="11">
        <f t="shared" si="252"/>
        <v>0</v>
      </c>
      <c r="BG170" s="11">
        <f t="shared" si="252"/>
        <v>0</v>
      </c>
      <c r="BH170" s="11">
        <f t="shared" si="253"/>
        <v>0</v>
      </c>
      <c r="BI170" s="11">
        <f t="shared" si="253"/>
        <v>0</v>
      </c>
      <c r="BL170" s="11">
        <f t="shared" si="255"/>
        <v>2.1259184866228305</v>
      </c>
      <c r="BM170" s="11">
        <f t="shared" si="255"/>
        <v>1.7896762770039132</v>
      </c>
      <c r="BN170" s="11">
        <f t="shared" si="255"/>
        <v>-2.1259184866228305</v>
      </c>
      <c r="BO170" s="11">
        <f t="shared" si="255"/>
        <v>-1.7896762770039132</v>
      </c>
    </row>
    <row r="171" spans="1:67">
      <c r="A171" s="38" t="s">
        <v>19</v>
      </c>
      <c r="B171" s="18">
        <v>1</v>
      </c>
      <c r="C171" s="38" t="s">
        <v>360</v>
      </c>
      <c r="D171" s="38">
        <v>541</v>
      </c>
      <c r="E171" s="38" t="s">
        <v>292</v>
      </c>
      <c r="F171" s="38">
        <v>20100206</v>
      </c>
      <c r="G171" s="38" t="s">
        <v>381</v>
      </c>
      <c r="H171" s="9">
        <f>IF(X171=1,IF(ABS(I172-I171)&gt;H$3,IF(I171&gt;Q170,IF(I171&gt;I172,Q170+H$4,I171),IF(I171&lt;I172,Q170-H$4,I171)),I171),I171)</f>
        <v>-1.8332999999999999</v>
      </c>
      <c r="I171" s="38">
        <v>-1.8332999999999999</v>
      </c>
      <c r="J171" s="9">
        <f>IF(ABS(I171)&gt;=1.96,1,0)</f>
        <v>0</v>
      </c>
      <c r="K171" s="9">
        <f>IF(ABS(I171)&gt;=1.96,1,IF(((SQRT(ABS(I171-I170)) - 0.969)/0.416)&gt;=1.96,1,0))</f>
        <v>0</v>
      </c>
      <c r="L171" s="9">
        <f>L$2*I171 + (1-L$2)*L170</f>
        <v>-1.621503963333333</v>
      </c>
      <c r="M171" s="9">
        <f>SQRT(M$2/(2 - M$2))</f>
        <v>0.42008402520840293</v>
      </c>
      <c r="N171" s="9">
        <f>IF(ABS(L171)&gt;=0*M171,(-L171),0)</f>
        <v>1.621503963333333</v>
      </c>
      <c r="O171" s="9">
        <f>I171+N170</f>
        <v>-0.30256576666666679</v>
      </c>
      <c r="P171" s="9">
        <f>IF(N171=0, P$3, P$3 + L171*P$4)</f>
        <v>1.2054195243999999</v>
      </c>
      <c r="Q171" s="9">
        <f>Q$2*H171 + (1-Q$2)*Q170</f>
        <v>-1.621503963333333</v>
      </c>
      <c r="R171" s="9">
        <f>IF(Q171&gt;=R$2,1,IF(Q171&lt;=R$3,1,0))</f>
        <v>0</v>
      </c>
      <c r="S171" s="9">
        <f>-1*Q171</f>
        <v>1.621503963333333</v>
      </c>
      <c r="T171" s="9">
        <f>H171+S170</f>
        <v>-0.30256576666666679</v>
      </c>
      <c r="U171" s="9">
        <f>IF(S171=0, U$3, U$3 + Q171*U$4)</f>
        <v>1.2054195243999999</v>
      </c>
      <c r="V171" s="9">
        <f>I171 - Q170</f>
        <v>-0.30256576666666679</v>
      </c>
      <c r="W171" s="9">
        <f>IF(W$3=0,SQRT(1 + (Q$2/(2 - Q$2))),W$2)</f>
        <v>1.0846522890932808</v>
      </c>
      <c r="X171" s="9">
        <f>IF(ABS(V171)&gt;(W171*X$3), 1, 0)</f>
        <v>0</v>
      </c>
      <c r="Y171" s="9">
        <f>IF(ABS(V171)&gt;(W171*Y$3), 1, 0)</f>
        <v>0</v>
      </c>
      <c r="Z171" s="9">
        <f>IF(ABS(V171)&gt;(W171*Z$3), 1, 0)</f>
        <v>0</v>
      </c>
      <c r="AA171" s="9">
        <f>IF(ABS(V171)&gt;(W171*AA$3), 1, 0)</f>
        <v>0</v>
      </c>
      <c r="AB171" s="9">
        <f>IF(Y170+Z170=0,IF(ABS(V171)&lt;=AB$2,IF(ABS(Q171)&lt;=AB$3,1,0), 0), 0)</f>
        <v>0</v>
      </c>
      <c r="AC171" s="9">
        <f>IF(Y170+Z170=0, IF(ABS(V171)&lt;=AC$2,IF(ABS(Q171)&lt;=AC$3,1,0), 0), 0)</f>
        <v>1</v>
      </c>
      <c r="AD171" s="9">
        <f>IF(AT171=1,IF(ABS(AE172-AE171)&gt;AD$3,IF(AE171&gt;AM170,IF(AE171&gt;AE172,AM170+AD$4,AE171),IF(AE171&lt;AE172,AM170-AD$4,AE171)),AE171),AE171)</f>
        <v>-1.5</v>
      </c>
      <c r="AE171" s="38">
        <v>-1.5</v>
      </c>
      <c r="AF171" s="9">
        <f>IF(ABS(AE171)&gt;=1.96,1,0)</f>
        <v>0</v>
      </c>
      <c r="AG171" s="9">
        <f>IF(ABS(AE171)&gt;=1.96,1,IF(((SQRT(ABS(AE171-AE170)) - 0.969)/0.416)&gt;=1.8,1,0))</f>
        <v>0</v>
      </c>
      <c r="AH171" s="9">
        <f>AH$2*AE171 + (1-AH$2)*AH170</f>
        <v>-1.0754645833333332</v>
      </c>
      <c r="AI171" s="9">
        <f>SQRT(AI$2/(2 - AI$2))</f>
        <v>0.42008402520840293</v>
      </c>
      <c r="AJ171" s="9">
        <f t="shared" si="254"/>
        <v>1.0754645833333332</v>
      </c>
      <c r="AK171" s="9">
        <f>AE171+AJ170</f>
        <v>-0.60647916666666679</v>
      </c>
      <c r="AL171" s="9">
        <f>IF(AJ171=0, AL$3, AL$3 + AH171*AL$4)</f>
        <v>1.0494349583333333</v>
      </c>
      <c r="AM171" s="9">
        <f>AM$2*AD171 + (1-AM$2)*AM170</f>
        <v>-1.0754645833333332</v>
      </c>
      <c r="AN171" s="9">
        <f>IF(AM171&gt;=AN$2,1,IF(AM171&lt;=AN$3,1,0))</f>
        <v>0</v>
      </c>
      <c r="AO171" s="9">
        <f>-1*AM171</f>
        <v>1.0754645833333332</v>
      </c>
      <c r="AP171" s="9">
        <f>AD171+AO170</f>
        <v>-0.60647916666666679</v>
      </c>
      <c r="AQ171" s="9">
        <f>IF(AO171=0, AQ$3, AQ$3 + AM171*AQ$4)</f>
        <v>1.0494349583333333</v>
      </c>
      <c r="AR171" s="9">
        <f>AE171 - AM170</f>
        <v>-0.60647916666666679</v>
      </c>
      <c r="AS171" s="9">
        <f>IF(AS$3=0,SQRT(1 + (AM$2/(2 - AM$2))),AS$2)</f>
        <v>1.0846522890932808</v>
      </c>
      <c r="AT171" s="9">
        <f>IF(ABS(AR171)&gt;(AS171*AT$3), 1, 0)</f>
        <v>0</v>
      </c>
      <c r="AU171" s="9">
        <f>IF(ABS(AR171)&gt;(AS171*AU$3), 1, 0)</f>
        <v>0</v>
      </c>
      <c r="AV171" s="9">
        <f>IF(ABS(AR171)&gt;(AS171*AV$3), 1, 0)</f>
        <v>0</v>
      </c>
      <c r="AW171" s="9">
        <f>IF(ABS(AR171)&gt;(AS171*AW$3), 1, 0)</f>
        <v>0</v>
      </c>
      <c r="AX171" s="9">
        <f>IF(AU170+AV170=0,IF(ABS(AR171)&lt;=AX$2,IF(ABS(AM171)&lt;=AX$3,1,0), 0), 0)</f>
        <v>0</v>
      </c>
      <c r="AY171" s="9">
        <f>IF(AU170+AV170=0, IF(ABS(AR171)&lt;=AY$2,IF(ABS(AM171)&lt;=AY$3,1,0), 0), 0)</f>
        <v>0</v>
      </c>
      <c r="AZ171" s="9">
        <v>1</v>
      </c>
      <c r="BA171" s="11">
        <f t="shared" si="251"/>
        <v>0</v>
      </c>
      <c r="BB171" s="11">
        <f t="shared" si="251"/>
        <v>0</v>
      </c>
      <c r="BC171" s="11">
        <f>IF(SUM(R171,AN171)&gt;0,1,0)</f>
        <v>0</v>
      </c>
      <c r="BD171" s="11">
        <f t="shared" si="252"/>
        <v>0</v>
      </c>
      <c r="BE171" s="11">
        <f t="shared" si="252"/>
        <v>0</v>
      </c>
      <c r="BF171" s="11">
        <f t="shared" si="252"/>
        <v>0</v>
      </c>
      <c r="BG171" s="11">
        <f t="shared" si="252"/>
        <v>0</v>
      </c>
      <c r="BH171" s="11">
        <f t="shared" si="253"/>
        <v>0</v>
      </c>
      <c r="BI171" s="11">
        <f t="shared" si="253"/>
        <v>0</v>
      </c>
      <c r="BL171" s="11">
        <f t="shared" si="255"/>
        <v>2.1259184866228305</v>
      </c>
      <c r="BM171" s="11">
        <f t="shared" si="255"/>
        <v>1.7896762770039132</v>
      </c>
      <c r="BN171" s="11">
        <f t="shared" si="255"/>
        <v>-2.1259184866228305</v>
      </c>
      <c r="BO171" s="11">
        <f t="shared" si="255"/>
        <v>-1.7896762770039132</v>
      </c>
    </row>
    <row r="172" spans="1:67">
      <c r="A172" s="9"/>
      <c r="B172" s="9">
        <f>COUNT(B168:B171)</f>
        <v>4</v>
      </c>
      <c r="C172" s="9"/>
      <c r="D172" s="9"/>
      <c r="E172" s="9"/>
      <c r="F172" s="9"/>
      <c r="G172" s="9"/>
      <c r="H172" s="9"/>
      <c r="J172" s="9">
        <f>SUM(J168:J171)</f>
        <v>1</v>
      </c>
      <c r="K172" s="9">
        <f>SUM(K168:K171)</f>
        <v>1</v>
      </c>
      <c r="L172" s="9"/>
      <c r="M172" s="9"/>
      <c r="N172" s="9"/>
      <c r="O172" s="9">
        <f>AVERAGE(O168:O171)</f>
        <v>-0.53182552500000013</v>
      </c>
      <c r="P172" s="9">
        <f>AVERAGE(P168:P171)</f>
        <v>1.2337489441</v>
      </c>
      <c r="Q172" s="9"/>
      <c r="R172" s="9">
        <f>SUM(R168:R171)</f>
        <v>0</v>
      </c>
      <c r="S172" s="9"/>
      <c r="T172" s="9">
        <f>AVERAGE(T168:T171)</f>
        <v>-0.18064219166666678</v>
      </c>
      <c r="U172" s="9">
        <f>AVERAGE(U168:U171)</f>
        <v>1.2337489441</v>
      </c>
      <c r="V172" s="9"/>
      <c r="W172" s="9"/>
      <c r="X172" s="9">
        <f t="shared" ref="X172:AC172" si="256">SUM(X168:X171)</f>
        <v>0</v>
      </c>
      <c r="Y172" s="9">
        <f t="shared" si="256"/>
        <v>0</v>
      </c>
      <c r="Z172" s="9">
        <f t="shared" si="256"/>
        <v>0</v>
      </c>
      <c r="AA172" s="9">
        <f t="shared" si="256"/>
        <v>0</v>
      </c>
      <c r="AB172" s="9">
        <f t="shared" si="256"/>
        <v>0</v>
      </c>
      <c r="AC172" s="9">
        <f t="shared" si="256"/>
        <v>1</v>
      </c>
      <c r="AD172" s="9"/>
      <c r="AF172" s="9">
        <f>SUM(AF168:AF171)</f>
        <v>0</v>
      </c>
      <c r="AG172" s="9">
        <f>SUM(AG168:AG171)</f>
        <v>0</v>
      </c>
      <c r="AH172" s="9"/>
      <c r="AI172" s="9"/>
      <c r="AJ172" s="9"/>
      <c r="AK172" s="9">
        <f>AVERAGE(AK168:AK171)</f>
        <v>-0.41010937500000011</v>
      </c>
      <c r="AL172" s="9">
        <f>AVERAGE(AL168:AL171)</f>
        <v>1.0797740520833332</v>
      </c>
      <c r="AM172" s="9"/>
      <c r="AN172" s="9">
        <f>SUM(AN168:AN171)</f>
        <v>0</v>
      </c>
      <c r="AO172" s="9"/>
      <c r="AP172" s="9">
        <f>AVERAGE(AP168:AP171)</f>
        <v>-0.20177604166666671</v>
      </c>
      <c r="AQ172" s="9">
        <f>AVERAGE(AQ168:AQ171)</f>
        <v>1.0797740520833332</v>
      </c>
      <c r="AR172" s="9"/>
      <c r="AS172" s="9"/>
      <c r="AT172" s="9">
        <f t="shared" ref="AT172:BI172" si="257">SUM(AT168:AT171)</f>
        <v>0</v>
      </c>
      <c r="AU172" s="9">
        <f t="shared" si="257"/>
        <v>0</v>
      </c>
      <c r="AV172" s="9">
        <f t="shared" si="257"/>
        <v>0</v>
      </c>
      <c r="AW172" s="9">
        <f t="shared" si="257"/>
        <v>0</v>
      </c>
      <c r="AX172" s="9">
        <f t="shared" si="257"/>
        <v>0</v>
      </c>
      <c r="AY172" s="9">
        <f t="shared" si="257"/>
        <v>2</v>
      </c>
      <c r="AZ172" s="9">
        <f t="shared" si="257"/>
        <v>4</v>
      </c>
      <c r="BA172" s="9">
        <f t="shared" si="257"/>
        <v>1</v>
      </c>
      <c r="BB172" s="9">
        <f t="shared" si="257"/>
        <v>1</v>
      </c>
      <c r="BC172" s="9">
        <f t="shared" si="257"/>
        <v>0</v>
      </c>
      <c r="BD172" s="9">
        <f t="shared" si="257"/>
        <v>0</v>
      </c>
      <c r="BE172" s="9">
        <f t="shared" si="257"/>
        <v>0</v>
      </c>
      <c r="BF172" s="9">
        <f t="shared" si="257"/>
        <v>0</v>
      </c>
      <c r="BG172" s="9">
        <f t="shared" si="257"/>
        <v>0</v>
      </c>
      <c r="BH172" s="9">
        <f t="shared" si="257"/>
        <v>0</v>
      </c>
      <c r="BI172" s="9">
        <f t="shared" si="257"/>
        <v>0</v>
      </c>
    </row>
    <row r="173" spans="1:67">
      <c r="A173" s="9"/>
      <c r="B173" s="9"/>
      <c r="C173" s="9"/>
      <c r="D173" s="9"/>
      <c r="E173" s="9"/>
      <c r="F173" s="9"/>
      <c r="G173" s="9"/>
      <c r="H173" s="9"/>
      <c r="J173" s="9"/>
      <c r="K173" s="9"/>
      <c r="L173" s="9"/>
      <c r="M173" s="9"/>
      <c r="N173" s="9"/>
      <c r="O173" s="9">
        <f>P$3 + O172*P$4</f>
        <v>1.336180937</v>
      </c>
      <c r="P173" s="9"/>
      <c r="Q173" s="9"/>
      <c r="R173" s="9"/>
      <c r="S173" s="9"/>
      <c r="T173" s="9">
        <f>U$3 + T172*U$4</f>
        <v>1.3783229369999999</v>
      </c>
      <c r="U173" s="9"/>
      <c r="V173" s="9"/>
      <c r="W173" s="9"/>
      <c r="X173" s="9"/>
      <c r="Y173" s="9"/>
      <c r="Z173" s="9">
        <f>Z172-Y172</f>
        <v>0</v>
      </c>
      <c r="AA173" s="9"/>
      <c r="AB173" s="9"/>
      <c r="AC173" s="9"/>
      <c r="AD173" s="9"/>
      <c r="AF173" s="9"/>
      <c r="AG173" s="9"/>
      <c r="AH173" s="9"/>
      <c r="AI173" s="9"/>
      <c r="AJ173" s="9"/>
      <c r="AK173" s="9">
        <f>AL$3 + AK172*AL$4</f>
        <v>1.1425846874999999</v>
      </c>
      <c r="AL173" s="9"/>
      <c r="AM173" s="9"/>
      <c r="AN173" s="9"/>
      <c r="AO173" s="9"/>
      <c r="AP173" s="9">
        <f>AQ$3 + AP172*AQ$4</f>
        <v>1.1717513541666666</v>
      </c>
      <c r="AQ173" s="9"/>
      <c r="AR173" s="9"/>
      <c r="AS173" s="9"/>
      <c r="AT173" s="9"/>
      <c r="AU173" s="9"/>
      <c r="AV173" s="9">
        <f>AV172-AU172</f>
        <v>0</v>
      </c>
      <c r="AW173" s="9"/>
      <c r="AX173" s="9"/>
      <c r="AY173" s="9"/>
      <c r="AZ173" s="9"/>
    </row>
    <row r="174" spans="1:67">
      <c r="A174" s="9"/>
      <c r="B174" s="9"/>
      <c r="C174" s="9"/>
      <c r="D174" s="9"/>
      <c r="E174" s="9"/>
      <c r="F174" s="9"/>
      <c r="G174" s="9"/>
      <c r="H174" s="9"/>
      <c r="J174" s="9"/>
      <c r="K174" s="9"/>
      <c r="L174" s="9"/>
      <c r="M174" s="9"/>
      <c r="N174" s="9"/>
      <c r="O174" s="9">
        <f>STDEV(O168:O171)</f>
        <v>0.23640719039899574</v>
      </c>
      <c r="P174" s="9"/>
      <c r="Q174" s="9"/>
      <c r="R174" s="9"/>
      <c r="S174" s="9"/>
      <c r="T174" s="9">
        <f>STDEV(T168:T171)</f>
        <v>0.84429604220591337</v>
      </c>
      <c r="U174" s="9"/>
      <c r="V174" s="9"/>
      <c r="W174" s="9"/>
      <c r="X174" s="9"/>
      <c r="Y174" s="9"/>
      <c r="Z174" s="9"/>
      <c r="AA174" s="9"/>
      <c r="AB174" s="9"/>
      <c r="AC174" s="9"/>
      <c r="AD174" s="9"/>
      <c r="AF174" s="9"/>
      <c r="AG174" s="9"/>
      <c r="AH174" s="9"/>
      <c r="AI174" s="9"/>
      <c r="AJ174" s="9"/>
      <c r="AK174" s="9">
        <f>STDEV(AK168:AK171)</f>
        <v>0.35863943457478009</v>
      </c>
      <c r="AL174" s="9"/>
      <c r="AM174" s="9"/>
      <c r="AN174" s="9"/>
      <c r="AO174" s="9"/>
      <c r="AP174" s="9">
        <f>STDEV(AP168:AP171)</f>
        <v>0.466446027756584</v>
      </c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67">
      <c r="A175" s="9"/>
      <c r="B175" s="9"/>
      <c r="C175" s="9"/>
      <c r="D175" s="9"/>
      <c r="E175" s="9"/>
      <c r="F175" s="9"/>
      <c r="G175" s="9"/>
      <c r="H175" s="9"/>
      <c r="J175" s="9"/>
      <c r="K175" s="9"/>
      <c r="L175" s="9"/>
      <c r="M175" s="9"/>
      <c r="N175" s="9"/>
      <c r="O175" s="9">
        <f>SQRT(O174^2 + O172^2)</f>
        <v>0.58200236143324435</v>
      </c>
      <c r="P175" s="9"/>
      <c r="Q175" s="9"/>
      <c r="R175" s="9"/>
      <c r="S175" s="9"/>
      <c r="T175" s="9">
        <f>SQRT(T174^2 + T172^2)</f>
        <v>0.86340454498149721</v>
      </c>
      <c r="U175" s="9"/>
      <c r="V175" s="9"/>
      <c r="W175" s="9"/>
      <c r="X175" s="9"/>
      <c r="Y175" s="9"/>
      <c r="Z175" s="9"/>
      <c r="AA175" s="9"/>
      <c r="AB175" s="9"/>
      <c r="AC175" s="9"/>
      <c r="AD175" s="9"/>
      <c r="AF175" s="9"/>
      <c r="AG175" s="9"/>
      <c r="AH175" s="9"/>
      <c r="AI175" s="9"/>
      <c r="AJ175" s="9"/>
      <c r="AK175" s="9">
        <f>SQRT(AK174^2 + AK172^2)</f>
        <v>0.54480450025216265</v>
      </c>
      <c r="AL175" s="9"/>
      <c r="AM175" s="9"/>
      <c r="AN175" s="9"/>
      <c r="AO175" s="9"/>
      <c r="AP175" s="9">
        <f>SQRT(AP174^2 + AP172^2)</f>
        <v>0.50821793337166332</v>
      </c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67">
      <c r="A176" s="9"/>
      <c r="B176" s="9"/>
      <c r="C176" s="9"/>
      <c r="D176" s="9"/>
      <c r="E176" s="9"/>
      <c r="F176" s="9"/>
      <c r="G176" s="9"/>
      <c r="H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67">
      <c r="A177" s="9"/>
      <c r="B177" s="9"/>
      <c r="C177" s="9"/>
      <c r="D177" s="9"/>
      <c r="E177" s="9"/>
      <c r="F177" s="9"/>
      <c r="G177" s="9"/>
      <c r="H177" s="9"/>
      <c r="J177" s="9"/>
      <c r="K177" s="9"/>
      <c r="L177" s="9">
        <f>AVERAGE(I178:I180)</f>
        <v>-0.78569999999999995</v>
      </c>
      <c r="M177" s="9"/>
      <c r="N177" s="9">
        <v>0</v>
      </c>
      <c r="O177" s="9"/>
      <c r="P177" s="9"/>
      <c r="Q177" s="9">
        <f>AVERAGE(I178:I180)</f>
        <v>-0.78569999999999995</v>
      </c>
      <c r="R177" s="9"/>
      <c r="S177" s="9">
        <f t="shared" ref="S177:S183" si="258">-1*Q177</f>
        <v>0.78569999999999995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F177" s="9"/>
      <c r="AG177" s="9"/>
      <c r="AH177" s="9">
        <f>AVERAGE(AE178:AE180)</f>
        <v>-0.875</v>
      </c>
      <c r="AI177" s="9"/>
      <c r="AJ177" s="9">
        <v>0</v>
      </c>
      <c r="AK177" s="9"/>
      <c r="AL177" s="9"/>
      <c r="AM177" s="9">
        <f>AVERAGE(AE178:AE180)</f>
        <v>-0.875</v>
      </c>
      <c r="AN177" s="9"/>
      <c r="AO177" s="9">
        <f>-1*AM177</f>
        <v>0.875</v>
      </c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67">
      <c r="A178" s="32" t="s">
        <v>19</v>
      </c>
      <c r="B178" s="33">
        <v>2</v>
      </c>
      <c r="C178" s="32" t="s">
        <v>332</v>
      </c>
      <c r="D178" s="32" t="s">
        <v>163</v>
      </c>
      <c r="E178" s="32" t="s">
        <v>292</v>
      </c>
      <c r="F178" s="32">
        <v>20090612</v>
      </c>
      <c r="G178" s="32" t="s">
        <v>6</v>
      </c>
      <c r="H178" s="9">
        <f t="shared" ref="H178:H183" si="259">IF(X178=1,IF(ABS(I179-I178)&gt;H$3,IF(I178&gt;Q177,IF(I178&gt;I179,Q177+H$4,I178),IF(I178&lt;I179,Q177-H$4,I178)),I178),I178)</f>
        <v>-0.35709999999999997</v>
      </c>
      <c r="I178" s="32">
        <v>-0.35709999999999997</v>
      </c>
      <c r="J178" s="9">
        <f t="shared" ref="J178:J183" si="260">IF(ABS(I178)&gt;=1.96,1,0)</f>
        <v>0</v>
      </c>
      <c r="K178" s="9">
        <f t="shared" ref="K178:K183" si="261">IF(ABS(I178)&gt;=1.96,1,IF(((SQRT(ABS(I178-I177)) - 0.969)/0.416)&gt;=1.96,1,0))</f>
        <v>0</v>
      </c>
      <c r="L178" s="9">
        <f t="shared" ref="L178:L183" si="262">L$2*I178 + (1-L$2)*L177</f>
        <v>-0.65711999999999993</v>
      </c>
      <c r="M178" s="9">
        <f t="shared" ref="M178:M183" si="263">SQRT(M$2/(2 - M$2))</f>
        <v>0.42008402520840293</v>
      </c>
      <c r="N178" s="9">
        <f t="shared" ref="N178:N183" si="264">IF(ABS(L178)&gt;=0*M178,(-L178),0)</f>
        <v>0.65711999999999993</v>
      </c>
      <c r="O178" s="9">
        <f t="shared" ref="O178:O183" si="265">I178+N177</f>
        <v>-0.35709999999999997</v>
      </c>
      <c r="P178" s="9">
        <f t="shared" ref="P178:P183" si="266">IF(N178=0, P$3, P$3 + L178*P$4)</f>
        <v>1.3211455999999999</v>
      </c>
      <c r="Q178" s="9">
        <f t="shared" ref="Q178:Q183" si="267">Q$2*H178 + (1-Q$2)*Q177</f>
        <v>-0.65711999999999993</v>
      </c>
      <c r="R178" s="9">
        <f t="shared" ref="R178:R183" si="268">IF(Q178&gt;=R$2,1,IF(Q178&lt;=R$3,1,0))</f>
        <v>0</v>
      </c>
      <c r="S178" s="9">
        <f t="shared" si="258"/>
        <v>0.65711999999999993</v>
      </c>
      <c r="T178" s="9">
        <f t="shared" ref="T178:T183" si="269">H178+S177</f>
        <v>0.42859999999999998</v>
      </c>
      <c r="U178" s="9">
        <f t="shared" ref="U178:U183" si="270">IF(S178=0, U$3, U$3 + Q178*U$4)</f>
        <v>1.3211455999999999</v>
      </c>
      <c r="V178" s="9">
        <f t="shared" ref="V178:V183" si="271">I178 - Q177</f>
        <v>0.42859999999999998</v>
      </c>
      <c r="W178" s="9">
        <f t="shared" ref="W178:W183" si="272">IF(W$3=0,SQRT(1 + (Q$2/(2 - Q$2))),W$2)</f>
        <v>1.0846522890932808</v>
      </c>
      <c r="X178" s="9">
        <f t="shared" ref="X178:X183" si="273">IF(ABS(V178)&gt;(W178*X$3), 1, 0)</f>
        <v>0</v>
      </c>
      <c r="Y178" s="9">
        <f t="shared" ref="Y178:Y183" si="274">IF(ABS(V178)&gt;(W178*Y$3), 1, 0)</f>
        <v>0</v>
      </c>
      <c r="Z178" s="9">
        <f t="shared" ref="Z178:Z183" si="275">IF(ABS(V178)&gt;(W178*Z$3), 1, 0)</f>
        <v>0</v>
      </c>
      <c r="AA178" s="9">
        <f t="shared" ref="AA178:AA183" si="276">IF(ABS(V178)&gt;(W178*AA$3), 1, 0)</f>
        <v>0</v>
      </c>
      <c r="AB178" s="9">
        <f t="shared" ref="AB178:AB183" si="277">IF(Y177+Z177=0,IF(ABS(V178)&lt;=AB$2,IF(ABS(Q178)&lt;=AB$3,1,0), 0), 0)</f>
        <v>0</v>
      </c>
      <c r="AC178" s="9">
        <f t="shared" ref="AC178:AC183" si="278">IF(Y177+Z177=0, IF(ABS(V178)&lt;=AC$2,IF(ABS(Q178)&lt;=AC$3,1,0), 0), 0)</f>
        <v>1</v>
      </c>
      <c r="AD178" s="9">
        <f t="shared" ref="AD178:AD183" si="279">IF(AT178=1,IF(ABS(AE179-AE178)&gt;AD$3,IF(AE178&gt;AM177,IF(AE178&gt;AE179,AM177+AD$4,AE178),IF(AE178&lt;AE179,AM177-AD$4,AE178)),AE178),AE178)</f>
        <v>-0.5</v>
      </c>
      <c r="AE178" s="32">
        <v>-0.5</v>
      </c>
      <c r="AF178" s="9">
        <f t="shared" ref="AF178:AF183" si="280">IF(ABS(AE178)&gt;=1.96,1,0)</f>
        <v>0</v>
      </c>
      <c r="AG178" s="9">
        <f t="shared" ref="AG178:AG183" si="281">IF(ABS(AE178)&gt;=1.96,1,IF(((SQRT(ABS(AE178-AE177)) - 0.969)/0.416)&gt;=1.8,1,0))</f>
        <v>0</v>
      </c>
      <c r="AH178" s="9">
        <f t="shared" ref="AH178:AH183" si="282">AH$2*AE178 + (1-AH$2)*AH177</f>
        <v>-0.76249999999999996</v>
      </c>
      <c r="AI178" s="9">
        <f t="shared" ref="AI178:AI183" si="283">SQRT(AI$2/(2 - AI$2))</f>
        <v>0.42008402520840293</v>
      </c>
      <c r="AJ178" s="9">
        <f>IF(ABS(AH178)&gt;=0*AI178,(-AH178),0)</f>
        <v>0.76249999999999996</v>
      </c>
      <c r="AK178" s="9">
        <f t="shared" ref="AK178:AK183" si="284">AE178+AJ177</f>
        <v>-0.5</v>
      </c>
      <c r="AL178" s="9">
        <f t="shared" ref="AL178:AL183" si="285">IF(AJ178=0, AL$3, AL$3 + AH178*AL$4)</f>
        <v>1.0932500000000001</v>
      </c>
      <c r="AM178" s="9">
        <f t="shared" ref="AM178:AM183" si="286">AM$2*AD178 + (1-AM$2)*AM177</f>
        <v>-0.76249999999999996</v>
      </c>
      <c r="AN178" s="9">
        <f t="shared" ref="AN178:AN183" si="287">IF(AM178&gt;=AN$2,1,IF(AM178&lt;=AN$3,1,0))</f>
        <v>0</v>
      </c>
      <c r="AO178" s="9">
        <f t="shared" ref="AO178:AO183" si="288">-1*AM178</f>
        <v>0.76249999999999996</v>
      </c>
      <c r="AP178" s="9">
        <f t="shared" ref="AP178:AP183" si="289">AD178+AO177</f>
        <v>0.375</v>
      </c>
      <c r="AQ178" s="9">
        <f t="shared" ref="AQ178:AQ183" si="290">IF(AO178=0, AQ$3, AQ$3 + AM178*AQ$4)</f>
        <v>1.0932500000000001</v>
      </c>
      <c r="AR178" s="9">
        <f t="shared" ref="AR178:AR183" si="291">AE178 - AM177</f>
        <v>0.375</v>
      </c>
      <c r="AS178" s="9">
        <f t="shared" ref="AS178:AS183" si="292">IF(AS$3=0,SQRT(1 + (AM$2/(2 - AM$2))),AS$2)</f>
        <v>1.0846522890932808</v>
      </c>
      <c r="AT178" s="9">
        <f t="shared" ref="AT178:AT183" si="293">IF(ABS(AR178)&gt;(AS178*AT$3), 1, 0)</f>
        <v>0</v>
      </c>
      <c r="AU178" s="9">
        <f t="shared" ref="AU178:AU183" si="294">IF(ABS(AR178)&gt;(AS178*AU$3), 1, 0)</f>
        <v>0</v>
      </c>
      <c r="AV178" s="9">
        <f t="shared" ref="AV178:AV183" si="295">IF(ABS(AR178)&gt;(AS178*AV$3), 1, 0)</f>
        <v>0</v>
      </c>
      <c r="AW178" s="9">
        <f t="shared" ref="AW178:AW183" si="296">IF(ABS(AR178)&gt;(AS178*AW$3), 1, 0)</f>
        <v>0</v>
      </c>
      <c r="AX178" s="9">
        <f t="shared" ref="AX178:AX183" si="297">IF(AU177+AV177=0,IF(ABS(AR178)&lt;=AX$2,IF(ABS(AM178)&lt;=AX$3,1,0), 0), 0)</f>
        <v>0</v>
      </c>
      <c r="AY178" s="9">
        <f t="shared" ref="AY178:AY183" si="298">IF(AU177+AV177=0, IF(ABS(AR178)&lt;=AY$2,IF(ABS(AM178)&lt;=AY$3,1,0), 0), 0)</f>
        <v>1</v>
      </c>
      <c r="AZ178" s="9">
        <v>1</v>
      </c>
      <c r="BA178" s="11">
        <f t="shared" ref="BA178:BB183" si="299">IF(SUM(J178,AF178)&gt;0,1,0)</f>
        <v>0</v>
      </c>
      <c r="BB178" s="11">
        <f t="shared" si="299"/>
        <v>0</v>
      </c>
      <c r="BC178" s="11">
        <f t="shared" ref="BC178:BC183" si="300">IF(SUM(R178,AN178)&gt;0,1,0)</f>
        <v>0</v>
      </c>
      <c r="BD178" s="11">
        <f t="shared" ref="BD178:BG183" si="301">IF(SUM(X178,AT178)&gt;0,1,0)</f>
        <v>0</v>
      </c>
      <c r="BE178" s="11">
        <f t="shared" si="301"/>
        <v>0</v>
      </c>
      <c r="BF178" s="11">
        <f t="shared" si="301"/>
        <v>0</v>
      </c>
      <c r="BG178" s="11">
        <f t="shared" si="301"/>
        <v>0</v>
      </c>
      <c r="BH178" s="11">
        <f t="shared" ref="BH178:BI183" si="302">IF(SUM(AB178,AX178)=2,1,0)</f>
        <v>0</v>
      </c>
      <c r="BI178" s="11">
        <f t="shared" si="302"/>
        <v>1</v>
      </c>
      <c r="BL178" s="11">
        <f>BL$3*BL$4</f>
        <v>2.1259184866228305</v>
      </c>
      <c r="BM178" s="11">
        <f>BM$3*BM$4</f>
        <v>1.7896762770039132</v>
      </c>
      <c r="BN178" s="11">
        <f>BN$3*BN$4</f>
        <v>-2.1259184866228305</v>
      </c>
      <c r="BO178" s="11">
        <f>BO$3*BO$4</f>
        <v>-1.7896762770039132</v>
      </c>
    </row>
    <row r="179" spans="1:67">
      <c r="A179" s="32" t="s">
        <v>19</v>
      </c>
      <c r="B179" s="33">
        <v>2</v>
      </c>
      <c r="C179" s="32" t="s">
        <v>332</v>
      </c>
      <c r="D179" s="32">
        <v>540</v>
      </c>
      <c r="E179" s="32" t="s">
        <v>296</v>
      </c>
      <c r="F179" s="32">
        <v>20090622</v>
      </c>
      <c r="G179" s="32" t="s">
        <v>105</v>
      </c>
      <c r="H179" s="9">
        <f t="shared" si="259"/>
        <v>-2.0714000000000001</v>
      </c>
      <c r="I179" s="32">
        <v>-2.0714000000000001</v>
      </c>
      <c r="J179" s="9">
        <f t="shared" si="260"/>
        <v>1</v>
      </c>
      <c r="K179" s="9">
        <f t="shared" si="261"/>
        <v>1</v>
      </c>
      <c r="L179" s="9">
        <f t="shared" si="262"/>
        <v>-1.0814039999999998</v>
      </c>
      <c r="M179" s="9">
        <f t="shared" si="263"/>
        <v>0.42008402520840293</v>
      </c>
      <c r="N179" s="9">
        <f t="shared" si="264"/>
        <v>1.0814039999999998</v>
      </c>
      <c r="O179" s="9">
        <f t="shared" si="265"/>
        <v>-1.4142800000000002</v>
      </c>
      <c r="P179" s="9">
        <f t="shared" si="266"/>
        <v>1.2702315199999998</v>
      </c>
      <c r="Q179" s="9">
        <f t="shared" si="267"/>
        <v>-1.0814039999999998</v>
      </c>
      <c r="R179" s="9">
        <f t="shared" si="268"/>
        <v>0</v>
      </c>
      <c r="S179" s="9">
        <f t="shared" si="258"/>
        <v>1.0814039999999998</v>
      </c>
      <c r="T179" s="9">
        <f t="shared" si="269"/>
        <v>-1.4142800000000002</v>
      </c>
      <c r="U179" s="9">
        <f t="shared" si="270"/>
        <v>1.2702315199999998</v>
      </c>
      <c r="V179" s="9">
        <f t="shared" si="271"/>
        <v>-1.4142800000000002</v>
      </c>
      <c r="W179" s="9">
        <f t="shared" si="272"/>
        <v>1.0846522890932808</v>
      </c>
      <c r="X179" s="9">
        <f t="shared" si="273"/>
        <v>0</v>
      </c>
      <c r="Y179" s="9">
        <f t="shared" si="274"/>
        <v>0</v>
      </c>
      <c r="Z179" s="9">
        <f t="shared" si="275"/>
        <v>0</v>
      </c>
      <c r="AA179" s="9">
        <f t="shared" si="276"/>
        <v>1</v>
      </c>
      <c r="AB179" s="9">
        <f t="shared" si="277"/>
        <v>0</v>
      </c>
      <c r="AC179" s="9">
        <f t="shared" si="278"/>
        <v>0</v>
      </c>
      <c r="AD179" s="9">
        <f t="shared" si="279"/>
        <v>-1.5625</v>
      </c>
      <c r="AE179" s="32">
        <v>-1.5625</v>
      </c>
      <c r="AF179" s="9">
        <f t="shared" si="280"/>
        <v>0</v>
      </c>
      <c r="AG179" s="9">
        <f t="shared" si="281"/>
        <v>0</v>
      </c>
      <c r="AH179" s="9">
        <f t="shared" si="282"/>
        <v>-1.0024999999999999</v>
      </c>
      <c r="AI179" s="9">
        <f t="shared" si="283"/>
        <v>0.42008402520840293</v>
      </c>
      <c r="AJ179" s="9">
        <f t="shared" ref="AJ179:AJ183" si="303">IF(ABS(AH179)&gt;=0*AI179,(-AH179),0)</f>
        <v>1.0024999999999999</v>
      </c>
      <c r="AK179" s="9">
        <f t="shared" si="284"/>
        <v>-0.8</v>
      </c>
      <c r="AL179" s="9">
        <f t="shared" si="285"/>
        <v>1.05965</v>
      </c>
      <c r="AM179" s="9">
        <f t="shared" si="286"/>
        <v>-1.0024999999999999</v>
      </c>
      <c r="AN179" s="9">
        <f t="shared" si="287"/>
        <v>0</v>
      </c>
      <c r="AO179" s="9">
        <f t="shared" si="288"/>
        <v>1.0024999999999999</v>
      </c>
      <c r="AP179" s="9">
        <f t="shared" si="289"/>
        <v>-0.8</v>
      </c>
      <c r="AQ179" s="9">
        <f t="shared" si="290"/>
        <v>1.05965</v>
      </c>
      <c r="AR179" s="9">
        <f t="shared" si="291"/>
        <v>-0.8</v>
      </c>
      <c r="AS179" s="9">
        <f t="shared" si="292"/>
        <v>1.0846522890932808</v>
      </c>
      <c r="AT179" s="9">
        <f t="shared" si="293"/>
        <v>0</v>
      </c>
      <c r="AU179" s="9">
        <f t="shared" si="294"/>
        <v>0</v>
      </c>
      <c r="AV179" s="9">
        <f t="shared" si="295"/>
        <v>0</v>
      </c>
      <c r="AW179" s="9">
        <f t="shared" si="296"/>
        <v>0</v>
      </c>
      <c r="AX179" s="9">
        <f t="shared" si="297"/>
        <v>0</v>
      </c>
      <c r="AY179" s="9">
        <f t="shared" si="298"/>
        <v>0</v>
      </c>
      <c r="AZ179" s="9">
        <v>1</v>
      </c>
      <c r="BA179" s="11">
        <f t="shared" si="299"/>
        <v>1</v>
      </c>
      <c r="BB179" s="11">
        <f t="shared" si="299"/>
        <v>1</v>
      </c>
      <c r="BC179" s="11">
        <f t="shared" si="300"/>
        <v>0</v>
      </c>
      <c r="BD179" s="11">
        <f t="shared" si="301"/>
        <v>0</v>
      </c>
      <c r="BE179" s="11">
        <f t="shared" si="301"/>
        <v>0</v>
      </c>
      <c r="BF179" s="11">
        <f t="shared" si="301"/>
        <v>0</v>
      </c>
      <c r="BG179" s="11">
        <f t="shared" si="301"/>
        <v>1</v>
      </c>
      <c r="BH179" s="11">
        <f t="shared" si="302"/>
        <v>0</v>
      </c>
      <c r="BI179" s="11">
        <f t="shared" si="302"/>
        <v>0</v>
      </c>
      <c r="BL179" s="11">
        <f t="shared" ref="BL179:BO183" si="304">BL$3*BL$4</f>
        <v>2.1259184866228305</v>
      </c>
      <c r="BM179" s="11">
        <f t="shared" si="304"/>
        <v>1.7896762770039132</v>
      </c>
      <c r="BN179" s="11">
        <f t="shared" si="304"/>
        <v>-2.1259184866228305</v>
      </c>
      <c r="BO179" s="11">
        <f t="shared" si="304"/>
        <v>-1.7896762770039132</v>
      </c>
    </row>
    <row r="180" spans="1:67">
      <c r="A180" s="32" t="s">
        <v>19</v>
      </c>
      <c r="B180" s="33">
        <v>2</v>
      </c>
      <c r="C180" s="32" t="s">
        <v>332</v>
      </c>
      <c r="D180" s="32">
        <v>542</v>
      </c>
      <c r="E180" s="32" t="s">
        <v>286</v>
      </c>
      <c r="F180" s="32">
        <v>20090706</v>
      </c>
      <c r="G180" s="32" t="s">
        <v>107</v>
      </c>
      <c r="H180" s="9">
        <f t="shared" si="259"/>
        <v>7.1400000000000005E-2</v>
      </c>
      <c r="I180" s="32">
        <v>7.1400000000000005E-2</v>
      </c>
      <c r="J180" s="9">
        <f t="shared" si="260"/>
        <v>0</v>
      </c>
      <c r="K180" s="9">
        <f t="shared" si="261"/>
        <v>0</v>
      </c>
      <c r="L180" s="9">
        <f t="shared" si="262"/>
        <v>-0.73556279999999985</v>
      </c>
      <c r="M180" s="9">
        <f t="shared" si="263"/>
        <v>0.42008402520840293</v>
      </c>
      <c r="N180" s="9">
        <f t="shared" si="264"/>
        <v>0.73556279999999985</v>
      </c>
      <c r="O180" s="9">
        <f t="shared" si="265"/>
        <v>1.1528039999999997</v>
      </c>
      <c r="P180" s="9">
        <f t="shared" si="266"/>
        <v>1.3117324639999999</v>
      </c>
      <c r="Q180" s="9">
        <f t="shared" si="267"/>
        <v>-0.73556279999999985</v>
      </c>
      <c r="R180" s="9">
        <f t="shared" si="268"/>
        <v>0</v>
      </c>
      <c r="S180" s="9">
        <f t="shared" si="258"/>
        <v>0.73556279999999985</v>
      </c>
      <c r="T180" s="9">
        <f t="shared" si="269"/>
        <v>1.1528039999999997</v>
      </c>
      <c r="U180" s="9">
        <f t="shared" si="270"/>
        <v>1.3117324639999999</v>
      </c>
      <c r="V180" s="9">
        <f t="shared" si="271"/>
        <v>1.1528039999999997</v>
      </c>
      <c r="W180" s="9">
        <f t="shared" si="272"/>
        <v>1.0846522890932808</v>
      </c>
      <c r="X180" s="9">
        <f t="shared" si="273"/>
        <v>0</v>
      </c>
      <c r="Y180" s="9">
        <f t="shared" si="274"/>
        <v>0</v>
      </c>
      <c r="Z180" s="9">
        <f t="shared" si="275"/>
        <v>0</v>
      </c>
      <c r="AA180" s="9">
        <f t="shared" si="276"/>
        <v>0</v>
      </c>
      <c r="AB180" s="9">
        <f t="shared" si="277"/>
        <v>0</v>
      </c>
      <c r="AC180" s="9">
        <f t="shared" si="278"/>
        <v>0</v>
      </c>
      <c r="AD180" s="9">
        <f t="shared" si="279"/>
        <v>-0.5625</v>
      </c>
      <c r="AE180" s="32">
        <v>-0.5625</v>
      </c>
      <c r="AF180" s="9">
        <f t="shared" si="280"/>
        <v>0</v>
      </c>
      <c r="AG180" s="9">
        <f t="shared" si="281"/>
        <v>0</v>
      </c>
      <c r="AH180" s="9">
        <f t="shared" si="282"/>
        <v>-0.87049999999999983</v>
      </c>
      <c r="AI180" s="9">
        <f t="shared" si="283"/>
        <v>0.42008402520840293</v>
      </c>
      <c r="AJ180" s="9">
        <f t="shared" si="303"/>
        <v>0.87049999999999983</v>
      </c>
      <c r="AK180" s="9">
        <f t="shared" si="284"/>
        <v>0.43999999999999995</v>
      </c>
      <c r="AL180" s="9">
        <f t="shared" si="285"/>
        <v>1.07813</v>
      </c>
      <c r="AM180" s="9">
        <f t="shared" si="286"/>
        <v>-0.87049999999999983</v>
      </c>
      <c r="AN180" s="9">
        <f t="shared" si="287"/>
        <v>0</v>
      </c>
      <c r="AO180" s="9">
        <f t="shared" si="288"/>
        <v>0.87049999999999983</v>
      </c>
      <c r="AP180" s="9">
        <f t="shared" si="289"/>
        <v>0.43999999999999995</v>
      </c>
      <c r="AQ180" s="9">
        <f t="shared" si="290"/>
        <v>1.07813</v>
      </c>
      <c r="AR180" s="9">
        <f t="shared" si="291"/>
        <v>0.43999999999999995</v>
      </c>
      <c r="AS180" s="9">
        <f t="shared" si="292"/>
        <v>1.0846522890932808</v>
      </c>
      <c r="AT180" s="9">
        <f t="shared" si="293"/>
        <v>0</v>
      </c>
      <c r="AU180" s="9">
        <f t="shared" si="294"/>
        <v>0</v>
      </c>
      <c r="AV180" s="9">
        <f t="shared" si="295"/>
        <v>0</v>
      </c>
      <c r="AW180" s="9">
        <f t="shared" si="296"/>
        <v>0</v>
      </c>
      <c r="AX180" s="9">
        <f t="shared" si="297"/>
        <v>0</v>
      </c>
      <c r="AY180" s="9">
        <f t="shared" si="298"/>
        <v>1</v>
      </c>
      <c r="AZ180" s="9">
        <v>1</v>
      </c>
      <c r="BA180" s="11">
        <f t="shared" si="299"/>
        <v>0</v>
      </c>
      <c r="BB180" s="11">
        <f t="shared" si="299"/>
        <v>0</v>
      </c>
      <c r="BC180" s="11">
        <f t="shared" si="300"/>
        <v>0</v>
      </c>
      <c r="BD180" s="11">
        <f t="shared" si="301"/>
        <v>0</v>
      </c>
      <c r="BE180" s="11">
        <f t="shared" si="301"/>
        <v>0</v>
      </c>
      <c r="BF180" s="11">
        <f t="shared" si="301"/>
        <v>0</v>
      </c>
      <c r="BG180" s="11">
        <f t="shared" si="301"/>
        <v>0</v>
      </c>
      <c r="BH180" s="11">
        <f t="shared" si="302"/>
        <v>0</v>
      </c>
      <c r="BI180" s="11">
        <f t="shared" si="302"/>
        <v>0</v>
      </c>
      <c r="BL180" s="11">
        <f t="shared" si="304"/>
        <v>2.1259184866228305</v>
      </c>
      <c r="BM180" s="11">
        <f t="shared" si="304"/>
        <v>1.7896762770039132</v>
      </c>
      <c r="BN180" s="11">
        <f t="shared" si="304"/>
        <v>-2.1259184866228305</v>
      </c>
      <c r="BO180" s="11">
        <f t="shared" si="304"/>
        <v>-1.7896762770039132</v>
      </c>
    </row>
    <row r="181" spans="1:67">
      <c r="A181" s="32" t="s">
        <v>19</v>
      </c>
      <c r="B181" s="33">
        <v>2</v>
      </c>
      <c r="C181" s="32" t="s">
        <v>332</v>
      </c>
      <c r="D181" s="32">
        <v>540</v>
      </c>
      <c r="E181" s="32" t="s">
        <v>296</v>
      </c>
      <c r="F181" s="32">
        <v>20090720</v>
      </c>
      <c r="G181" s="32" t="s">
        <v>109</v>
      </c>
      <c r="H181" s="9">
        <f t="shared" si="259"/>
        <v>-0.42859999999999998</v>
      </c>
      <c r="I181" s="32">
        <v>-0.42859999999999998</v>
      </c>
      <c r="J181" s="9">
        <f t="shared" si="260"/>
        <v>0</v>
      </c>
      <c r="K181" s="9">
        <f t="shared" si="261"/>
        <v>0</v>
      </c>
      <c r="L181" s="9">
        <f t="shared" si="262"/>
        <v>-0.6434739599999999</v>
      </c>
      <c r="M181" s="9">
        <f t="shared" si="263"/>
        <v>0.42008402520840293</v>
      </c>
      <c r="N181" s="9">
        <f t="shared" si="264"/>
        <v>0.6434739599999999</v>
      </c>
      <c r="O181" s="9">
        <f t="shared" si="265"/>
        <v>0.30696279999999987</v>
      </c>
      <c r="P181" s="9">
        <f t="shared" si="266"/>
        <v>1.3227831247999999</v>
      </c>
      <c r="Q181" s="9">
        <f t="shared" si="267"/>
        <v>-0.6434739599999999</v>
      </c>
      <c r="R181" s="9">
        <f t="shared" si="268"/>
        <v>0</v>
      </c>
      <c r="S181" s="9">
        <f t="shared" si="258"/>
        <v>0.6434739599999999</v>
      </c>
      <c r="T181" s="9">
        <f t="shared" si="269"/>
        <v>0.30696279999999987</v>
      </c>
      <c r="U181" s="9">
        <f t="shared" si="270"/>
        <v>1.3227831247999999</v>
      </c>
      <c r="V181" s="9">
        <f t="shared" si="271"/>
        <v>0.30696279999999987</v>
      </c>
      <c r="W181" s="9">
        <f t="shared" si="272"/>
        <v>1.0846522890932808</v>
      </c>
      <c r="X181" s="9">
        <f t="shared" si="273"/>
        <v>0</v>
      </c>
      <c r="Y181" s="9">
        <f t="shared" si="274"/>
        <v>0</v>
      </c>
      <c r="Z181" s="9">
        <f t="shared" si="275"/>
        <v>0</v>
      </c>
      <c r="AA181" s="9">
        <f t="shared" si="276"/>
        <v>0</v>
      </c>
      <c r="AB181" s="9">
        <f t="shared" si="277"/>
        <v>0</v>
      </c>
      <c r="AC181" s="9">
        <f t="shared" si="278"/>
        <v>1</v>
      </c>
      <c r="AD181" s="9">
        <f t="shared" si="279"/>
        <v>-1.25</v>
      </c>
      <c r="AE181" s="32">
        <v>-1.25</v>
      </c>
      <c r="AF181" s="9">
        <f t="shared" si="280"/>
        <v>0</v>
      </c>
      <c r="AG181" s="9">
        <f t="shared" si="281"/>
        <v>0</v>
      </c>
      <c r="AH181" s="9">
        <f t="shared" si="282"/>
        <v>-0.98434999999999984</v>
      </c>
      <c r="AI181" s="9">
        <f t="shared" si="283"/>
        <v>0.42008402520840293</v>
      </c>
      <c r="AJ181" s="9">
        <f t="shared" si="303"/>
        <v>0.98434999999999984</v>
      </c>
      <c r="AK181" s="9">
        <f t="shared" si="284"/>
        <v>-0.37950000000000017</v>
      </c>
      <c r="AL181" s="9">
        <f t="shared" si="285"/>
        <v>1.0621909999999999</v>
      </c>
      <c r="AM181" s="9">
        <f t="shared" si="286"/>
        <v>-0.98434999999999984</v>
      </c>
      <c r="AN181" s="9">
        <f t="shared" si="287"/>
        <v>0</v>
      </c>
      <c r="AO181" s="9">
        <f t="shared" si="288"/>
        <v>0.98434999999999984</v>
      </c>
      <c r="AP181" s="9">
        <f t="shared" si="289"/>
        <v>-0.37950000000000017</v>
      </c>
      <c r="AQ181" s="9">
        <f t="shared" si="290"/>
        <v>1.0621909999999999</v>
      </c>
      <c r="AR181" s="9">
        <f t="shared" si="291"/>
        <v>-0.37950000000000017</v>
      </c>
      <c r="AS181" s="9">
        <f t="shared" si="292"/>
        <v>1.0846522890932808</v>
      </c>
      <c r="AT181" s="9">
        <f t="shared" si="293"/>
        <v>0</v>
      </c>
      <c r="AU181" s="9">
        <f t="shared" si="294"/>
        <v>0</v>
      </c>
      <c r="AV181" s="9">
        <f t="shared" si="295"/>
        <v>0</v>
      </c>
      <c r="AW181" s="9">
        <f t="shared" si="296"/>
        <v>0</v>
      </c>
      <c r="AX181" s="9">
        <f t="shared" si="297"/>
        <v>0</v>
      </c>
      <c r="AY181" s="9">
        <f t="shared" si="298"/>
        <v>1</v>
      </c>
      <c r="AZ181" s="9">
        <v>1</v>
      </c>
      <c r="BA181" s="11">
        <f t="shared" si="299"/>
        <v>0</v>
      </c>
      <c r="BB181" s="11">
        <f t="shared" si="299"/>
        <v>0</v>
      </c>
      <c r="BC181" s="11">
        <f t="shared" si="300"/>
        <v>0</v>
      </c>
      <c r="BD181" s="11">
        <f t="shared" si="301"/>
        <v>0</v>
      </c>
      <c r="BE181" s="11">
        <f t="shared" si="301"/>
        <v>0</v>
      </c>
      <c r="BF181" s="11">
        <f t="shared" si="301"/>
        <v>0</v>
      </c>
      <c r="BG181" s="11">
        <f t="shared" si="301"/>
        <v>0</v>
      </c>
      <c r="BH181" s="11">
        <f t="shared" si="302"/>
        <v>0</v>
      </c>
      <c r="BI181" s="11">
        <f t="shared" si="302"/>
        <v>1</v>
      </c>
      <c r="BL181" s="11">
        <f t="shared" si="304"/>
        <v>2.1259184866228305</v>
      </c>
      <c r="BM181" s="11">
        <f t="shared" si="304"/>
        <v>1.7896762770039132</v>
      </c>
      <c r="BN181" s="11">
        <f t="shared" si="304"/>
        <v>-2.1259184866228305</v>
      </c>
      <c r="BO181" s="11">
        <f t="shared" si="304"/>
        <v>-1.7896762770039132</v>
      </c>
    </row>
    <row r="182" spans="1:67">
      <c r="A182" s="32" t="s">
        <v>19</v>
      </c>
      <c r="B182" s="33">
        <v>2</v>
      </c>
      <c r="C182" s="32" t="s">
        <v>332</v>
      </c>
      <c r="D182" s="32">
        <v>540</v>
      </c>
      <c r="E182" s="32" t="s">
        <v>296</v>
      </c>
      <c r="F182" s="32">
        <v>20090908</v>
      </c>
      <c r="G182" s="32" t="s">
        <v>121</v>
      </c>
      <c r="H182" s="9">
        <f t="shared" si="259"/>
        <v>-1.2857000000000001</v>
      </c>
      <c r="I182" s="32">
        <v>-1.2857000000000001</v>
      </c>
      <c r="J182" s="9">
        <f t="shared" si="260"/>
        <v>0</v>
      </c>
      <c r="K182" s="9">
        <f t="shared" si="261"/>
        <v>0</v>
      </c>
      <c r="L182" s="9">
        <f t="shared" si="262"/>
        <v>-0.83614177199999995</v>
      </c>
      <c r="M182" s="9">
        <f t="shared" si="263"/>
        <v>0.42008402520840293</v>
      </c>
      <c r="N182" s="9">
        <f t="shared" si="264"/>
        <v>0.83614177199999995</v>
      </c>
      <c r="O182" s="9">
        <f t="shared" si="265"/>
        <v>-0.64222604000000016</v>
      </c>
      <c r="P182" s="9">
        <f t="shared" si="266"/>
        <v>1.2996629873599999</v>
      </c>
      <c r="Q182" s="9">
        <f t="shared" si="267"/>
        <v>-0.83614177199999995</v>
      </c>
      <c r="R182" s="9">
        <f t="shared" si="268"/>
        <v>0</v>
      </c>
      <c r="S182" s="9">
        <f t="shared" si="258"/>
        <v>0.83614177199999995</v>
      </c>
      <c r="T182" s="9">
        <f t="shared" si="269"/>
        <v>-0.64222604000000016</v>
      </c>
      <c r="U182" s="9">
        <f t="shared" si="270"/>
        <v>1.2996629873599999</v>
      </c>
      <c r="V182" s="9">
        <f t="shared" si="271"/>
        <v>-0.64222604000000016</v>
      </c>
      <c r="W182" s="9">
        <f t="shared" si="272"/>
        <v>1.0846522890932808</v>
      </c>
      <c r="X182" s="9">
        <f t="shared" si="273"/>
        <v>0</v>
      </c>
      <c r="Y182" s="9">
        <f t="shared" si="274"/>
        <v>0</v>
      </c>
      <c r="Z182" s="9">
        <f t="shared" si="275"/>
        <v>0</v>
      </c>
      <c r="AA182" s="9">
        <f t="shared" si="276"/>
        <v>0</v>
      </c>
      <c r="AB182" s="9">
        <f t="shared" si="277"/>
        <v>0</v>
      </c>
      <c r="AC182" s="9">
        <f t="shared" si="278"/>
        <v>0</v>
      </c>
      <c r="AD182" s="9">
        <f t="shared" si="279"/>
        <v>-2.125</v>
      </c>
      <c r="AE182" s="32">
        <v>-2.125</v>
      </c>
      <c r="AF182" s="9">
        <f t="shared" si="280"/>
        <v>1</v>
      </c>
      <c r="AG182" s="9">
        <f t="shared" si="281"/>
        <v>1</v>
      </c>
      <c r="AH182" s="9">
        <f t="shared" si="282"/>
        <v>-1.3265449999999999</v>
      </c>
      <c r="AI182" s="9">
        <f t="shared" si="283"/>
        <v>0.42008402520840293</v>
      </c>
      <c r="AJ182" s="9">
        <f t="shared" si="303"/>
        <v>1.3265449999999999</v>
      </c>
      <c r="AK182" s="9">
        <f t="shared" si="284"/>
        <v>-1.1406500000000002</v>
      </c>
      <c r="AL182" s="9">
        <f t="shared" si="285"/>
        <v>1.0142837</v>
      </c>
      <c r="AM182" s="9">
        <f t="shared" si="286"/>
        <v>-1.3265449999999999</v>
      </c>
      <c r="AN182" s="9">
        <f t="shared" si="287"/>
        <v>0</v>
      </c>
      <c r="AO182" s="9">
        <f t="shared" si="288"/>
        <v>1.3265449999999999</v>
      </c>
      <c r="AP182" s="9">
        <f t="shared" si="289"/>
        <v>-1.1406500000000002</v>
      </c>
      <c r="AQ182" s="9">
        <f t="shared" si="290"/>
        <v>1.0142837</v>
      </c>
      <c r="AR182" s="9">
        <f t="shared" si="291"/>
        <v>-1.1406500000000002</v>
      </c>
      <c r="AS182" s="9">
        <f t="shared" si="292"/>
        <v>1.0846522890932808</v>
      </c>
      <c r="AT182" s="9">
        <f t="shared" si="293"/>
        <v>0</v>
      </c>
      <c r="AU182" s="9">
        <f t="shared" si="294"/>
        <v>0</v>
      </c>
      <c r="AV182" s="9">
        <f t="shared" si="295"/>
        <v>0</v>
      </c>
      <c r="AW182" s="9">
        <f t="shared" si="296"/>
        <v>0</v>
      </c>
      <c r="AX182" s="9">
        <f t="shared" si="297"/>
        <v>0</v>
      </c>
      <c r="AY182" s="9">
        <f t="shared" si="298"/>
        <v>0</v>
      </c>
      <c r="AZ182" s="9">
        <v>1</v>
      </c>
      <c r="BA182" s="11">
        <f t="shared" si="299"/>
        <v>1</v>
      </c>
      <c r="BB182" s="11">
        <f t="shared" si="299"/>
        <v>1</v>
      </c>
      <c r="BC182" s="11">
        <f t="shared" si="300"/>
        <v>0</v>
      </c>
      <c r="BD182" s="11">
        <f t="shared" si="301"/>
        <v>0</v>
      </c>
      <c r="BE182" s="11">
        <f t="shared" si="301"/>
        <v>0</v>
      </c>
      <c r="BF182" s="11">
        <f t="shared" si="301"/>
        <v>0</v>
      </c>
      <c r="BG182" s="11">
        <f t="shared" si="301"/>
        <v>0</v>
      </c>
      <c r="BH182" s="11">
        <f t="shared" si="302"/>
        <v>0</v>
      </c>
      <c r="BI182" s="11">
        <f t="shared" si="302"/>
        <v>0</v>
      </c>
      <c r="BL182" s="11">
        <f t="shared" si="304"/>
        <v>2.1259184866228305</v>
      </c>
      <c r="BM182" s="11">
        <f t="shared" si="304"/>
        <v>1.7896762770039132</v>
      </c>
      <c r="BN182" s="11">
        <f t="shared" si="304"/>
        <v>-2.1259184866228305</v>
      </c>
      <c r="BO182" s="11">
        <f t="shared" si="304"/>
        <v>-1.7896762770039132</v>
      </c>
    </row>
    <row r="183" spans="1:67">
      <c r="A183" s="32" t="s">
        <v>19</v>
      </c>
      <c r="B183" s="33">
        <v>2</v>
      </c>
      <c r="C183" s="32" t="s">
        <v>332</v>
      </c>
      <c r="D183" s="32">
        <v>542</v>
      </c>
      <c r="E183" s="32" t="s">
        <v>286</v>
      </c>
      <c r="F183" s="32">
        <v>20090916</v>
      </c>
      <c r="G183" s="32" t="s">
        <v>128</v>
      </c>
      <c r="H183" s="9">
        <f t="shared" si="259"/>
        <v>-0.92859999999999998</v>
      </c>
      <c r="I183" s="32">
        <v>-0.92859999999999998</v>
      </c>
      <c r="J183" s="9">
        <f t="shared" si="260"/>
        <v>0</v>
      </c>
      <c r="K183" s="9">
        <f t="shared" si="261"/>
        <v>0</v>
      </c>
      <c r="L183" s="9">
        <f t="shared" si="262"/>
        <v>-0.86387924039999997</v>
      </c>
      <c r="M183" s="9">
        <f t="shared" si="263"/>
        <v>0.42008402520840293</v>
      </c>
      <c r="N183" s="9">
        <f t="shared" si="264"/>
        <v>0.86387924039999997</v>
      </c>
      <c r="O183" s="9">
        <f t="shared" si="265"/>
        <v>-9.2458228000000031E-2</v>
      </c>
      <c r="P183" s="9">
        <f t="shared" si="266"/>
        <v>1.2963344911519998</v>
      </c>
      <c r="Q183" s="9">
        <f t="shared" si="267"/>
        <v>-0.86387924039999997</v>
      </c>
      <c r="R183" s="9">
        <f t="shared" si="268"/>
        <v>0</v>
      </c>
      <c r="S183" s="9">
        <f t="shared" si="258"/>
        <v>0.86387924039999997</v>
      </c>
      <c r="T183" s="9">
        <f t="shared" si="269"/>
        <v>-9.2458228000000031E-2</v>
      </c>
      <c r="U183" s="9">
        <f t="shared" si="270"/>
        <v>1.2963344911519998</v>
      </c>
      <c r="V183" s="9">
        <f t="shared" si="271"/>
        <v>-9.2458228000000031E-2</v>
      </c>
      <c r="W183" s="9">
        <f t="shared" si="272"/>
        <v>1.0846522890932808</v>
      </c>
      <c r="X183" s="9">
        <f t="shared" si="273"/>
        <v>0</v>
      </c>
      <c r="Y183" s="9">
        <f t="shared" si="274"/>
        <v>0</v>
      </c>
      <c r="Z183" s="9">
        <f t="shared" si="275"/>
        <v>0</v>
      </c>
      <c r="AA183" s="9">
        <f t="shared" si="276"/>
        <v>0</v>
      </c>
      <c r="AB183" s="9">
        <f t="shared" si="277"/>
        <v>0</v>
      </c>
      <c r="AC183" s="9">
        <f t="shared" si="278"/>
        <v>1</v>
      </c>
      <c r="AD183" s="9">
        <f t="shared" si="279"/>
        <v>-0.9375</v>
      </c>
      <c r="AE183" s="32">
        <v>-0.9375</v>
      </c>
      <c r="AF183" s="9">
        <f t="shared" si="280"/>
        <v>0</v>
      </c>
      <c r="AG183" s="9">
        <f t="shared" si="281"/>
        <v>0</v>
      </c>
      <c r="AH183" s="9">
        <f t="shared" si="282"/>
        <v>-1.2098314999999999</v>
      </c>
      <c r="AI183" s="9">
        <f t="shared" si="283"/>
        <v>0.42008402520840293</v>
      </c>
      <c r="AJ183" s="9">
        <f t="shared" si="303"/>
        <v>1.2098314999999999</v>
      </c>
      <c r="AK183" s="9">
        <f t="shared" si="284"/>
        <v>0.38904499999999986</v>
      </c>
      <c r="AL183" s="9">
        <f t="shared" si="285"/>
        <v>1.03062359</v>
      </c>
      <c r="AM183" s="9">
        <f t="shared" si="286"/>
        <v>-1.2098314999999999</v>
      </c>
      <c r="AN183" s="9">
        <f t="shared" si="287"/>
        <v>0</v>
      </c>
      <c r="AO183" s="9">
        <f t="shared" si="288"/>
        <v>1.2098314999999999</v>
      </c>
      <c r="AP183" s="9">
        <f t="shared" si="289"/>
        <v>0.38904499999999986</v>
      </c>
      <c r="AQ183" s="9">
        <f t="shared" si="290"/>
        <v>1.03062359</v>
      </c>
      <c r="AR183" s="9">
        <f t="shared" si="291"/>
        <v>0.38904499999999986</v>
      </c>
      <c r="AS183" s="9">
        <f t="shared" si="292"/>
        <v>1.0846522890932808</v>
      </c>
      <c r="AT183" s="9">
        <f t="shared" si="293"/>
        <v>0</v>
      </c>
      <c r="AU183" s="9">
        <f t="shared" si="294"/>
        <v>0</v>
      </c>
      <c r="AV183" s="9">
        <f t="shared" si="295"/>
        <v>0</v>
      </c>
      <c r="AW183" s="9">
        <f t="shared" si="296"/>
        <v>0</v>
      </c>
      <c r="AX183" s="9">
        <f t="shared" si="297"/>
        <v>0</v>
      </c>
      <c r="AY183" s="9">
        <f t="shared" si="298"/>
        <v>1</v>
      </c>
      <c r="AZ183" s="9">
        <v>1</v>
      </c>
      <c r="BA183" s="11">
        <f t="shared" si="299"/>
        <v>0</v>
      </c>
      <c r="BB183" s="11">
        <f t="shared" si="299"/>
        <v>0</v>
      </c>
      <c r="BC183" s="11">
        <f t="shared" si="300"/>
        <v>0</v>
      </c>
      <c r="BD183" s="11">
        <f t="shared" si="301"/>
        <v>0</v>
      </c>
      <c r="BE183" s="11">
        <f t="shared" si="301"/>
        <v>0</v>
      </c>
      <c r="BF183" s="11">
        <f t="shared" si="301"/>
        <v>0</v>
      </c>
      <c r="BG183" s="11">
        <f t="shared" si="301"/>
        <v>0</v>
      </c>
      <c r="BH183" s="11">
        <f t="shared" si="302"/>
        <v>0</v>
      </c>
      <c r="BI183" s="11">
        <f t="shared" si="302"/>
        <v>1</v>
      </c>
      <c r="BL183" s="11">
        <f t="shared" si="304"/>
        <v>2.1259184866228305</v>
      </c>
      <c r="BM183" s="11">
        <f t="shared" si="304"/>
        <v>1.7896762770039132</v>
      </c>
      <c r="BN183" s="11">
        <f t="shared" si="304"/>
        <v>-2.1259184866228305</v>
      </c>
      <c r="BO183" s="11">
        <f t="shared" si="304"/>
        <v>-1.7896762770039132</v>
      </c>
    </row>
    <row r="184" spans="1:67">
      <c r="A184" s="9"/>
      <c r="B184" s="9">
        <f>COUNT(B178:B183)</f>
        <v>6</v>
      </c>
      <c r="C184" s="9"/>
      <c r="D184" s="9"/>
      <c r="E184" s="9"/>
      <c r="F184" s="9"/>
      <c r="G184" s="9"/>
      <c r="H184" s="9"/>
      <c r="J184" s="9">
        <f>SUM(J178:J183)</f>
        <v>1</v>
      </c>
      <c r="K184" s="9">
        <f>SUM(K178:K183)</f>
        <v>1</v>
      </c>
      <c r="L184" s="9"/>
      <c r="M184" s="9"/>
      <c r="N184" s="9"/>
      <c r="O184" s="9">
        <f>AVERAGE(O178:O183)</f>
        <v>-0.17438291133333347</v>
      </c>
      <c r="P184" s="9">
        <f>AVERAGE(P178:P183)</f>
        <v>1.3036483645519998</v>
      </c>
      <c r="Q184" s="9"/>
      <c r="R184" s="9">
        <f>SUM(R178:R183)</f>
        <v>0</v>
      </c>
      <c r="S184" s="9"/>
      <c r="T184" s="9">
        <f>AVERAGE(T178:T183)</f>
        <v>-4.343291133333347E-2</v>
      </c>
      <c r="U184" s="9">
        <f>AVERAGE(U178:U183)</f>
        <v>1.3036483645519998</v>
      </c>
      <c r="V184" s="9"/>
      <c r="W184" s="9"/>
      <c r="X184" s="9">
        <f t="shared" ref="X184:AC184" si="305">SUM(X178:X183)</f>
        <v>0</v>
      </c>
      <c r="Y184" s="9">
        <f t="shared" si="305"/>
        <v>0</v>
      </c>
      <c r="Z184" s="9">
        <f t="shared" si="305"/>
        <v>0</v>
      </c>
      <c r="AA184" s="9">
        <f t="shared" si="305"/>
        <v>1</v>
      </c>
      <c r="AB184" s="9">
        <f t="shared" si="305"/>
        <v>0</v>
      </c>
      <c r="AC184" s="9">
        <f t="shared" si="305"/>
        <v>3</v>
      </c>
      <c r="AD184" s="9"/>
      <c r="AF184" s="9">
        <f>SUM(AF178:AF183)</f>
        <v>1</v>
      </c>
      <c r="AG184" s="9">
        <f>SUM(AG178:AG183)</f>
        <v>1</v>
      </c>
      <c r="AH184" s="9"/>
      <c r="AI184" s="9"/>
      <c r="AJ184" s="9"/>
      <c r="AK184" s="9">
        <f>AVERAGE(AK178:AK183)</f>
        <v>-0.33185083333333343</v>
      </c>
      <c r="AL184" s="9">
        <f>AVERAGE(AL178:AL183)</f>
        <v>1.0563547149999999</v>
      </c>
      <c r="AM184" s="9"/>
      <c r="AN184" s="9">
        <f>SUM(AN178:AN183)</f>
        <v>0</v>
      </c>
      <c r="AO184" s="9"/>
      <c r="AP184" s="9">
        <f>AVERAGE(AP178:AP183)</f>
        <v>-0.18601750000000009</v>
      </c>
      <c r="AQ184" s="9">
        <f>AVERAGE(AQ178:AQ183)</f>
        <v>1.0563547149999999</v>
      </c>
      <c r="AR184" s="9"/>
      <c r="AS184" s="9"/>
      <c r="AT184" s="9">
        <f t="shared" ref="AT184:BI184" si="306">SUM(AT178:AT183)</f>
        <v>0</v>
      </c>
      <c r="AU184" s="9">
        <f t="shared" si="306"/>
        <v>0</v>
      </c>
      <c r="AV184" s="9">
        <f t="shared" si="306"/>
        <v>0</v>
      </c>
      <c r="AW184" s="9">
        <f t="shared" si="306"/>
        <v>0</v>
      </c>
      <c r="AX184" s="9">
        <f t="shared" si="306"/>
        <v>0</v>
      </c>
      <c r="AY184" s="9">
        <f t="shared" si="306"/>
        <v>4</v>
      </c>
      <c r="AZ184" s="9">
        <f t="shared" si="306"/>
        <v>6</v>
      </c>
      <c r="BA184" s="9">
        <f t="shared" si="306"/>
        <v>2</v>
      </c>
      <c r="BB184" s="9">
        <f t="shared" si="306"/>
        <v>2</v>
      </c>
      <c r="BC184" s="9">
        <f t="shared" si="306"/>
        <v>0</v>
      </c>
      <c r="BD184" s="9">
        <f t="shared" si="306"/>
        <v>0</v>
      </c>
      <c r="BE184" s="9">
        <f t="shared" si="306"/>
        <v>0</v>
      </c>
      <c r="BF184" s="9">
        <f t="shared" si="306"/>
        <v>0</v>
      </c>
      <c r="BG184" s="9">
        <f t="shared" si="306"/>
        <v>1</v>
      </c>
      <c r="BH184" s="9">
        <f t="shared" si="306"/>
        <v>0</v>
      </c>
      <c r="BI184" s="9">
        <f t="shared" si="306"/>
        <v>3</v>
      </c>
    </row>
    <row r="185" spans="1:67">
      <c r="A185" s="9"/>
      <c r="B185" s="9"/>
      <c r="C185" s="9"/>
      <c r="D185" s="9"/>
      <c r="E185" s="9"/>
      <c r="F185" s="9"/>
      <c r="G185" s="9"/>
      <c r="H185" s="9"/>
      <c r="J185" s="9"/>
      <c r="K185" s="9"/>
      <c r="L185" s="9"/>
      <c r="M185" s="9"/>
      <c r="N185" s="9"/>
      <c r="O185" s="9">
        <f>P$3 + O184*P$4</f>
        <v>1.3790740506399999</v>
      </c>
      <c r="P185" s="9"/>
      <c r="Q185" s="9"/>
      <c r="R185" s="9"/>
      <c r="S185" s="9"/>
      <c r="T185" s="9">
        <f>U$3 + T184*U$4</f>
        <v>1.3947880506399999</v>
      </c>
      <c r="U185" s="9"/>
      <c r="V185" s="9"/>
      <c r="W185" s="9"/>
      <c r="X185" s="9"/>
      <c r="Y185" s="9"/>
      <c r="Z185" s="9">
        <f>Z184-Y184</f>
        <v>0</v>
      </c>
      <c r="AA185" s="9"/>
      <c r="AB185" s="9"/>
      <c r="AC185" s="9"/>
      <c r="AD185" s="9"/>
      <c r="AF185" s="9"/>
      <c r="AG185" s="9"/>
      <c r="AH185" s="9"/>
      <c r="AI185" s="9"/>
      <c r="AJ185" s="9"/>
      <c r="AK185" s="9">
        <f>AL$3 + AK184*AL$4</f>
        <v>1.1535408833333334</v>
      </c>
      <c r="AL185" s="9"/>
      <c r="AM185" s="9"/>
      <c r="AN185" s="9"/>
      <c r="AO185" s="9"/>
      <c r="AP185" s="9">
        <f>AQ$3 + AP184*AQ$4</f>
        <v>1.1739575499999999</v>
      </c>
      <c r="AQ185" s="9"/>
      <c r="AR185" s="9"/>
      <c r="AS185" s="9"/>
      <c r="AT185" s="9"/>
      <c r="AU185" s="9"/>
      <c r="AV185" s="9">
        <f>AV184-AU184</f>
        <v>0</v>
      </c>
      <c r="AW185" s="9"/>
      <c r="AX185" s="9"/>
      <c r="AY185" s="9"/>
      <c r="AZ185" s="9"/>
    </row>
    <row r="186" spans="1:67">
      <c r="A186" s="9"/>
      <c r="B186" s="9"/>
      <c r="C186" s="9"/>
      <c r="D186" s="9"/>
      <c r="E186" s="9"/>
      <c r="F186" s="9"/>
      <c r="G186" s="9"/>
      <c r="H186" s="9"/>
      <c r="J186" s="9"/>
      <c r="K186" s="9"/>
      <c r="L186" s="9"/>
      <c r="M186" s="9"/>
      <c r="N186" s="9"/>
      <c r="O186" s="9">
        <f>STDEV(O178:O183)</f>
        <v>0.8705673969530775</v>
      </c>
      <c r="P186" s="9"/>
      <c r="Q186" s="9"/>
      <c r="R186" s="9"/>
      <c r="S186" s="9"/>
      <c r="T186" s="9">
        <f>STDEV(T178:T183)</f>
        <v>0.89629832143739807</v>
      </c>
      <c r="U186" s="9"/>
      <c r="V186" s="9"/>
      <c r="W186" s="9"/>
      <c r="X186" s="9"/>
      <c r="Y186" s="9"/>
      <c r="Z186" s="9"/>
      <c r="AA186" s="9"/>
      <c r="AB186" s="9"/>
      <c r="AC186" s="9"/>
      <c r="AD186" s="9"/>
      <c r="AF186" s="9"/>
      <c r="AG186" s="9"/>
      <c r="AH186" s="9"/>
      <c r="AI186" s="9"/>
      <c r="AJ186" s="9"/>
      <c r="AK186" s="9">
        <f>STDEV(AK178:AK183)</f>
        <v>0.63550119292112006</v>
      </c>
      <c r="AL186" s="9"/>
      <c r="AM186" s="9"/>
      <c r="AN186" s="9"/>
      <c r="AO186" s="9"/>
      <c r="AP186" s="9">
        <f>STDEV(AP178:AP183)</f>
        <v>0.68746907169522908</v>
      </c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67">
      <c r="A187" s="9"/>
      <c r="B187" s="9"/>
      <c r="C187" s="9"/>
      <c r="D187" s="9"/>
      <c r="E187" s="9"/>
      <c r="F187" s="9"/>
      <c r="G187" s="9"/>
      <c r="H187" s="9"/>
      <c r="J187" s="9"/>
      <c r="K187" s="9"/>
      <c r="L187" s="9"/>
      <c r="M187" s="9"/>
      <c r="N187" s="9"/>
      <c r="O187" s="9">
        <f>SQRT(O186^2 + O184^2)</f>
        <v>0.88786090825238306</v>
      </c>
      <c r="P187" s="9"/>
      <c r="Q187" s="9"/>
      <c r="R187" s="9"/>
      <c r="S187" s="9"/>
      <c r="T187" s="9">
        <f>SQRT(T186^2 + T184^2)</f>
        <v>0.89735004251316919</v>
      </c>
      <c r="U187" s="9"/>
      <c r="V187" s="9"/>
      <c r="W187" s="9"/>
      <c r="X187" s="9"/>
      <c r="Y187" s="9"/>
      <c r="Z187" s="9"/>
      <c r="AA187" s="9"/>
      <c r="AB187" s="9"/>
      <c r="AC187" s="9"/>
      <c r="AD187" s="9"/>
      <c r="AF187" s="9"/>
      <c r="AG187" s="9"/>
      <c r="AH187" s="9"/>
      <c r="AI187" s="9"/>
      <c r="AJ187" s="9"/>
      <c r="AK187" s="9">
        <f>SQRT(AK186^2 + AK184^2)</f>
        <v>0.71692868668243037</v>
      </c>
      <c r="AL187" s="9"/>
      <c r="AM187" s="9"/>
      <c r="AN187" s="9"/>
      <c r="AO187" s="9"/>
      <c r="AP187" s="9">
        <f>SQRT(AP186^2 + AP184^2)</f>
        <v>0.7121911504952515</v>
      </c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67">
      <c r="A188" s="9"/>
      <c r="B188" s="9"/>
      <c r="C188" s="9"/>
      <c r="D188" s="9"/>
      <c r="E188" s="9"/>
      <c r="F188" s="9"/>
      <c r="G188" s="9"/>
      <c r="H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67">
      <c r="A189" s="9"/>
      <c r="B189" s="9"/>
      <c r="C189" s="9"/>
      <c r="D189" s="9"/>
      <c r="E189" s="9"/>
      <c r="F189" s="9"/>
      <c r="G189" s="9"/>
      <c r="H189" s="9"/>
      <c r="J189" s="9"/>
      <c r="K189" s="9"/>
      <c r="L189" s="9">
        <f>AVERAGE(I190:I192)</f>
        <v>-1.8651</v>
      </c>
      <c r="M189" s="9"/>
      <c r="N189" s="9">
        <v>0</v>
      </c>
      <c r="O189" s="9"/>
      <c r="P189" s="9"/>
      <c r="Q189" s="9">
        <f>AVERAGE(I190:I192)</f>
        <v>-1.8651</v>
      </c>
      <c r="R189" s="9"/>
      <c r="S189" s="9">
        <f t="shared" ref="S189:S195" si="307">-1*Q189</f>
        <v>1.8651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F189" s="9"/>
      <c r="AG189" s="9"/>
      <c r="AH189" s="9">
        <f>AVERAGE(AE190:AE192)</f>
        <v>-2.1012</v>
      </c>
      <c r="AI189" s="9"/>
      <c r="AJ189" s="9">
        <v>0</v>
      </c>
      <c r="AK189" s="9"/>
      <c r="AL189" s="9"/>
      <c r="AM189" s="9">
        <f>AVERAGE(AE190:AE192)</f>
        <v>-2.1012</v>
      </c>
      <c r="AN189" s="9"/>
      <c r="AO189" s="9">
        <f>-1*AM189</f>
        <v>2.1012</v>
      </c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67">
      <c r="A190" s="49" t="s">
        <v>19</v>
      </c>
      <c r="B190" s="50">
        <v>2</v>
      </c>
      <c r="C190" s="49" t="s">
        <v>361</v>
      </c>
      <c r="D190" s="49">
        <v>540</v>
      </c>
      <c r="E190" s="49" t="s">
        <v>296</v>
      </c>
      <c r="F190" s="49">
        <v>20091123</v>
      </c>
      <c r="G190" s="49" t="s">
        <v>118</v>
      </c>
      <c r="H190" s="9">
        <f t="shared" ref="H190:H195" si="308">IF(X190=1,IF(ABS(I191-I190)&gt;H$3,IF(I190&gt;Q189,IF(I190&gt;I191,Q189+H$4,I190),IF(I190&lt;I191,Q189-H$4,I190)),I190),I190)</f>
        <v>-3.6429</v>
      </c>
      <c r="I190" s="49">
        <v>-3.6429</v>
      </c>
      <c r="J190" s="9">
        <f t="shared" ref="J190:J195" si="309">IF(ABS(I190)&gt;=1.96,1,0)</f>
        <v>1</v>
      </c>
      <c r="K190" s="9">
        <f t="shared" ref="K190:K195" si="310">IF(ABS(I190)&gt;=1.96,1,IF(((SQRT(ABS(I190-I189)) - 0.969)/0.416)&gt;=1.96,1,0))</f>
        <v>1</v>
      </c>
      <c r="L190" s="9">
        <f t="shared" ref="L190:L195" si="311">L$2*I190 + (1-L$2)*L189</f>
        <v>-2.3984399999999999</v>
      </c>
      <c r="M190" s="9">
        <f t="shared" ref="M190:M195" si="312">SQRT(M$2/(2 - M$2))</f>
        <v>0.42008402520840293</v>
      </c>
      <c r="N190" s="9">
        <f t="shared" ref="N190:N195" si="313">IF(ABS(L190)&gt;=0*M190,(-L190),0)</f>
        <v>2.3984399999999999</v>
      </c>
      <c r="O190" s="9">
        <f t="shared" ref="O190:O195" si="314">I190+N189</f>
        <v>-3.6429</v>
      </c>
      <c r="P190" s="9">
        <f t="shared" ref="P190:P195" si="315">IF(N190=0, P$3, P$3 + L190*P$4)</f>
        <v>1.1121871999999999</v>
      </c>
      <c r="Q190" s="9">
        <f t="shared" ref="Q190:Q195" si="316">Q$2*H190 + (1-Q$2)*Q189</f>
        <v>-2.3984399999999999</v>
      </c>
      <c r="R190" s="9">
        <f t="shared" ref="R190:R195" si="317">IF(Q190&gt;=R$2,1,IF(Q190&lt;=R$3,1,0))</f>
        <v>0</v>
      </c>
      <c r="S190" s="9">
        <f t="shared" si="307"/>
        <v>2.3984399999999999</v>
      </c>
      <c r="T190" s="9">
        <f t="shared" ref="T190:T195" si="318">H190+S189</f>
        <v>-1.7778</v>
      </c>
      <c r="U190" s="9">
        <f t="shared" ref="U190:U195" si="319">IF(S190=0, U$3, U$3 + Q190*U$4)</f>
        <v>1.1121871999999999</v>
      </c>
      <c r="V190" s="9">
        <f t="shared" ref="V190:V195" si="320">I190 - Q189</f>
        <v>-1.7778</v>
      </c>
      <c r="W190" s="9">
        <f t="shared" ref="W190:W195" si="321">IF(W$3=0,SQRT(1 + (Q$2/(2 - Q$2))),W$2)</f>
        <v>1.0846522890932808</v>
      </c>
      <c r="X190" s="9">
        <f t="shared" ref="X190:X195" si="322">IF(ABS(V190)&gt;(W190*X$3), 1, 0)</f>
        <v>0</v>
      </c>
      <c r="Y190" s="9">
        <f t="shared" ref="Y190:Y195" si="323">IF(ABS(V190)&gt;(W190*Y$3), 1, 0)</f>
        <v>0</v>
      </c>
      <c r="Z190" s="9">
        <f t="shared" ref="Z190:Z195" si="324">IF(ABS(V190)&gt;(W190*Z$3), 1, 0)</f>
        <v>0</v>
      </c>
      <c r="AA190" s="9">
        <f t="shared" ref="AA190:AA195" si="325">IF(ABS(V190)&gt;(W190*AA$3), 1, 0)</f>
        <v>1</v>
      </c>
      <c r="AB190" s="9">
        <f t="shared" ref="AB190:AB195" si="326">IF(Y189+Z189=0,IF(ABS(V190)&lt;=AB$2,IF(ABS(Q190)&lt;=AB$3,1,0), 0), 0)</f>
        <v>0</v>
      </c>
      <c r="AC190" s="9">
        <f t="shared" ref="AC190:AC195" si="327">IF(Y189+Z189=0, IF(ABS(V190)&lt;=AC$2,IF(ABS(Q190)&lt;=AC$3,1,0), 0), 0)</f>
        <v>0</v>
      </c>
      <c r="AD190" s="9">
        <f t="shared" ref="AD190:AD195" si="328">IF(AT190=1,IF(ABS(AE191-AE190)&gt;AD$3,IF(AE190&gt;AM189,IF(AE190&gt;AE191,AM189+AD$4,AE190),IF(AE190&lt;AE191,AM189-AD$4,AE190)),AE190),AE190)</f>
        <v>-2.75</v>
      </c>
      <c r="AE190" s="49">
        <v>-2.75</v>
      </c>
      <c r="AF190" s="9">
        <f t="shared" ref="AF190:AF195" si="329">IF(ABS(AE190)&gt;=1.96,1,0)</f>
        <v>1</v>
      </c>
      <c r="AG190" s="9">
        <f t="shared" ref="AG190:AG195" si="330">IF(ABS(AE190)&gt;=1.96,1,IF(((SQRT(ABS(AE190-AE189)) - 0.969)/0.416)&gt;=1.8,1,0))</f>
        <v>1</v>
      </c>
      <c r="AH190" s="9">
        <f t="shared" ref="AH190:AH195" si="331">AH$2*AE190 + (1-AH$2)*AH189</f>
        <v>-2.2958400000000001</v>
      </c>
      <c r="AI190" s="9">
        <f t="shared" ref="AI190:AI195" si="332">SQRT(AI$2/(2 - AI$2))</f>
        <v>0.42008402520840293</v>
      </c>
      <c r="AJ190" s="9">
        <f>IF(ABS(AH190)&gt;=0*AI190,(-AH190),0)</f>
        <v>2.2958400000000001</v>
      </c>
      <c r="AK190" s="9">
        <f t="shared" ref="AK190:AK195" si="333">AE190+AJ189</f>
        <v>-2.75</v>
      </c>
      <c r="AL190" s="9">
        <f t="shared" ref="AL190:AL195" si="334">IF(AJ190=0, AL$3, AL$3 + AH190*AL$4)</f>
        <v>0.87858239999999999</v>
      </c>
      <c r="AM190" s="9">
        <f t="shared" ref="AM190:AM195" si="335">AM$2*AD190 + (1-AM$2)*AM189</f>
        <v>-2.2958400000000001</v>
      </c>
      <c r="AN190" s="9">
        <f t="shared" ref="AN190:AN195" si="336">IF(AM190&gt;=AN$2,1,IF(AM190&lt;=AN$3,1,0))</f>
        <v>0</v>
      </c>
      <c r="AO190" s="9">
        <f t="shared" ref="AO190:AO195" si="337">-1*AM190</f>
        <v>2.2958400000000001</v>
      </c>
      <c r="AP190" s="9">
        <f t="shared" ref="AP190:AP195" si="338">AD190+AO189</f>
        <v>-0.64880000000000004</v>
      </c>
      <c r="AQ190" s="9">
        <f t="shared" ref="AQ190:AQ195" si="339">IF(AO190=0, AQ$3, AQ$3 + AM190*AQ$4)</f>
        <v>0.87858239999999999</v>
      </c>
      <c r="AR190" s="9">
        <f t="shared" ref="AR190:AR195" si="340">AE190 - AM189</f>
        <v>-0.64880000000000004</v>
      </c>
      <c r="AS190" s="9">
        <f t="shared" ref="AS190:AS195" si="341">IF(AS$3=0,SQRT(1 + (AM$2/(2 - AM$2))),AS$2)</f>
        <v>1.0846522890932808</v>
      </c>
      <c r="AT190" s="9">
        <f t="shared" ref="AT190:AT195" si="342">IF(ABS(AR190)&gt;(AS190*AT$3), 1, 0)</f>
        <v>0</v>
      </c>
      <c r="AU190" s="9">
        <f t="shared" ref="AU190:AU195" si="343">IF(ABS(AR190)&gt;(AS190*AU$3), 1, 0)</f>
        <v>0</v>
      </c>
      <c r="AV190" s="9">
        <f t="shared" ref="AV190:AV195" si="344">IF(ABS(AR190)&gt;(AS190*AV$3), 1, 0)</f>
        <v>0</v>
      </c>
      <c r="AW190" s="9">
        <f t="shared" ref="AW190:AW195" si="345">IF(ABS(AR190)&gt;(AS190*AW$3), 1, 0)</f>
        <v>0</v>
      </c>
      <c r="AX190" s="9">
        <f t="shared" ref="AX190:AX195" si="346">IF(AU189+AV189=0,IF(ABS(AR190)&lt;=AX$2,IF(ABS(AM190)&lt;=AX$3,1,0), 0), 0)</f>
        <v>0</v>
      </c>
      <c r="AY190" s="9">
        <f t="shared" ref="AY190:AY195" si="347">IF(AU189+AV189=0, IF(ABS(AR190)&lt;=AY$2,IF(ABS(AM190)&lt;=AY$3,1,0), 0), 0)</f>
        <v>0</v>
      </c>
      <c r="AZ190" s="9">
        <v>1</v>
      </c>
      <c r="BA190" s="11">
        <f t="shared" ref="BA190:BB195" si="348">IF(SUM(J190,AF190)&gt;0,1,0)</f>
        <v>1</v>
      </c>
      <c r="BB190" s="11">
        <f t="shared" si="348"/>
        <v>1</v>
      </c>
      <c r="BC190" s="11">
        <f t="shared" ref="BC190:BC195" si="349">IF(SUM(R190,AN190)&gt;0,1,0)</f>
        <v>0</v>
      </c>
      <c r="BD190" s="11">
        <f t="shared" ref="BD190:BG195" si="350">IF(SUM(X190,AT190)&gt;0,1,0)</f>
        <v>0</v>
      </c>
      <c r="BE190" s="11">
        <f t="shared" si="350"/>
        <v>0</v>
      </c>
      <c r="BF190" s="11">
        <f t="shared" si="350"/>
        <v>0</v>
      </c>
      <c r="BG190" s="11">
        <f t="shared" si="350"/>
        <v>1</v>
      </c>
      <c r="BH190" s="11">
        <f t="shared" ref="BH190:BI195" si="351">IF(SUM(AB190,AX190)=2,1,0)</f>
        <v>0</v>
      </c>
      <c r="BI190" s="11">
        <f t="shared" si="351"/>
        <v>0</v>
      </c>
      <c r="BL190" s="11">
        <f>BL$3*BL$4</f>
        <v>2.1259184866228305</v>
      </c>
      <c r="BM190" s="11">
        <f>BM$3*BM$4</f>
        <v>1.7896762770039132</v>
      </c>
      <c r="BN190" s="11">
        <f>BN$3*BN$4</f>
        <v>-2.1259184866228305</v>
      </c>
      <c r="BO190" s="11">
        <f>BO$3*BO$4</f>
        <v>-1.7896762770039132</v>
      </c>
    </row>
    <row r="191" spans="1:67">
      <c r="A191" s="49" t="s">
        <v>19</v>
      </c>
      <c r="B191" s="50">
        <v>2</v>
      </c>
      <c r="C191" s="49" t="s">
        <v>361</v>
      </c>
      <c r="D191" s="49">
        <v>542</v>
      </c>
      <c r="E191" s="49" t="s">
        <v>286</v>
      </c>
      <c r="F191" s="49">
        <v>20091129</v>
      </c>
      <c r="G191" s="49" t="s">
        <v>150</v>
      </c>
      <c r="H191" s="9">
        <f t="shared" si="308"/>
        <v>-1.2857000000000001</v>
      </c>
      <c r="I191" s="49">
        <v>-1.2857000000000001</v>
      </c>
      <c r="J191" s="9">
        <f t="shared" si="309"/>
        <v>0</v>
      </c>
      <c r="K191" s="9">
        <f t="shared" si="310"/>
        <v>0</v>
      </c>
      <c r="L191" s="9">
        <f t="shared" si="311"/>
        <v>-2.0646179999999998</v>
      </c>
      <c r="M191" s="9">
        <f t="shared" si="312"/>
        <v>0.42008402520840293</v>
      </c>
      <c r="N191" s="9">
        <f t="shared" si="313"/>
        <v>2.0646179999999998</v>
      </c>
      <c r="O191" s="9">
        <f t="shared" si="314"/>
        <v>1.1127399999999998</v>
      </c>
      <c r="P191" s="9">
        <f t="shared" si="315"/>
        <v>1.15224584</v>
      </c>
      <c r="Q191" s="9">
        <f t="shared" si="316"/>
        <v>-2.0646179999999998</v>
      </c>
      <c r="R191" s="9">
        <f t="shared" si="317"/>
        <v>0</v>
      </c>
      <c r="S191" s="9">
        <f t="shared" si="307"/>
        <v>2.0646179999999998</v>
      </c>
      <c r="T191" s="9">
        <f t="shared" si="318"/>
        <v>1.1127399999999998</v>
      </c>
      <c r="U191" s="9">
        <f t="shared" si="319"/>
        <v>1.15224584</v>
      </c>
      <c r="V191" s="9">
        <f t="shared" si="320"/>
        <v>1.1127399999999998</v>
      </c>
      <c r="W191" s="9">
        <f t="shared" si="321"/>
        <v>1.0846522890932808</v>
      </c>
      <c r="X191" s="9">
        <f t="shared" si="322"/>
        <v>0</v>
      </c>
      <c r="Y191" s="9">
        <f t="shared" si="323"/>
        <v>0</v>
      </c>
      <c r="Z191" s="9">
        <f t="shared" si="324"/>
        <v>0</v>
      </c>
      <c r="AA191" s="9">
        <f t="shared" si="325"/>
        <v>0</v>
      </c>
      <c r="AB191" s="9">
        <f t="shared" si="326"/>
        <v>0</v>
      </c>
      <c r="AC191" s="9">
        <f t="shared" si="327"/>
        <v>0</v>
      </c>
      <c r="AD191" s="9">
        <f t="shared" si="328"/>
        <v>-0.625</v>
      </c>
      <c r="AE191" s="49">
        <v>-0.625</v>
      </c>
      <c r="AF191" s="9">
        <f t="shared" si="329"/>
        <v>0</v>
      </c>
      <c r="AG191" s="9">
        <f t="shared" si="330"/>
        <v>0</v>
      </c>
      <c r="AH191" s="9">
        <f t="shared" si="331"/>
        <v>-1.7945880000000001</v>
      </c>
      <c r="AI191" s="9">
        <f t="shared" si="332"/>
        <v>0.42008402520840293</v>
      </c>
      <c r="AJ191" s="9">
        <f t="shared" ref="AJ191:AJ195" si="352">IF(ABS(AH191)&gt;=0*AI191,(-AH191),0)</f>
        <v>1.7945880000000001</v>
      </c>
      <c r="AK191" s="9">
        <f t="shared" si="333"/>
        <v>1.6708400000000001</v>
      </c>
      <c r="AL191" s="9">
        <f t="shared" si="334"/>
        <v>0.94875767999999994</v>
      </c>
      <c r="AM191" s="9">
        <f t="shared" si="335"/>
        <v>-1.7945880000000001</v>
      </c>
      <c r="AN191" s="9">
        <f t="shared" si="336"/>
        <v>0</v>
      </c>
      <c r="AO191" s="9">
        <f t="shared" si="337"/>
        <v>1.7945880000000001</v>
      </c>
      <c r="AP191" s="9">
        <f t="shared" si="338"/>
        <v>1.6708400000000001</v>
      </c>
      <c r="AQ191" s="9">
        <f t="shared" si="339"/>
        <v>0.94875767999999994</v>
      </c>
      <c r="AR191" s="9">
        <f t="shared" si="340"/>
        <v>1.6708400000000001</v>
      </c>
      <c r="AS191" s="9">
        <f t="shared" si="341"/>
        <v>1.0846522890932808</v>
      </c>
      <c r="AT191" s="9">
        <f t="shared" si="342"/>
        <v>0</v>
      </c>
      <c r="AU191" s="9">
        <f t="shared" si="343"/>
        <v>0</v>
      </c>
      <c r="AV191" s="9">
        <f t="shared" si="344"/>
        <v>0</v>
      </c>
      <c r="AW191" s="9">
        <f t="shared" si="345"/>
        <v>1</v>
      </c>
      <c r="AX191" s="9">
        <f t="shared" si="346"/>
        <v>0</v>
      </c>
      <c r="AY191" s="9">
        <f t="shared" si="347"/>
        <v>0</v>
      </c>
      <c r="AZ191" s="9">
        <v>1</v>
      </c>
      <c r="BA191" s="11">
        <f t="shared" si="348"/>
        <v>0</v>
      </c>
      <c r="BB191" s="11">
        <f t="shared" si="348"/>
        <v>0</v>
      </c>
      <c r="BC191" s="11">
        <f t="shared" si="349"/>
        <v>0</v>
      </c>
      <c r="BD191" s="11">
        <f t="shared" si="350"/>
        <v>0</v>
      </c>
      <c r="BE191" s="11">
        <f t="shared" si="350"/>
        <v>0</v>
      </c>
      <c r="BF191" s="11">
        <f t="shared" si="350"/>
        <v>0</v>
      </c>
      <c r="BG191" s="11">
        <f t="shared" si="350"/>
        <v>1</v>
      </c>
      <c r="BH191" s="11">
        <f t="shared" si="351"/>
        <v>0</v>
      </c>
      <c r="BI191" s="11">
        <f t="shared" si="351"/>
        <v>0</v>
      </c>
      <c r="BL191" s="11">
        <f t="shared" ref="BL191:BO195" si="353">BL$3*BL$4</f>
        <v>2.1259184866228305</v>
      </c>
      <c r="BM191" s="11">
        <f t="shared" si="353"/>
        <v>1.7896762770039132</v>
      </c>
      <c r="BN191" s="11">
        <f t="shared" si="353"/>
        <v>-2.1259184866228305</v>
      </c>
      <c r="BO191" s="11">
        <f t="shared" si="353"/>
        <v>-1.7896762770039132</v>
      </c>
    </row>
    <row r="192" spans="1:67">
      <c r="A192" s="49" t="s">
        <v>19</v>
      </c>
      <c r="B192" s="50">
        <v>2</v>
      </c>
      <c r="C192" s="49" t="s">
        <v>361</v>
      </c>
      <c r="D192" s="49">
        <v>541</v>
      </c>
      <c r="E192" s="49" t="s">
        <v>292</v>
      </c>
      <c r="F192" s="49">
        <v>20091211</v>
      </c>
      <c r="G192" s="49" t="s">
        <v>153</v>
      </c>
      <c r="H192" s="9">
        <f t="shared" si="308"/>
        <v>-0.66669999999999996</v>
      </c>
      <c r="I192" s="49">
        <v>-0.66669999999999996</v>
      </c>
      <c r="J192" s="9">
        <f t="shared" si="309"/>
        <v>0</v>
      </c>
      <c r="K192" s="9">
        <f t="shared" si="310"/>
        <v>0</v>
      </c>
      <c r="L192" s="9">
        <f t="shared" si="311"/>
        <v>-1.6452425999999998</v>
      </c>
      <c r="M192" s="9">
        <f t="shared" si="312"/>
        <v>0.42008402520840293</v>
      </c>
      <c r="N192" s="9">
        <f t="shared" si="313"/>
        <v>1.6452425999999998</v>
      </c>
      <c r="O192" s="9">
        <f t="shared" si="314"/>
        <v>1.3979179999999998</v>
      </c>
      <c r="P192" s="9">
        <f t="shared" si="315"/>
        <v>1.2025708879999999</v>
      </c>
      <c r="Q192" s="9">
        <f t="shared" si="316"/>
        <v>-1.6452425999999998</v>
      </c>
      <c r="R192" s="9">
        <f t="shared" si="317"/>
        <v>0</v>
      </c>
      <c r="S192" s="9">
        <f t="shared" si="307"/>
        <v>1.6452425999999998</v>
      </c>
      <c r="T192" s="9">
        <f t="shared" si="318"/>
        <v>1.3979179999999998</v>
      </c>
      <c r="U192" s="9">
        <f t="shared" si="319"/>
        <v>1.2025708879999999</v>
      </c>
      <c r="V192" s="9">
        <f t="shared" si="320"/>
        <v>1.3979179999999998</v>
      </c>
      <c r="W192" s="9">
        <f t="shared" si="321"/>
        <v>1.0846522890932808</v>
      </c>
      <c r="X192" s="9">
        <f t="shared" si="322"/>
        <v>0</v>
      </c>
      <c r="Y192" s="9">
        <f t="shared" si="323"/>
        <v>0</v>
      </c>
      <c r="Z192" s="9">
        <f t="shared" si="324"/>
        <v>0</v>
      </c>
      <c r="AA192" s="9">
        <f t="shared" si="325"/>
        <v>1</v>
      </c>
      <c r="AB192" s="9">
        <f t="shared" si="326"/>
        <v>0</v>
      </c>
      <c r="AC192" s="9">
        <f t="shared" si="327"/>
        <v>0</v>
      </c>
      <c r="AD192" s="9">
        <f t="shared" si="328"/>
        <v>-2.9285999999999999</v>
      </c>
      <c r="AE192" s="49">
        <v>-2.9285999999999999</v>
      </c>
      <c r="AF192" s="9">
        <f t="shared" si="329"/>
        <v>1</v>
      </c>
      <c r="AG192" s="9">
        <f t="shared" si="330"/>
        <v>1</v>
      </c>
      <c r="AH192" s="9">
        <f t="shared" si="331"/>
        <v>-2.1347915999999998</v>
      </c>
      <c r="AI192" s="9">
        <f t="shared" si="332"/>
        <v>0.42008402520840293</v>
      </c>
      <c r="AJ192" s="9">
        <f t="shared" si="352"/>
        <v>2.1347915999999998</v>
      </c>
      <c r="AK192" s="9">
        <f t="shared" si="333"/>
        <v>-1.1340119999999998</v>
      </c>
      <c r="AL192" s="9">
        <f t="shared" si="334"/>
        <v>0.90112917599999998</v>
      </c>
      <c r="AM192" s="9">
        <f t="shared" si="335"/>
        <v>-2.1347915999999998</v>
      </c>
      <c r="AN192" s="9">
        <f t="shared" si="336"/>
        <v>0</v>
      </c>
      <c r="AO192" s="9">
        <f t="shared" si="337"/>
        <v>2.1347915999999998</v>
      </c>
      <c r="AP192" s="9">
        <f t="shared" si="338"/>
        <v>-1.1340119999999998</v>
      </c>
      <c r="AQ192" s="9">
        <f t="shared" si="339"/>
        <v>0.90112917599999998</v>
      </c>
      <c r="AR192" s="9">
        <f t="shared" si="340"/>
        <v>-1.1340119999999998</v>
      </c>
      <c r="AS192" s="9">
        <f t="shared" si="341"/>
        <v>1.0846522890932808</v>
      </c>
      <c r="AT192" s="9">
        <f t="shared" si="342"/>
        <v>0</v>
      </c>
      <c r="AU192" s="9">
        <f t="shared" si="343"/>
        <v>0</v>
      </c>
      <c r="AV192" s="9">
        <f t="shared" si="344"/>
        <v>0</v>
      </c>
      <c r="AW192" s="9">
        <f t="shared" si="345"/>
        <v>0</v>
      </c>
      <c r="AX192" s="9">
        <f t="shared" si="346"/>
        <v>0</v>
      </c>
      <c r="AY192" s="9">
        <f t="shared" si="347"/>
        <v>0</v>
      </c>
      <c r="AZ192" s="9">
        <v>1</v>
      </c>
      <c r="BA192" s="11">
        <f t="shared" si="348"/>
        <v>1</v>
      </c>
      <c r="BB192" s="11">
        <f t="shared" si="348"/>
        <v>1</v>
      </c>
      <c r="BC192" s="11">
        <f t="shared" si="349"/>
        <v>0</v>
      </c>
      <c r="BD192" s="11">
        <f t="shared" si="350"/>
        <v>0</v>
      </c>
      <c r="BE192" s="11">
        <f t="shared" si="350"/>
        <v>0</v>
      </c>
      <c r="BF192" s="11">
        <f t="shared" si="350"/>
        <v>0</v>
      </c>
      <c r="BG192" s="11">
        <f t="shared" si="350"/>
        <v>1</v>
      </c>
      <c r="BH192" s="11">
        <f t="shared" si="351"/>
        <v>0</v>
      </c>
      <c r="BI192" s="11">
        <f t="shared" si="351"/>
        <v>0</v>
      </c>
      <c r="BL192" s="11">
        <f t="shared" si="353"/>
        <v>2.1259184866228305</v>
      </c>
      <c r="BM192" s="11">
        <f t="shared" si="353"/>
        <v>1.7896762770039132</v>
      </c>
      <c r="BN192" s="11">
        <f t="shared" si="353"/>
        <v>-2.1259184866228305</v>
      </c>
      <c r="BO192" s="11">
        <f t="shared" si="353"/>
        <v>-1.7896762770039132</v>
      </c>
    </row>
    <row r="193" spans="1:67">
      <c r="A193" s="49" t="s">
        <v>19</v>
      </c>
      <c r="B193" s="50">
        <v>2</v>
      </c>
      <c r="C193" s="49" t="s">
        <v>361</v>
      </c>
      <c r="D193" s="49">
        <v>540</v>
      </c>
      <c r="E193" s="49" t="s">
        <v>296</v>
      </c>
      <c r="F193" s="49">
        <v>20100105</v>
      </c>
      <c r="G193" s="49" t="s">
        <v>156</v>
      </c>
      <c r="H193" s="9">
        <f t="shared" si="308"/>
        <v>-2.9167000000000001</v>
      </c>
      <c r="I193" s="49">
        <v>-2.9167000000000001</v>
      </c>
      <c r="J193" s="9">
        <f t="shared" si="309"/>
        <v>1</v>
      </c>
      <c r="K193" s="9">
        <f t="shared" si="310"/>
        <v>1</v>
      </c>
      <c r="L193" s="9">
        <f t="shared" si="311"/>
        <v>-2.0266798199999996</v>
      </c>
      <c r="M193" s="9">
        <f t="shared" si="312"/>
        <v>0.42008402520840293</v>
      </c>
      <c r="N193" s="9">
        <f t="shared" si="313"/>
        <v>2.0266798199999996</v>
      </c>
      <c r="O193" s="9">
        <f t="shared" si="314"/>
        <v>-1.2714574000000003</v>
      </c>
      <c r="P193" s="9">
        <f t="shared" si="315"/>
        <v>1.1567984216</v>
      </c>
      <c r="Q193" s="9">
        <f t="shared" si="316"/>
        <v>-2.0266798199999996</v>
      </c>
      <c r="R193" s="9">
        <f t="shared" si="317"/>
        <v>0</v>
      </c>
      <c r="S193" s="9">
        <f t="shared" si="307"/>
        <v>2.0266798199999996</v>
      </c>
      <c r="T193" s="9">
        <f t="shared" si="318"/>
        <v>-1.2714574000000003</v>
      </c>
      <c r="U193" s="9">
        <f t="shared" si="319"/>
        <v>1.1567984216</v>
      </c>
      <c r="V193" s="9">
        <f t="shared" si="320"/>
        <v>-1.2714574000000003</v>
      </c>
      <c r="W193" s="9">
        <f t="shared" si="321"/>
        <v>1.0846522890932808</v>
      </c>
      <c r="X193" s="9">
        <f t="shared" si="322"/>
        <v>0</v>
      </c>
      <c r="Y193" s="9">
        <f t="shared" si="323"/>
        <v>0</v>
      </c>
      <c r="Z193" s="9">
        <f t="shared" si="324"/>
        <v>0</v>
      </c>
      <c r="AA193" s="9">
        <f t="shared" si="325"/>
        <v>0</v>
      </c>
      <c r="AB193" s="9">
        <f t="shared" si="326"/>
        <v>0</v>
      </c>
      <c r="AC193" s="9">
        <f t="shared" si="327"/>
        <v>0</v>
      </c>
      <c r="AD193" s="9">
        <f t="shared" si="328"/>
        <v>-1.3571</v>
      </c>
      <c r="AE193" s="49">
        <v>-1.3571</v>
      </c>
      <c r="AF193" s="9">
        <f t="shared" si="329"/>
        <v>0</v>
      </c>
      <c r="AG193" s="9">
        <f t="shared" si="330"/>
        <v>0</v>
      </c>
      <c r="AH193" s="9">
        <f t="shared" si="331"/>
        <v>-1.9014841199999997</v>
      </c>
      <c r="AI193" s="9">
        <f t="shared" si="332"/>
        <v>0.42008402520840293</v>
      </c>
      <c r="AJ193" s="9">
        <f t="shared" si="352"/>
        <v>1.9014841199999997</v>
      </c>
      <c r="AK193" s="9">
        <f t="shared" si="333"/>
        <v>0.77769159999999982</v>
      </c>
      <c r="AL193" s="9">
        <f t="shared" si="334"/>
        <v>0.93379222319999999</v>
      </c>
      <c r="AM193" s="9">
        <f t="shared" si="335"/>
        <v>-1.9014841199999997</v>
      </c>
      <c r="AN193" s="9">
        <f t="shared" si="336"/>
        <v>0</v>
      </c>
      <c r="AO193" s="9">
        <f t="shared" si="337"/>
        <v>1.9014841199999997</v>
      </c>
      <c r="AP193" s="9">
        <f t="shared" si="338"/>
        <v>0.77769159999999982</v>
      </c>
      <c r="AQ193" s="9">
        <f t="shared" si="339"/>
        <v>0.93379222319999999</v>
      </c>
      <c r="AR193" s="9">
        <f t="shared" si="340"/>
        <v>0.77769159999999982</v>
      </c>
      <c r="AS193" s="9">
        <f t="shared" si="341"/>
        <v>1.0846522890932808</v>
      </c>
      <c r="AT193" s="9">
        <f t="shared" si="342"/>
        <v>0</v>
      </c>
      <c r="AU193" s="9">
        <f t="shared" si="343"/>
        <v>0</v>
      </c>
      <c r="AV193" s="9">
        <f t="shared" si="344"/>
        <v>0</v>
      </c>
      <c r="AW193" s="9">
        <f t="shared" si="345"/>
        <v>0</v>
      </c>
      <c r="AX193" s="9">
        <f t="shared" si="346"/>
        <v>0</v>
      </c>
      <c r="AY193" s="9">
        <f t="shared" si="347"/>
        <v>0</v>
      </c>
      <c r="AZ193" s="9">
        <v>1</v>
      </c>
      <c r="BA193" s="11">
        <f t="shared" si="348"/>
        <v>1</v>
      </c>
      <c r="BB193" s="11">
        <f t="shared" si="348"/>
        <v>1</v>
      </c>
      <c r="BC193" s="11">
        <f t="shared" si="349"/>
        <v>0</v>
      </c>
      <c r="BD193" s="11">
        <f t="shared" si="350"/>
        <v>0</v>
      </c>
      <c r="BE193" s="11">
        <f t="shared" si="350"/>
        <v>0</v>
      </c>
      <c r="BF193" s="11">
        <f t="shared" si="350"/>
        <v>0</v>
      </c>
      <c r="BG193" s="11">
        <f t="shared" si="350"/>
        <v>0</v>
      </c>
      <c r="BH193" s="11">
        <f t="shared" si="351"/>
        <v>0</v>
      </c>
      <c r="BI193" s="11">
        <f t="shared" si="351"/>
        <v>0</v>
      </c>
      <c r="BL193" s="11">
        <f t="shared" si="353"/>
        <v>2.1259184866228305</v>
      </c>
      <c r="BM193" s="11">
        <f t="shared" si="353"/>
        <v>1.7896762770039132</v>
      </c>
      <c r="BN193" s="11">
        <f t="shared" si="353"/>
        <v>-2.1259184866228305</v>
      </c>
      <c r="BO193" s="11">
        <f t="shared" si="353"/>
        <v>-1.7896762770039132</v>
      </c>
    </row>
    <row r="194" spans="1:67">
      <c r="A194" s="49" t="s">
        <v>19</v>
      </c>
      <c r="B194" s="50">
        <v>2</v>
      </c>
      <c r="C194" s="49" t="s">
        <v>361</v>
      </c>
      <c r="D194" s="49">
        <v>541</v>
      </c>
      <c r="E194" s="49" t="s">
        <v>292</v>
      </c>
      <c r="F194" s="49">
        <v>20100129</v>
      </c>
      <c r="G194" s="49" t="s">
        <v>383</v>
      </c>
      <c r="H194" s="9">
        <f t="shared" si="308"/>
        <v>-0.25</v>
      </c>
      <c r="I194" s="49">
        <v>-0.25</v>
      </c>
      <c r="J194" s="9">
        <f t="shared" si="309"/>
        <v>0</v>
      </c>
      <c r="K194" s="9">
        <f t="shared" si="310"/>
        <v>0</v>
      </c>
      <c r="L194" s="9">
        <f t="shared" si="311"/>
        <v>-1.4936758739999996</v>
      </c>
      <c r="M194" s="9">
        <f t="shared" si="312"/>
        <v>0.42008402520840293</v>
      </c>
      <c r="N194" s="9">
        <f t="shared" si="313"/>
        <v>1.4936758739999996</v>
      </c>
      <c r="O194" s="9">
        <f t="shared" si="314"/>
        <v>1.7766798199999996</v>
      </c>
      <c r="P194" s="9">
        <f t="shared" si="315"/>
        <v>1.2207588951199999</v>
      </c>
      <c r="Q194" s="9">
        <f t="shared" si="316"/>
        <v>-1.4936758739999996</v>
      </c>
      <c r="R194" s="9">
        <f t="shared" si="317"/>
        <v>0</v>
      </c>
      <c r="S194" s="9">
        <f t="shared" si="307"/>
        <v>1.4936758739999996</v>
      </c>
      <c r="T194" s="9">
        <f t="shared" si="318"/>
        <v>1.7766798199999996</v>
      </c>
      <c r="U194" s="9">
        <f t="shared" si="319"/>
        <v>1.2207588951199999</v>
      </c>
      <c r="V194" s="9">
        <f t="shared" si="320"/>
        <v>1.7766798199999996</v>
      </c>
      <c r="W194" s="9">
        <f t="shared" si="321"/>
        <v>1.0846522890932808</v>
      </c>
      <c r="X194" s="9">
        <f t="shared" si="322"/>
        <v>0</v>
      </c>
      <c r="Y194" s="9">
        <f t="shared" si="323"/>
        <v>0</v>
      </c>
      <c r="Z194" s="9">
        <f t="shared" si="324"/>
        <v>0</v>
      </c>
      <c r="AA194" s="9">
        <f t="shared" si="325"/>
        <v>1</v>
      </c>
      <c r="AB194" s="9">
        <f t="shared" si="326"/>
        <v>0</v>
      </c>
      <c r="AC194" s="9">
        <f t="shared" si="327"/>
        <v>0</v>
      </c>
      <c r="AD194" s="9">
        <f t="shared" si="328"/>
        <v>-1.9286000000000001</v>
      </c>
      <c r="AE194" s="49">
        <v>-1.9286000000000001</v>
      </c>
      <c r="AF194" s="9">
        <f t="shared" si="329"/>
        <v>0</v>
      </c>
      <c r="AG194" s="9">
        <f t="shared" si="330"/>
        <v>0</v>
      </c>
      <c r="AH194" s="9">
        <f t="shared" si="331"/>
        <v>-1.9096188839999995</v>
      </c>
      <c r="AI194" s="9">
        <f t="shared" si="332"/>
        <v>0.42008402520840293</v>
      </c>
      <c r="AJ194" s="9">
        <f t="shared" si="352"/>
        <v>1.9096188839999995</v>
      </c>
      <c r="AK194" s="9">
        <f t="shared" si="333"/>
        <v>-2.7115880000000425E-2</v>
      </c>
      <c r="AL194" s="9">
        <f t="shared" si="334"/>
        <v>0.93265335624000001</v>
      </c>
      <c r="AM194" s="9">
        <f t="shared" si="335"/>
        <v>-1.9096188839999995</v>
      </c>
      <c r="AN194" s="9">
        <f t="shared" si="336"/>
        <v>0</v>
      </c>
      <c r="AO194" s="9">
        <f t="shared" si="337"/>
        <v>1.9096188839999995</v>
      </c>
      <c r="AP194" s="9">
        <f t="shared" si="338"/>
        <v>-2.7115880000000425E-2</v>
      </c>
      <c r="AQ194" s="9">
        <f t="shared" si="339"/>
        <v>0.93265335624000001</v>
      </c>
      <c r="AR194" s="9">
        <f t="shared" si="340"/>
        <v>-2.7115880000000425E-2</v>
      </c>
      <c r="AS194" s="9">
        <f t="shared" si="341"/>
        <v>1.0846522890932808</v>
      </c>
      <c r="AT194" s="9">
        <f t="shared" si="342"/>
        <v>0</v>
      </c>
      <c r="AU194" s="9">
        <f t="shared" si="343"/>
        <v>0</v>
      </c>
      <c r="AV194" s="9">
        <f t="shared" si="344"/>
        <v>0</v>
      </c>
      <c r="AW194" s="9">
        <f t="shared" si="345"/>
        <v>0</v>
      </c>
      <c r="AX194" s="9">
        <f t="shared" si="346"/>
        <v>0</v>
      </c>
      <c r="AY194" s="9">
        <f t="shared" si="347"/>
        <v>1</v>
      </c>
      <c r="AZ194" s="9">
        <v>1</v>
      </c>
      <c r="BA194" s="11">
        <f t="shared" si="348"/>
        <v>0</v>
      </c>
      <c r="BB194" s="11">
        <f t="shared" si="348"/>
        <v>0</v>
      </c>
      <c r="BC194" s="11">
        <f t="shared" si="349"/>
        <v>0</v>
      </c>
      <c r="BD194" s="11">
        <f t="shared" si="350"/>
        <v>0</v>
      </c>
      <c r="BE194" s="11">
        <f t="shared" si="350"/>
        <v>0</v>
      </c>
      <c r="BF194" s="11">
        <f t="shared" si="350"/>
        <v>0</v>
      </c>
      <c r="BG194" s="11">
        <f t="shared" si="350"/>
        <v>1</v>
      </c>
      <c r="BH194" s="11">
        <f t="shared" si="351"/>
        <v>0</v>
      </c>
      <c r="BI194" s="11">
        <f t="shared" si="351"/>
        <v>0</v>
      </c>
      <c r="BL194" s="11">
        <f t="shared" si="353"/>
        <v>2.1259184866228305</v>
      </c>
      <c r="BM194" s="11">
        <f t="shared" si="353"/>
        <v>1.7896762770039132</v>
      </c>
      <c r="BN194" s="11">
        <f t="shared" si="353"/>
        <v>-2.1259184866228305</v>
      </c>
      <c r="BO194" s="11">
        <f t="shared" si="353"/>
        <v>-1.7896762770039132</v>
      </c>
    </row>
    <row r="195" spans="1:67">
      <c r="A195" s="49" t="s">
        <v>19</v>
      </c>
      <c r="B195" s="50">
        <v>2</v>
      </c>
      <c r="C195" s="49" t="s">
        <v>361</v>
      </c>
      <c r="D195" s="49">
        <v>540</v>
      </c>
      <c r="E195" s="49" t="s">
        <v>296</v>
      </c>
      <c r="F195" s="49">
        <v>20100205</v>
      </c>
      <c r="G195" s="49" t="s">
        <v>384</v>
      </c>
      <c r="H195" s="9">
        <f t="shared" si="308"/>
        <v>-1.1667000000000001</v>
      </c>
      <c r="I195" s="49">
        <v>-1.1667000000000001</v>
      </c>
      <c r="J195" s="9">
        <f t="shared" si="309"/>
        <v>0</v>
      </c>
      <c r="K195" s="9">
        <f t="shared" si="310"/>
        <v>0</v>
      </c>
      <c r="L195" s="9">
        <f t="shared" si="311"/>
        <v>-1.3955831117999995</v>
      </c>
      <c r="M195" s="9">
        <f t="shared" si="312"/>
        <v>0.42008402520840293</v>
      </c>
      <c r="N195" s="9">
        <f t="shared" si="313"/>
        <v>1.3955831117999995</v>
      </c>
      <c r="O195" s="9">
        <f t="shared" si="314"/>
        <v>0.3269758739999995</v>
      </c>
      <c r="P195" s="9">
        <f t="shared" si="315"/>
        <v>1.232530026584</v>
      </c>
      <c r="Q195" s="9">
        <f t="shared" si="316"/>
        <v>-1.3955831117999995</v>
      </c>
      <c r="R195" s="9">
        <f t="shared" si="317"/>
        <v>0</v>
      </c>
      <c r="S195" s="9">
        <f t="shared" si="307"/>
        <v>1.3955831117999995</v>
      </c>
      <c r="T195" s="9">
        <f t="shared" si="318"/>
        <v>0.3269758739999995</v>
      </c>
      <c r="U195" s="9">
        <f t="shared" si="319"/>
        <v>1.232530026584</v>
      </c>
      <c r="V195" s="9">
        <f t="shared" si="320"/>
        <v>0.3269758739999995</v>
      </c>
      <c r="W195" s="9">
        <f t="shared" si="321"/>
        <v>1.0846522890932808</v>
      </c>
      <c r="X195" s="9">
        <f t="shared" si="322"/>
        <v>0</v>
      </c>
      <c r="Y195" s="9">
        <f t="shared" si="323"/>
        <v>0</v>
      </c>
      <c r="Z195" s="9">
        <f t="shared" si="324"/>
        <v>0</v>
      </c>
      <c r="AA195" s="9">
        <f t="shared" si="325"/>
        <v>0</v>
      </c>
      <c r="AB195" s="9">
        <f t="shared" si="326"/>
        <v>0</v>
      </c>
      <c r="AC195" s="9">
        <f t="shared" si="327"/>
        <v>1</v>
      </c>
      <c r="AD195" s="9">
        <f t="shared" si="328"/>
        <v>-0.85709999999999997</v>
      </c>
      <c r="AE195" s="49">
        <v>-0.85709999999999997</v>
      </c>
      <c r="AF195" s="9">
        <f t="shared" si="329"/>
        <v>0</v>
      </c>
      <c r="AG195" s="9">
        <f t="shared" si="330"/>
        <v>0</v>
      </c>
      <c r="AH195" s="9">
        <f t="shared" si="331"/>
        <v>-1.5938632187999997</v>
      </c>
      <c r="AI195" s="9">
        <f t="shared" si="332"/>
        <v>0.42008402520840293</v>
      </c>
      <c r="AJ195" s="9">
        <f t="shared" si="352"/>
        <v>1.5938632187999997</v>
      </c>
      <c r="AK195" s="9">
        <f t="shared" si="333"/>
        <v>1.0525188839999995</v>
      </c>
      <c r="AL195" s="9">
        <f t="shared" si="334"/>
        <v>0.976859149368</v>
      </c>
      <c r="AM195" s="9">
        <f t="shared" si="335"/>
        <v>-1.5938632187999997</v>
      </c>
      <c r="AN195" s="9">
        <f t="shared" si="336"/>
        <v>0</v>
      </c>
      <c r="AO195" s="9">
        <f t="shared" si="337"/>
        <v>1.5938632187999997</v>
      </c>
      <c r="AP195" s="9">
        <f t="shared" si="338"/>
        <v>1.0525188839999995</v>
      </c>
      <c r="AQ195" s="9">
        <f t="shared" si="339"/>
        <v>0.976859149368</v>
      </c>
      <c r="AR195" s="9">
        <f t="shared" si="340"/>
        <v>1.0525188839999995</v>
      </c>
      <c r="AS195" s="9">
        <f t="shared" si="341"/>
        <v>1.0846522890932808</v>
      </c>
      <c r="AT195" s="9">
        <f t="shared" si="342"/>
        <v>0</v>
      </c>
      <c r="AU195" s="9">
        <f t="shared" si="343"/>
        <v>0</v>
      </c>
      <c r="AV195" s="9">
        <f t="shared" si="344"/>
        <v>0</v>
      </c>
      <c r="AW195" s="9">
        <f t="shared" si="345"/>
        <v>0</v>
      </c>
      <c r="AX195" s="9">
        <f t="shared" si="346"/>
        <v>0</v>
      </c>
      <c r="AY195" s="9">
        <f t="shared" si="347"/>
        <v>0</v>
      </c>
      <c r="AZ195" s="9">
        <v>1</v>
      </c>
      <c r="BA195" s="11">
        <f t="shared" si="348"/>
        <v>0</v>
      </c>
      <c r="BB195" s="11">
        <f t="shared" si="348"/>
        <v>0</v>
      </c>
      <c r="BC195" s="11">
        <f t="shared" si="349"/>
        <v>0</v>
      </c>
      <c r="BD195" s="11">
        <f t="shared" si="350"/>
        <v>0</v>
      </c>
      <c r="BE195" s="11">
        <f t="shared" si="350"/>
        <v>0</v>
      </c>
      <c r="BF195" s="11">
        <f t="shared" si="350"/>
        <v>0</v>
      </c>
      <c r="BG195" s="11">
        <f t="shared" si="350"/>
        <v>0</v>
      </c>
      <c r="BH195" s="11">
        <f t="shared" si="351"/>
        <v>0</v>
      </c>
      <c r="BI195" s="11">
        <f t="shared" si="351"/>
        <v>0</v>
      </c>
      <c r="BL195" s="11">
        <f t="shared" si="353"/>
        <v>2.1259184866228305</v>
      </c>
      <c r="BM195" s="11">
        <f t="shared" si="353"/>
        <v>1.7896762770039132</v>
      </c>
      <c r="BN195" s="11">
        <f t="shared" si="353"/>
        <v>-2.1259184866228305</v>
      </c>
      <c r="BO195" s="11">
        <f t="shared" si="353"/>
        <v>-1.7896762770039132</v>
      </c>
    </row>
    <row r="196" spans="1:67">
      <c r="A196" s="9"/>
      <c r="B196" s="9">
        <f>COUNT(B190:B195)</f>
        <v>6</v>
      </c>
      <c r="C196" s="9"/>
      <c r="D196" s="9"/>
      <c r="E196" s="9"/>
      <c r="F196" s="9"/>
      <c r="G196" s="9"/>
      <c r="H196" s="9"/>
      <c r="J196" s="9">
        <f>SUM(J190:J195)</f>
        <v>2</v>
      </c>
      <c r="K196" s="9">
        <f>SUM(K190:K195)</f>
        <v>2</v>
      </c>
      <c r="L196" s="9"/>
      <c r="M196" s="9"/>
      <c r="N196" s="9"/>
      <c r="O196" s="9">
        <f>AVERAGE(O190:O195)</f>
        <v>-5.0007284333333603E-2</v>
      </c>
      <c r="P196" s="9">
        <f>AVERAGE(P190:P195)</f>
        <v>1.1795152118839998</v>
      </c>
      <c r="Q196" s="9"/>
      <c r="R196" s="9">
        <f>SUM(R190:R195)</f>
        <v>0</v>
      </c>
      <c r="S196" s="9"/>
      <c r="T196" s="9">
        <f>AVERAGE(T190:T195)</f>
        <v>0.26084271566666639</v>
      </c>
      <c r="U196" s="9">
        <f>AVERAGE(U190:U195)</f>
        <v>1.1795152118839998</v>
      </c>
      <c r="V196" s="9"/>
      <c r="W196" s="9"/>
      <c r="X196" s="9">
        <f t="shared" ref="X196:AC196" si="354">SUM(X190:X195)</f>
        <v>0</v>
      </c>
      <c r="Y196" s="9">
        <f t="shared" si="354"/>
        <v>0</v>
      </c>
      <c r="Z196" s="9">
        <f t="shared" si="354"/>
        <v>0</v>
      </c>
      <c r="AA196" s="9">
        <f t="shared" si="354"/>
        <v>3</v>
      </c>
      <c r="AB196" s="9">
        <f t="shared" si="354"/>
        <v>0</v>
      </c>
      <c r="AC196" s="9">
        <f t="shared" si="354"/>
        <v>1</v>
      </c>
      <c r="AD196" s="9"/>
      <c r="AF196" s="9">
        <f>SUM(AF190:AF195)</f>
        <v>2</v>
      </c>
      <c r="AG196" s="9">
        <f>SUM(AG190:AG195)</f>
        <v>2</v>
      </c>
      <c r="AH196" s="9"/>
      <c r="AI196" s="9"/>
      <c r="AJ196" s="9"/>
      <c r="AK196" s="9">
        <f>AVERAGE(AK190:AK195)</f>
        <v>-6.8346232666666798E-2</v>
      </c>
      <c r="AL196" s="9">
        <f>AVERAGE(AL190:AL195)</f>
        <v>0.92862899746799998</v>
      </c>
      <c r="AM196" s="9"/>
      <c r="AN196" s="9">
        <f>SUM(AN190:AN195)</f>
        <v>0</v>
      </c>
      <c r="AO196" s="9"/>
      <c r="AP196" s="9">
        <f>AVERAGE(AP190:AP195)</f>
        <v>0.28185376733333317</v>
      </c>
      <c r="AQ196" s="9">
        <f>AVERAGE(AQ190:AQ195)</f>
        <v>0.92862899746799998</v>
      </c>
      <c r="AR196" s="9"/>
      <c r="AS196" s="9"/>
      <c r="AT196" s="9">
        <f t="shared" ref="AT196:BI196" si="355">SUM(AT190:AT195)</f>
        <v>0</v>
      </c>
      <c r="AU196" s="9">
        <f t="shared" si="355"/>
        <v>0</v>
      </c>
      <c r="AV196" s="9">
        <f t="shared" si="355"/>
        <v>0</v>
      </c>
      <c r="AW196" s="9">
        <f t="shared" si="355"/>
        <v>1</v>
      </c>
      <c r="AX196" s="9">
        <f t="shared" si="355"/>
        <v>0</v>
      </c>
      <c r="AY196" s="9">
        <f t="shared" si="355"/>
        <v>1</v>
      </c>
      <c r="AZ196" s="9">
        <f t="shared" si="355"/>
        <v>6</v>
      </c>
      <c r="BA196" s="9">
        <f t="shared" si="355"/>
        <v>3</v>
      </c>
      <c r="BB196" s="9">
        <f t="shared" si="355"/>
        <v>3</v>
      </c>
      <c r="BC196" s="9">
        <f t="shared" si="355"/>
        <v>0</v>
      </c>
      <c r="BD196" s="9">
        <f t="shared" si="355"/>
        <v>0</v>
      </c>
      <c r="BE196" s="9">
        <f t="shared" si="355"/>
        <v>0</v>
      </c>
      <c r="BF196" s="9">
        <f t="shared" si="355"/>
        <v>0</v>
      </c>
      <c r="BG196" s="9">
        <f t="shared" si="355"/>
        <v>4</v>
      </c>
      <c r="BH196" s="9">
        <f t="shared" si="355"/>
        <v>0</v>
      </c>
      <c r="BI196" s="9">
        <f t="shared" si="355"/>
        <v>0</v>
      </c>
    </row>
    <row r="197" spans="1:67">
      <c r="A197" s="9"/>
      <c r="B197" s="9"/>
      <c r="C197" s="9"/>
      <c r="D197" s="9"/>
      <c r="E197" s="9"/>
      <c r="F197" s="9"/>
      <c r="G197" s="9"/>
      <c r="H197" s="9"/>
      <c r="J197" s="9"/>
      <c r="K197" s="9"/>
      <c r="L197" s="9"/>
      <c r="M197" s="9"/>
      <c r="N197" s="9"/>
      <c r="O197" s="9">
        <f>P$3 + O196*P$4</f>
        <v>1.39399912588</v>
      </c>
      <c r="P197" s="9"/>
      <c r="Q197" s="9"/>
      <c r="R197" s="9"/>
      <c r="S197" s="9"/>
      <c r="T197" s="9">
        <f>U$3 + T196*U$4</f>
        <v>1.4313011258799999</v>
      </c>
      <c r="U197" s="9"/>
      <c r="V197" s="9"/>
      <c r="W197" s="9"/>
      <c r="X197" s="9"/>
      <c r="Y197" s="9"/>
      <c r="Z197" s="9">
        <f>Z196-Y196</f>
        <v>0</v>
      </c>
      <c r="AA197" s="9"/>
      <c r="AB197" s="9"/>
      <c r="AC197" s="9"/>
      <c r="AD197" s="9"/>
      <c r="AF197" s="9"/>
      <c r="AG197" s="9"/>
      <c r="AH197" s="9"/>
      <c r="AI197" s="9"/>
      <c r="AJ197" s="9"/>
      <c r="AK197" s="9">
        <f>AL$3 + AK196*AL$4</f>
        <v>1.1904315274266666</v>
      </c>
      <c r="AL197" s="9"/>
      <c r="AM197" s="9"/>
      <c r="AN197" s="9"/>
      <c r="AO197" s="9"/>
      <c r="AP197" s="9">
        <f>AQ$3 + AP196*AQ$4</f>
        <v>1.2394595274266667</v>
      </c>
      <c r="AQ197" s="9"/>
      <c r="AR197" s="9"/>
      <c r="AS197" s="9"/>
      <c r="AT197" s="9"/>
      <c r="AU197" s="9"/>
      <c r="AV197" s="9">
        <f>AV196-AU196</f>
        <v>0</v>
      </c>
      <c r="AW197" s="9"/>
      <c r="AX197" s="9"/>
      <c r="AY197" s="9"/>
      <c r="AZ197" s="9"/>
    </row>
    <row r="198" spans="1:67">
      <c r="A198" s="9"/>
      <c r="B198" s="9"/>
      <c r="C198" s="9"/>
      <c r="D198" s="9"/>
      <c r="E198" s="9"/>
      <c r="F198" s="9"/>
      <c r="G198" s="9"/>
      <c r="H198" s="9"/>
      <c r="J198" s="9"/>
      <c r="K198" s="9"/>
      <c r="L198" s="9"/>
      <c r="M198" s="9"/>
      <c r="N198" s="9"/>
      <c r="O198" s="9">
        <f>STDEV(O190:O195)</f>
        <v>2.0653420736717534</v>
      </c>
      <c r="P198" s="9"/>
      <c r="Q198" s="9"/>
      <c r="R198" s="9"/>
      <c r="S198" s="9"/>
      <c r="T198" s="9">
        <f>STDEV(T190:T195)</f>
        <v>1.4713811656680866</v>
      </c>
      <c r="U198" s="9"/>
      <c r="V198" s="9"/>
      <c r="W198" s="9"/>
      <c r="X198" s="9"/>
      <c r="Y198" s="9"/>
      <c r="Z198" s="9"/>
      <c r="AA198" s="9"/>
      <c r="AB198" s="9"/>
      <c r="AC198" s="9"/>
      <c r="AD198" s="9"/>
      <c r="AF198" s="9"/>
      <c r="AG198" s="9"/>
      <c r="AH198" s="9"/>
      <c r="AI198" s="9"/>
      <c r="AJ198" s="9"/>
      <c r="AK198" s="9">
        <f>STDEV(AK190:AK195)</f>
        <v>1.6325132632515411</v>
      </c>
      <c r="AL198" s="9"/>
      <c r="AM198" s="9"/>
      <c r="AN198" s="9"/>
      <c r="AO198" s="9"/>
      <c r="AP198" s="9">
        <f>STDEV(AP190:AP195)</f>
        <v>1.0710104744230453</v>
      </c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67">
      <c r="A199" s="9"/>
      <c r="B199" s="9"/>
      <c r="C199" s="9"/>
      <c r="D199" s="9"/>
      <c r="E199" s="9"/>
      <c r="F199" s="9"/>
      <c r="G199" s="9"/>
      <c r="H199" s="9"/>
      <c r="J199" s="9"/>
      <c r="K199" s="9"/>
      <c r="L199" s="9"/>
      <c r="M199" s="9"/>
      <c r="N199" s="9"/>
      <c r="O199" s="9">
        <f>SQRT(O198^2 + O196^2)</f>
        <v>2.0659473879470247</v>
      </c>
      <c r="P199" s="9"/>
      <c r="Q199" s="9"/>
      <c r="R199" s="9"/>
      <c r="S199" s="9"/>
      <c r="T199" s="9">
        <f>SQRT(T198^2 + T196^2)</f>
        <v>1.4943230765129536</v>
      </c>
      <c r="U199" s="9"/>
      <c r="V199" s="9"/>
      <c r="W199" s="9"/>
      <c r="X199" s="9"/>
      <c r="Y199" s="9"/>
      <c r="Z199" s="9"/>
      <c r="AA199" s="9"/>
      <c r="AB199" s="9"/>
      <c r="AC199" s="9"/>
      <c r="AD199" s="9"/>
      <c r="AF199" s="9"/>
      <c r="AG199" s="9"/>
      <c r="AH199" s="9"/>
      <c r="AI199" s="9"/>
      <c r="AJ199" s="9"/>
      <c r="AK199" s="9">
        <f>SQRT(AK198^2 + AK196^2)</f>
        <v>1.6339433167071375</v>
      </c>
      <c r="AL199" s="9"/>
      <c r="AM199" s="9"/>
      <c r="AN199" s="9"/>
      <c r="AO199" s="9"/>
      <c r="AP199" s="9">
        <f>SQRT(AP198^2 + AP196^2)</f>
        <v>1.1074768541526587</v>
      </c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67">
      <c r="A200" s="9"/>
      <c r="B200" s="9"/>
      <c r="C200" s="9"/>
      <c r="D200" s="9"/>
      <c r="E200" s="9"/>
      <c r="F200" s="9"/>
      <c r="G200" s="9"/>
      <c r="H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67">
      <c r="A201" s="9"/>
      <c r="B201" s="9"/>
      <c r="C201" s="9"/>
      <c r="D201" s="9"/>
      <c r="E201" s="9"/>
      <c r="F201" s="9"/>
      <c r="G201" s="9"/>
      <c r="H201" s="9"/>
      <c r="J201" s="9"/>
      <c r="K201" s="9"/>
      <c r="L201" s="9">
        <f>AVERAGE(I202:I204)</f>
        <v>-0.78569999999999995</v>
      </c>
      <c r="M201" s="9"/>
      <c r="N201" s="9">
        <v>0</v>
      </c>
      <c r="O201" s="9"/>
      <c r="P201" s="9"/>
      <c r="Q201" s="9">
        <f>AVERAGE(I202:I204)</f>
        <v>-0.78569999999999995</v>
      </c>
      <c r="R201" s="9"/>
      <c r="S201" s="9">
        <f>-1*Q201</f>
        <v>0.78569999999999995</v>
      </c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F201" s="9"/>
      <c r="AG201" s="9"/>
      <c r="AH201" s="9">
        <f>AVERAGE(AE202:AE204)</f>
        <v>-2.0833333333333332E-2</v>
      </c>
      <c r="AI201" s="9"/>
      <c r="AJ201" s="9">
        <v>0</v>
      </c>
      <c r="AK201" s="9"/>
      <c r="AL201" s="9"/>
      <c r="AM201" s="9">
        <f>AVERAGE(AE202:AE204)</f>
        <v>-2.0833333333333332E-2</v>
      </c>
      <c r="AN201" s="9"/>
      <c r="AO201" s="9">
        <f>-1*AM201</f>
        <v>2.0833333333333332E-2</v>
      </c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67">
      <c r="A202" s="47" t="s">
        <v>19</v>
      </c>
      <c r="B202" s="48">
        <v>3</v>
      </c>
      <c r="C202" s="47" t="s">
        <v>346</v>
      </c>
      <c r="D202" s="47">
        <v>541</v>
      </c>
      <c r="E202" s="47" t="s">
        <v>292</v>
      </c>
      <c r="F202" s="47">
        <v>20090822</v>
      </c>
      <c r="G202" s="47" t="s">
        <v>116</v>
      </c>
      <c r="H202" s="9">
        <f>IF(X202=1,IF(ABS(I203-I202)&gt;H$3,IF(I202&gt;Q201,IF(I202&gt;I203,Q201+H$4,I202),IF(I202&lt;I203,Q201-H$4,I202)),I202),I202)</f>
        <v>-0.85709999999999997</v>
      </c>
      <c r="I202" s="47">
        <v>-0.85709999999999997</v>
      </c>
      <c r="J202" s="9">
        <f>IF(ABS(I202)&gt;=1.96,1,0)</f>
        <v>0</v>
      </c>
      <c r="K202" s="9">
        <f>IF(ABS(I202)&gt;=1.96,1,IF(((SQRT(ABS(I202-I201)) - 0.969)/0.416)&gt;=1.96,1,0))</f>
        <v>0</v>
      </c>
      <c r="L202" s="9">
        <f>L$2*I202 + (1-L$2)*L201</f>
        <v>-0.80711999999999995</v>
      </c>
      <c r="M202" s="9">
        <f>SQRT(M$2/(2 - M$2))</f>
        <v>0.42008402520840293</v>
      </c>
      <c r="N202" s="9">
        <f>IF(ABS(L202)&gt;=0*M202,(-L202),0)</f>
        <v>0.80711999999999995</v>
      </c>
      <c r="O202" s="9">
        <f>I202+N201</f>
        <v>-0.85709999999999997</v>
      </c>
      <c r="P202" s="9">
        <f>IF(N202=0, P$3, P$3 + L202*P$4)</f>
        <v>1.3031455999999999</v>
      </c>
      <c r="Q202" s="9">
        <f>Q$2*H202 + (1-Q$2)*Q201</f>
        <v>-0.80711999999999995</v>
      </c>
      <c r="R202" s="9">
        <f>IF(Q202&gt;=R$2,1,IF(Q202&lt;=R$3,1,0))</f>
        <v>0</v>
      </c>
      <c r="S202" s="9">
        <f>-1*Q202</f>
        <v>0.80711999999999995</v>
      </c>
      <c r="T202" s="9">
        <f>H202+S201</f>
        <v>-7.1400000000000019E-2</v>
      </c>
      <c r="U202" s="9">
        <f>IF(S202=0, U$3, U$3 + Q202*U$4)</f>
        <v>1.3031455999999999</v>
      </c>
      <c r="V202" s="9">
        <f>I202 - Q201</f>
        <v>-7.1400000000000019E-2</v>
      </c>
      <c r="W202" s="9">
        <f>IF(W$3=0,SQRT(1 + (Q$2/(2 - Q$2))),W$2)</f>
        <v>1.0846522890932808</v>
      </c>
      <c r="X202" s="9">
        <f>IF(ABS(V202)&gt;(W202*X$3), 1, 0)</f>
        <v>0</v>
      </c>
      <c r="Y202" s="9">
        <f>IF(ABS(V202)&gt;(W202*Y$3), 1, 0)</f>
        <v>0</v>
      </c>
      <c r="Z202" s="9">
        <f>IF(ABS(V202)&gt;(W202*Z$3), 1, 0)</f>
        <v>0</v>
      </c>
      <c r="AA202" s="9">
        <f>IF(ABS(V202)&gt;(W202*AA$3), 1, 0)</f>
        <v>0</v>
      </c>
      <c r="AB202" s="9">
        <f>IF(Y201+Z201=0,IF(ABS(V202)&lt;=AB$2,IF(ABS(Q202)&lt;=AB$3,1,0), 0), 0)</f>
        <v>0</v>
      </c>
      <c r="AC202" s="9">
        <f>IF(Y201+Z201=0, IF(ABS(V202)&lt;=AC$2,IF(ABS(Q202)&lt;=AC$3,1,0), 0), 0)</f>
        <v>1</v>
      </c>
      <c r="AD202" s="9">
        <f>IF(AT202=1,IF(ABS(AE203-AE202)&gt;AD$3,IF(AE202&gt;AM201,IF(AE202&gt;AE203,AM201+AD$4,AE202),IF(AE202&lt;AE203,AM201-AD$4,AE202)),AE202),AE202)</f>
        <v>0</v>
      </c>
      <c r="AE202" s="47">
        <v>0</v>
      </c>
      <c r="AF202" s="9">
        <f>IF(ABS(AE202)&gt;=1.96,1,0)</f>
        <v>0</v>
      </c>
      <c r="AG202" s="9">
        <f>IF(ABS(AE202)&gt;=1.96,1,IF(((SQRT(ABS(AE202-AE201)) - 0.969)/0.416)&gt;=1.8,1,0))</f>
        <v>0</v>
      </c>
      <c r="AH202" s="9">
        <f>AH$2*AE202 + (1-AH$2)*AH201</f>
        <v>-1.4583333333333332E-2</v>
      </c>
      <c r="AI202" s="9">
        <f>SQRT(AI$2/(2 - AI$2))</f>
        <v>0.42008402520840293</v>
      </c>
      <c r="AJ202" s="9">
        <f>IF(ABS(AH202)&gt;=0*AI202,(-AH202),0)</f>
        <v>1.4583333333333332E-2</v>
      </c>
      <c r="AK202" s="9">
        <f>AE202+AJ201</f>
        <v>0</v>
      </c>
      <c r="AL202" s="9">
        <f>IF(AJ202=0, AL$3, AL$3 + AH202*AL$4)</f>
        <v>1.1979583333333332</v>
      </c>
      <c r="AM202" s="9">
        <f>AM$2*AD202 + (1-AM$2)*AM201</f>
        <v>-1.4583333333333332E-2</v>
      </c>
      <c r="AN202" s="9">
        <f>IF(AM202&gt;=AN$2,1,IF(AM202&lt;=AN$3,1,0))</f>
        <v>0</v>
      </c>
      <c r="AO202" s="9">
        <f>-1*AM202</f>
        <v>1.4583333333333332E-2</v>
      </c>
      <c r="AP202" s="9">
        <f>AD202+AO201</f>
        <v>2.0833333333333332E-2</v>
      </c>
      <c r="AQ202" s="9">
        <f>IF(AO202=0, AQ$3, AQ$3 + AM202*AQ$4)</f>
        <v>1.1979583333333332</v>
      </c>
      <c r="AR202" s="9">
        <f>AE202 - AM201</f>
        <v>2.0833333333333332E-2</v>
      </c>
      <c r="AS202" s="9">
        <f>IF(AS$3=0,SQRT(1 + (AM$2/(2 - AM$2))),AS$2)</f>
        <v>1.0846522890932808</v>
      </c>
      <c r="AT202" s="9">
        <f>IF(ABS(AR202)&gt;(AS202*AT$3), 1, 0)</f>
        <v>0</v>
      </c>
      <c r="AU202" s="9">
        <f>IF(ABS(AR202)&gt;(AS202*AU$3), 1, 0)</f>
        <v>0</v>
      </c>
      <c r="AV202" s="9">
        <f>IF(ABS(AR202)&gt;(AS202*AV$3), 1, 0)</f>
        <v>0</v>
      </c>
      <c r="AW202" s="9">
        <f>IF(ABS(AR202)&gt;(AS202*AW$3), 1, 0)</f>
        <v>0</v>
      </c>
      <c r="AX202" s="9">
        <f>IF(AU201+AV201=0,IF(ABS(AR202)&lt;=AX$2,IF(ABS(AM202)&lt;=AX$3,1,0), 0), 0)</f>
        <v>1</v>
      </c>
      <c r="AY202" s="9">
        <f>IF(AU201+AV201=0, IF(ABS(AR202)&lt;=AY$2,IF(ABS(AM202)&lt;=AY$3,1,0), 0), 0)</f>
        <v>1</v>
      </c>
      <c r="AZ202" s="9">
        <v>1</v>
      </c>
      <c r="BA202" s="11">
        <f t="shared" ref="BA202:BB205" si="356">IF(SUM(J202,AF202)&gt;0,1,0)</f>
        <v>0</v>
      </c>
      <c r="BB202" s="11">
        <f t="shared" si="356"/>
        <v>0</v>
      </c>
      <c r="BC202" s="11">
        <f>IF(SUM(R202,AN202)&gt;0,1,0)</f>
        <v>0</v>
      </c>
      <c r="BD202" s="11">
        <f t="shared" ref="BD202:BG205" si="357">IF(SUM(X202,AT202)&gt;0,1,0)</f>
        <v>0</v>
      </c>
      <c r="BE202" s="11">
        <f t="shared" si="357"/>
        <v>0</v>
      </c>
      <c r="BF202" s="11">
        <f t="shared" si="357"/>
        <v>0</v>
      </c>
      <c r="BG202" s="11">
        <f t="shared" si="357"/>
        <v>0</v>
      </c>
      <c r="BH202" s="11">
        <f t="shared" ref="BH202:BI205" si="358">IF(SUM(AB202,AX202)=2,1,0)</f>
        <v>0</v>
      </c>
      <c r="BI202" s="11">
        <f t="shared" si="358"/>
        <v>1</v>
      </c>
      <c r="BL202" s="11">
        <f>BL$3*BL$4</f>
        <v>2.1259184866228305</v>
      </c>
      <c r="BM202" s="11">
        <f>BM$3*BM$4</f>
        <v>1.7896762770039132</v>
      </c>
      <c r="BN202" s="11">
        <f>BN$3*BN$4</f>
        <v>-2.1259184866228305</v>
      </c>
      <c r="BO202" s="11">
        <f>BO$3*BO$4</f>
        <v>-1.7896762770039132</v>
      </c>
    </row>
    <row r="203" spans="1:67">
      <c r="A203" s="47" t="s">
        <v>19</v>
      </c>
      <c r="B203" s="48">
        <v>3</v>
      </c>
      <c r="C203" s="47" t="s">
        <v>346</v>
      </c>
      <c r="D203" s="47">
        <v>540</v>
      </c>
      <c r="E203" s="47" t="s">
        <v>296</v>
      </c>
      <c r="F203" s="47">
        <v>20090831</v>
      </c>
      <c r="G203" s="47" t="s">
        <v>119</v>
      </c>
      <c r="H203" s="9">
        <f>IF(X203=1,IF(ABS(I204-I203)&gt;H$3,IF(I203&gt;Q202,IF(I203&gt;I204,Q202+H$4,I203),IF(I203&lt;I204,Q202-H$4,I203)),I203),I203)</f>
        <v>-1.0713999999999999</v>
      </c>
      <c r="I203" s="47">
        <v>-1.0713999999999999</v>
      </c>
      <c r="J203" s="9">
        <f>IF(ABS(I203)&gt;=1.96,1,0)</f>
        <v>0</v>
      </c>
      <c r="K203" s="9">
        <f>IF(ABS(I203)&gt;=1.96,1,IF(((SQRT(ABS(I203-I202)) - 0.969)/0.416)&gt;=1.96,1,0))</f>
        <v>0</v>
      </c>
      <c r="L203" s="9">
        <f>L$2*I203 + (1-L$2)*L202</f>
        <v>-0.88640399999999997</v>
      </c>
      <c r="M203" s="9">
        <f>SQRT(M$2/(2 - M$2))</f>
        <v>0.42008402520840293</v>
      </c>
      <c r="N203" s="9">
        <f>IF(ABS(L203)&gt;=0*M203,(-L203),0)</f>
        <v>0.88640399999999997</v>
      </c>
      <c r="O203" s="9">
        <f>I203+N202</f>
        <v>-0.26427999999999996</v>
      </c>
      <c r="P203" s="9">
        <f>IF(N203=0, P$3, P$3 + L203*P$4)</f>
        <v>1.2936315199999999</v>
      </c>
      <c r="Q203" s="9">
        <f>Q$2*H203 + (1-Q$2)*Q202</f>
        <v>-0.88640399999999997</v>
      </c>
      <c r="R203" s="9">
        <f>IF(Q203&gt;=R$2,1,IF(Q203&lt;=R$3,1,0))</f>
        <v>0</v>
      </c>
      <c r="S203" s="9">
        <f>-1*Q203</f>
        <v>0.88640399999999997</v>
      </c>
      <c r="T203" s="9">
        <f>H203+S202</f>
        <v>-0.26427999999999996</v>
      </c>
      <c r="U203" s="9">
        <f>IF(S203=0, U$3, U$3 + Q203*U$4)</f>
        <v>1.2936315199999999</v>
      </c>
      <c r="V203" s="9">
        <f>I203 - Q202</f>
        <v>-0.26427999999999996</v>
      </c>
      <c r="W203" s="9">
        <f>IF(W$3=0,SQRT(1 + (Q$2/(2 - Q$2))),W$2)</f>
        <v>1.0846522890932808</v>
      </c>
      <c r="X203" s="9">
        <f>IF(ABS(V203)&gt;(W203*X$3), 1, 0)</f>
        <v>0</v>
      </c>
      <c r="Y203" s="9">
        <f>IF(ABS(V203)&gt;(W203*Y$3), 1, 0)</f>
        <v>0</v>
      </c>
      <c r="Z203" s="9">
        <f>IF(ABS(V203)&gt;(W203*Z$3), 1, 0)</f>
        <v>0</v>
      </c>
      <c r="AA203" s="9">
        <f>IF(ABS(V203)&gt;(W203*AA$3), 1, 0)</f>
        <v>0</v>
      </c>
      <c r="AB203" s="9">
        <f>IF(Y202+Z202=0,IF(ABS(V203)&lt;=AB$2,IF(ABS(Q203)&lt;=AB$3,1,0), 0), 0)</f>
        <v>0</v>
      </c>
      <c r="AC203" s="9">
        <f>IF(Y202+Z202=0, IF(ABS(V203)&lt;=AC$2,IF(ABS(Q203)&lt;=AC$3,1,0), 0), 0)</f>
        <v>1</v>
      </c>
      <c r="AD203" s="9">
        <f>IF(AT203=1,IF(ABS(AE204-AE203)&gt;AD$3,IF(AE203&gt;AM202,IF(AE203&gt;AE204,AM202+AD$4,AE203),IF(AE203&lt;AE204,AM202-AD$4,AE203)),AE203),AE203)</f>
        <v>0.3125</v>
      </c>
      <c r="AE203" s="47">
        <v>0.3125</v>
      </c>
      <c r="AF203" s="9">
        <f>IF(ABS(AE203)&gt;=1.96,1,0)</f>
        <v>0</v>
      </c>
      <c r="AG203" s="9">
        <f>IF(ABS(AE203)&gt;=1.96,1,IF(((SQRT(ABS(AE203-AE202)) - 0.969)/0.416)&gt;=1.8,1,0))</f>
        <v>0</v>
      </c>
      <c r="AH203" s="9">
        <f>AH$2*AE203 + (1-AH$2)*AH202</f>
        <v>8.3541666666666667E-2</v>
      </c>
      <c r="AI203" s="9">
        <f>SQRT(AI$2/(2 - AI$2))</f>
        <v>0.42008402520840293</v>
      </c>
      <c r="AJ203" s="9">
        <f t="shared" ref="AJ203:AJ205" si="359">IF(ABS(AH203)&gt;=0*AI203,(-AH203),0)</f>
        <v>-8.3541666666666667E-2</v>
      </c>
      <c r="AK203" s="9">
        <f>AE203+AJ202</f>
        <v>0.32708333333333334</v>
      </c>
      <c r="AL203" s="9">
        <f>IF(AJ203=0, AL$3, AL$3 + AH203*AL$4)</f>
        <v>1.2116958333333332</v>
      </c>
      <c r="AM203" s="9">
        <f>AM$2*AD203 + (1-AM$2)*AM202</f>
        <v>8.3541666666666667E-2</v>
      </c>
      <c r="AN203" s="9">
        <f>IF(AM203&gt;=AN$2,1,IF(AM203&lt;=AN$3,1,0))</f>
        <v>0</v>
      </c>
      <c r="AO203" s="9">
        <f>-1*AM203</f>
        <v>-8.3541666666666667E-2</v>
      </c>
      <c r="AP203" s="9">
        <f>AD203+AO202</f>
        <v>0.32708333333333334</v>
      </c>
      <c r="AQ203" s="9">
        <f>IF(AO203=0, AQ$3, AQ$3 + AM203*AQ$4)</f>
        <v>1.2116958333333332</v>
      </c>
      <c r="AR203" s="9">
        <f>AE203 - AM202</f>
        <v>0.32708333333333334</v>
      </c>
      <c r="AS203" s="9">
        <f>IF(AS$3=0,SQRT(1 + (AM$2/(2 - AM$2))),AS$2)</f>
        <v>1.0846522890932808</v>
      </c>
      <c r="AT203" s="9">
        <f>IF(ABS(AR203)&gt;(AS203*AT$3), 1, 0)</f>
        <v>0</v>
      </c>
      <c r="AU203" s="9">
        <f>IF(ABS(AR203)&gt;(AS203*AU$3), 1, 0)</f>
        <v>0</v>
      </c>
      <c r="AV203" s="9">
        <f>IF(ABS(AR203)&gt;(AS203*AV$3), 1, 0)</f>
        <v>0</v>
      </c>
      <c r="AW203" s="9">
        <f>IF(ABS(AR203)&gt;(AS203*AW$3), 1, 0)</f>
        <v>0</v>
      </c>
      <c r="AX203" s="9">
        <f>IF(AU202+AV202=0,IF(ABS(AR203)&lt;=AX$2,IF(ABS(AM203)&lt;=AX$3,1,0), 0), 0)</f>
        <v>1</v>
      </c>
      <c r="AY203" s="9">
        <f>IF(AU202+AV202=0, IF(ABS(AR203)&lt;=AY$2,IF(ABS(AM203)&lt;=AY$3,1,0), 0), 0)</f>
        <v>1</v>
      </c>
      <c r="AZ203" s="9">
        <v>1</v>
      </c>
      <c r="BA203" s="11">
        <f t="shared" si="356"/>
        <v>0</v>
      </c>
      <c r="BB203" s="11">
        <f t="shared" si="356"/>
        <v>0</v>
      </c>
      <c r="BC203" s="11">
        <f>IF(SUM(R203,AN203)&gt;0,1,0)</f>
        <v>0</v>
      </c>
      <c r="BD203" s="11">
        <f t="shared" si="357"/>
        <v>0</v>
      </c>
      <c r="BE203" s="11">
        <f t="shared" si="357"/>
        <v>0</v>
      </c>
      <c r="BF203" s="11">
        <f t="shared" si="357"/>
        <v>0</v>
      </c>
      <c r="BG203" s="11">
        <f t="shared" si="357"/>
        <v>0</v>
      </c>
      <c r="BH203" s="11">
        <f t="shared" si="358"/>
        <v>0</v>
      </c>
      <c r="BI203" s="11">
        <f t="shared" si="358"/>
        <v>1</v>
      </c>
      <c r="BL203" s="11">
        <f t="shared" ref="BL203:BO205" si="360">BL$3*BL$4</f>
        <v>2.1259184866228305</v>
      </c>
      <c r="BM203" s="11">
        <f t="shared" si="360"/>
        <v>1.7896762770039132</v>
      </c>
      <c r="BN203" s="11">
        <f t="shared" si="360"/>
        <v>-2.1259184866228305</v>
      </c>
      <c r="BO203" s="11">
        <f t="shared" si="360"/>
        <v>-1.7896762770039132</v>
      </c>
    </row>
    <row r="204" spans="1:67">
      <c r="A204" s="47" t="s">
        <v>19</v>
      </c>
      <c r="B204" s="48">
        <v>3</v>
      </c>
      <c r="C204" s="47" t="s">
        <v>346</v>
      </c>
      <c r="D204" s="47">
        <v>542</v>
      </c>
      <c r="E204" s="47" t="s">
        <v>286</v>
      </c>
      <c r="F204" s="47">
        <v>20090908</v>
      </c>
      <c r="G204" s="47" t="s">
        <v>122</v>
      </c>
      <c r="H204" s="9">
        <f>IF(X204=1,IF(ABS(I205-I204)&gt;H$3,IF(I204&gt;Q203,IF(I204&gt;I205,Q203+H$4,I204),IF(I204&lt;I205,Q203-H$4,I204)),I204),I204)</f>
        <v>-0.42859999999999998</v>
      </c>
      <c r="I204" s="47">
        <v>-0.42859999999999998</v>
      </c>
      <c r="J204" s="9">
        <f>IF(ABS(I204)&gt;=1.96,1,0)</f>
        <v>0</v>
      </c>
      <c r="K204" s="9">
        <f>IF(ABS(I204)&gt;=1.96,1,IF(((SQRT(ABS(I204-I203)) - 0.969)/0.416)&gt;=1.96,1,0))</f>
        <v>0</v>
      </c>
      <c r="L204" s="9">
        <f>L$2*I204 + (1-L$2)*L203</f>
        <v>-0.74906279999999992</v>
      </c>
      <c r="M204" s="9">
        <f>SQRT(M$2/(2 - M$2))</f>
        <v>0.42008402520840293</v>
      </c>
      <c r="N204" s="9">
        <f>IF(ABS(L204)&gt;=0*M204,(-L204),0)</f>
        <v>0.74906279999999992</v>
      </c>
      <c r="O204" s="9">
        <f>I204+N203</f>
        <v>0.45780399999999999</v>
      </c>
      <c r="P204" s="9">
        <f>IF(N204=0, P$3, P$3 + L204*P$4)</f>
        <v>1.3101124639999999</v>
      </c>
      <c r="Q204" s="9">
        <f>Q$2*H204 + (1-Q$2)*Q203</f>
        <v>-0.74906279999999992</v>
      </c>
      <c r="R204" s="9">
        <f>IF(Q204&gt;=R$2,1,IF(Q204&lt;=R$3,1,0))</f>
        <v>0</v>
      </c>
      <c r="S204" s="9">
        <f>-1*Q204</f>
        <v>0.74906279999999992</v>
      </c>
      <c r="T204" s="9">
        <f>H204+S203</f>
        <v>0.45780399999999999</v>
      </c>
      <c r="U204" s="9">
        <f>IF(S204=0, U$3, U$3 + Q204*U$4)</f>
        <v>1.3101124639999999</v>
      </c>
      <c r="V204" s="9">
        <f>I204 - Q203</f>
        <v>0.45780399999999999</v>
      </c>
      <c r="W204" s="9">
        <f>IF(W$3=0,SQRT(1 + (Q$2/(2 - Q$2))),W$2)</f>
        <v>1.0846522890932808</v>
      </c>
      <c r="X204" s="9">
        <f>IF(ABS(V204)&gt;(W204*X$3), 1, 0)</f>
        <v>0</v>
      </c>
      <c r="Y204" s="9">
        <f>IF(ABS(V204)&gt;(W204*Y$3), 1, 0)</f>
        <v>0</v>
      </c>
      <c r="Z204" s="9">
        <f>IF(ABS(V204)&gt;(W204*Z$3), 1, 0)</f>
        <v>0</v>
      </c>
      <c r="AA204" s="9">
        <f>IF(ABS(V204)&gt;(W204*AA$3), 1, 0)</f>
        <v>0</v>
      </c>
      <c r="AB204" s="9">
        <f>IF(Y203+Z203=0,IF(ABS(V204)&lt;=AB$2,IF(ABS(Q204)&lt;=AB$3,1,0), 0), 0)</f>
        <v>0</v>
      </c>
      <c r="AC204" s="9">
        <f>IF(Y203+Z203=0, IF(ABS(V204)&lt;=AC$2,IF(ABS(Q204)&lt;=AC$3,1,0), 0), 0)</f>
        <v>1</v>
      </c>
      <c r="AD204" s="9">
        <f>IF(AT204=1,IF(ABS(AE205-AE204)&gt;AD$3,IF(AE204&gt;AM203,IF(AE204&gt;AE205,AM203+AD$4,AE204),IF(AE204&lt;AE205,AM203-AD$4,AE204)),AE204),AE204)</f>
        <v>-0.375</v>
      </c>
      <c r="AE204" s="47">
        <v>-0.375</v>
      </c>
      <c r="AF204" s="9">
        <f>IF(ABS(AE204)&gt;=1.96,1,0)</f>
        <v>0</v>
      </c>
      <c r="AG204" s="9">
        <f>IF(ABS(AE204)&gt;=1.96,1,IF(((SQRT(ABS(AE204-AE203)) - 0.969)/0.416)&gt;=1.8,1,0))</f>
        <v>0</v>
      </c>
      <c r="AH204" s="9">
        <f>AH$2*AE204 + (1-AH$2)*AH203</f>
        <v>-5.4020833333333323E-2</v>
      </c>
      <c r="AI204" s="9">
        <f>SQRT(AI$2/(2 - AI$2))</f>
        <v>0.42008402520840293</v>
      </c>
      <c r="AJ204" s="9">
        <f t="shared" si="359"/>
        <v>5.4020833333333323E-2</v>
      </c>
      <c r="AK204" s="9">
        <f>AE204+AJ203</f>
        <v>-0.45854166666666668</v>
      </c>
      <c r="AL204" s="9">
        <f>IF(AJ204=0, AL$3, AL$3 + AH204*AL$4)</f>
        <v>1.1924370833333333</v>
      </c>
      <c r="AM204" s="9">
        <f>AM$2*AD204 + (1-AM$2)*AM203</f>
        <v>-5.4020833333333323E-2</v>
      </c>
      <c r="AN204" s="9">
        <f>IF(AM204&gt;=AN$2,1,IF(AM204&lt;=AN$3,1,0))</f>
        <v>0</v>
      </c>
      <c r="AO204" s="9">
        <f>-1*AM204</f>
        <v>5.4020833333333323E-2</v>
      </c>
      <c r="AP204" s="9">
        <f>AD204+AO203</f>
        <v>-0.45854166666666668</v>
      </c>
      <c r="AQ204" s="9">
        <f>IF(AO204=0, AQ$3, AQ$3 + AM204*AQ$4)</f>
        <v>1.1924370833333333</v>
      </c>
      <c r="AR204" s="9">
        <f>AE204 - AM203</f>
        <v>-0.45854166666666668</v>
      </c>
      <c r="AS204" s="9">
        <f>IF(AS$3=0,SQRT(1 + (AM$2/(2 - AM$2))),AS$2)</f>
        <v>1.0846522890932808</v>
      </c>
      <c r="AT204" s="9">
        <f>IF(ABS(AR204)&gt;(AS204*AT$3), 1, 0)</f>
        <v>0</v>
      </c>
      <c r="AU204" s="9">
        <f>IF(ABS(AR204)&gt;(AS204*AU$3), 1, 0)</f>
        <v>0</v>
      </c>
      <c r="AV204" s="9">
        <f>IF(ABS(AR204)&gt;(AS204*AV$3), 1, 0)</f>
        <v>0</v>
      </c>
      <c r="AW204" s="9">
        <f>IF(ABS(AR204)&gt;(AS204*AW$3), 1, 0)</f>
        <v>0</v>
      </c>
      <c r="AX204" s="9">
        <f>IF(AU203+AV203=0,IF(ABS(AR204)&lt;=AX$2,IF(ABS(AM204)&lt;=AX$3,1,0), 0), 0)</f>
        <v>1</v>
      </c>
      <c r="AY204" s="9">
        <f>IF(AU203+AV203=0, IF(ABS(AR204)&lt;=AY$2,IF(ABS(AM204)&lt;=AY$3,1,0), 0), 0)</f>
        <v>1</v>
      </c>
      <c r="AZ204" s="9">
        <v>1</v>
      </c>
      <c r="BA204" s="11">
        <f t="shared" si="356"/>
        <v>0</v>
      </c>
      <c r="BB204" s="11">
        <f t="shared" si="356"/>
        <v>0</v>
      </c>
      <c r="BC204" s="11">
        <f>IF(SUM(R204,AN204)&gt;0,1,0)</f>
        <v>0</v>
      </c>
      <c r="BD204" s="11">
        <f t="shared" si="357"/>
        <v>0</v>
      </c>
      <c r="BE204" s="11">
        <f t="shared" si="357"/>
        <v>0</v>
      </c>
      <c r="BF204" s="11">
        <f t="shared" si="357"/>
        <v>0</v>
      </c>
      <c r="BG204" s="11">
        <f t="shared" si="357"/>
        <v>0</v>
      </c>
      <c r="BH204" s="11">
        <f t="shared" si="358"/>
        <v>0</v>
      </c>
      <c r="BI204" s="11">
        <f t="shared" si="358"/>
        <v>1</v>
      </c>
      <c r="BL204" s="11">
        <f t="shared" si="360"/>
        <v>2.1259184866228305</v>
      </c>
      <c r="BM204" s="11">
        <f t="shared" si="360"/>
        <v>1.7896762770039132</v>
      </c>
      <c r="BN204" s="11">
        <f t="shared" si="360"/>
        <v>-2.1259184866228305</v>
      </c>
      <c r="BO204" s="11">
        <f t="shared" si="360"/>
        <v>-1.7896762770039132</v>
      </c>
    </row>
    <row r="205" spans="1:67">
      <c r="A205" s="47" t="s">
        <v>19</v>
      </c>
      <c r="B205" s="48">
        <v>3</v>
      </c>
      <c r="C205" s="47" t="s">
        <v>346</v>
      </c>
      <c r="D205" s="47">
        <v>540</v>
      </c>
      <c r="E205" s="47" t="s">
        <v>296</v>
      </c>
      <c r="F205" s="47">
        <v>20091017</v>
      </c>
      <c r="G205" s="47" t="s">
        <v>136</v>
      </c>
      <c r="H205" s="9">
        <f>IF(X205=1,IF(ABS(I206-I205)&gt;H$3,IF(I205&gt;Q204,IF(I205&gt;I206,Q204+H$4,I205),IF(I205&lt;I206,Q204-H$4,I205)),I205),I205)</f>
        <v>-1</v>
      </c>
      <c r="I205" s="47">
        <v>-1</v>
      </c>
      <c r="J205" s="9">
        <f>IF(ABS(I205)&gt;=1.96,1,0)</f>
        <v>0</v>
      </c>
      <c r="K205" s="9">
        <f>IF(ABS(I205)&gt;=1.96,1,IF(((SQRT(ABS(I205-I204)) - 0.969)/0.416)&gt;=1.96,1,0))</f>
        <v>0</v>
      </c>
      <c r="L205" s="9">
        <f>L$2*I205 + (1-L$2)*L204</f>
        <v>-0.82434395999999999</v>
      </c>
      <c r="M205" s="9">
        <f>SQRT(M$2/(2 - M$2))</f>
        <v>0.42008402520840293</v>
      </c>
      <c r="N205" s="9">
        <f>IF(ABS(L205)&gt;=0*M205,(-L205),0)</f>
        <v>0.82434395999999999</v>
      </c>
      <c r="O205" s="9">
        <f>I205+N204</f>
        <v>-0.25093720000000008</v>
      </c>
      <c r="P205" s="9">
        <f>IF(N205=0, P$3, P$3 + L205*P$4)</f>
        <v>1.3010787248</v>
      </c>
      <c r="Q205" s="9">
        <f>Q$2*H205 + (1-Q$2)*Q204</f>
        <v>-0.82434395999999999</v>
      </c>
      <c r="R205" s="9">
        <f>IF(Q205&gt;=R$2,1,IF(Q205&lt;=R$3,1,0))</f>
        <v>0</v>
      </c>
      <c r="S205" s="9">
        <f>-1*Q205</f>
        <v>0.82434395999999999</v>
      </c>
      <c r="T205" s="9">
        <f>H205+S204</f>
        <v>-0.25093720000000008</v>
      </c>
      <c r="U205" s="9">
        <f>IF(S205=0, U$3, U$3 + Q205*U$4)</f>
        <v>1.3010787248</v>
      </c>
      <c r="V205" s="9">
        <f>I205 - Q204</f>
        <v>-0.25093720000000008</v>
      </c>
      <c r="W205" s="9">
        <f>IF(W$3=0,SQRT(1 + (Q$2/(2 - Q$2))),W$2)</f>
        <v>1.0846522890932808</v>
      </c>
      <c r="X205" s="9">
        <f>IF(ABS(V205)&gt;(W205*X$3), 1, 0)</f>
        <v>0</v>
      </c>
      <c r="Y205" s="9">
        <f>IF(ABS(V205)&gt;(W205*Y$3), 1, 0)</f>
        <v>0</v>
      </c>
      <c r="Z205" s="9">
        <f>IF(ABS(V205)&gt;(W205*Z$3), 1, 0)</f>
        <v>0</v>
      </c>
      <c r="AA205" s="9">
        <f>IF(ABS(V205)&gt;(W205*AA$3), 1, 0)</f>
        <v>0</v>
      </c>
      <c r="AB205" s="9">
        <f>IF(Y204+Z204=0,IF(ABS(V205)&lt;=AB$2,IF(ABS(Q205)&lt;=AB$3,1,0), 0), 0)</f>
        <v>0</v>
      </c>
      <c r="AC205" s="9">
        <f>IF(Y204+Z204=0, IF(ABS(V205)&lt;=AC$2,IF(ABS(Q205)&lt;=AC$3,1,0), 0), 0)</f>
        <v>1</v>
      </c>
      <c r="AD205" s="9">
        <f>IF(AT205=1,IF(ABS(AE206-AE205)&gt;AD$3,IF(AE205&gt;AM204,IF(AE205&gt;AE206,AM204+AD$4,AE205),IF(AE205&lt;AE206,AM204-AD$4,AE205)),AE205),AE205)</f>
        <v>-1.375</v>
      </c>
      <c r="AE205" s="47">
        <v>-1.375</v>
      </c>
      <c r="AF205" s="9">
        <f>IF(ABS(AE205)&gt;=1.96,1,0)</f>
        <v>0</v>
      </c>
      <c r="AG205" s="9">
        <f>IF(ABS(AE205)&gt;=1.96,1,IF(((SQRT(ABS(AE205-AE204)) - 0.969)/0.416)&gt;=1.8,1,0))</f>
        <v>0</v>
      </c>
      <c r="AH205" s="9">
        <f>AH$2*AE205 + (1-AH$2)*AH204</f>
        <v>-0.4503145833333333</v>
      </c>
      <c r="AI205" s="9">
        <f>SQRT(AI$2/(2 - AI$2))</f>
        <v>0.42008402520840293</v>
      </c>
      <c r="AJ205" s="9">
        <f t="shared" si="359"/>
        <v>0.4503145833333333</v>
      </c>
      <c r="AK205" s="9">
        <f>AE205+AJ204</f>
        <v>-1.3209791666666666</v>
      </c>
      <c r="AL205" s="9">
        <f>IF(AJ205=0, AL$3, AL$3 + AH205*AL$4)</f>
        <v>1.1369559583333333</v>
      </c>
      <c r="AM205" s="9">
        <f>AM$2*AD205 + (1-AM$2)*AM204</f>
        <v>-0.4503145833333333</v>
      </c>
      <c r="AN205" s="9">
        <f>IF(AM205&gt;=AN$2,1,IF(AM205&lt;=AN$3,1,0))</f>
        <v>0</v>
      </c>
      <c r="AO205" s="9">
        <f>-1*AM205</f>
        <v>0.4503145833333333</v>
      </c>
      <c r="AP205" s="9">
        <f>AD205+AO204</f>
        <v>-1.3209791666666666</v>
      </c>
      <c r="AQ205" s="9">
        <f>IF(AO205=0, AQ$3, AQ$3 + AM205*AQ$4)</f>
        <v>1.1369559583333333</v>
      </c>
      <c r="AR205" s="9">
        <f>AE205 - AM204</f>
        <v>-1.3209791666666666</v>
      </c>
      <c r="AS205" s="9">
        <f>IF(AS$3=0,SQRT(1 + (AM$2/(2 - AM$2))),AS$2)</f>
        <v>1.0846522890932808</v>
      </c>
      <c r="AT205" s="9">
        <f>IF(ABS(AR205)&gt;(AS205*AT$3), 1, 0)</f>
        <v>0</v>
      </c>
      <c r="AU205" s="9">
        <f>IF(ABS(AR205)&gt;(AS205*AU$3), 1, 0)</f>
        <v>0</v>
      </c>
      <c r="AV205" s="9">
        <f>IF(ABS(AR205)&gt;(AS205*AV$3), 1, 0)</f>
        <v>0</v>
      </c>
      <c r="AW205" s="9">
        <f>IF(ABS(AR205)&gt;(AS205*AW$3), 1, 0)</f>
        <v>0</v>
      </c>
      <c r="AX205" s="9">
        <f>IF(AU204+AV204=0,IF(ABS(AR205)&lt;=AX$2,IF(ABS(AM205)&lt;=AX$3,1,0), 0), 0)</f>
        <v>0</v>
      </c>
      <c r="AY205" s="9">
        <f>IF(AU204+AV204=0, IF(ABS(AR205)&lt;=AY$2,IF(ABS(AM205)&lt;=AY$3,1,0), 0), 0)</f>
        <v>0</v>
      </c>
      <c r="AZ205" s="9">
        <v>1</v>
      </c>
      <c r="BA205" s="11">
        <f t="shared" si="356"/>
        <v>0</v>
      </c>
      <c r="BB205" s="11">
        <f t="shared" si="356"/>
        <v>0</v>
      </c>
      <c r="BC205" s="11">
        <f>IF(SUM(R205,AN205)&gt;0,1,0)</f>
        <v>0</v>
      </c>
      <c r="BD205" s="11">
        <f t="shared" si="357"/>
        <v>0</v>
      </c>
      <c r="BE205" s="11">
        <f t="shared" si="357"/>
        <v>0</v>
      </c>
      <c r="BF205" s="11">
        <f t="shared" si="357"/>
        <v>0</v>
      </c>
      <c r="BG205" s="11">
        <f t="shared" si="357"/>
        <v>0</v>
      </c>
      <c r="BH205" s="11">
        <f t="shared" si="358"/>
        <v>0</v>
      </c>
      <c r="BI205" s="11">
        <f t="shared" si="358"/>
        <v>0</v>
      </c>
      <c r="BL205" s="11">
        <f t="shared" si="360"/>
        <v>2.1259184866228305</v>
      </c>
      <c r="BM205" s="11">
        <f t="shared" si="360"/>
        <v>1.7896762770039132</v>
      </c>
      <c r="BN205" s="11">
        <f t="shared" si="360"/>
        <v>-2.1259184866228305</v>
      </c>
      <c r="BO205" s="11">
        <f t="shared" si="360"/>
        <v>-1.7896762770039132</v>
      </c>
    </row>
    <row r="206" spans="1:67">
      <c r="A206" s="9"/>
      <c r="B206" s="9">
        <f>COUNT(B202:B205)</f>
        <v>4</v>
      </c>
      <c r="C206" s="9"/>
      <c r="D206" s="9"/>
      <c r="E206" s="9"/>
      <c r="F206" s="9"/>
      <c r="G206" s="9"/>
      <c r="H206" s="9"/>
      <c r="J206" s="9">
        <f>SUM(J202:J205)</f>
        <v>0</v>
      </c>
      <c r="K206" s="9">
        <f>SUM(K202:K205)</f>
        <v>0</v>
      </c>
      <c r="L206" s="9"/>
      <c r="M206" s="9"/>
      <c r="N206" s="9"/>
      <c r="O206" s="9">
        <f>AVERAGE(O202:O205)</f>
        <v>-0.22862829999999998</v>
      </c>
      <c r="P206" s="9">
        <f>AVERAGE(P202:P205)</f>
        <v>1.3019920772</v>
      </c>
      <c r="Q206" s="9"/>
      <c r="R206" s="9">
        <f>SUM(R202:R205)</f>
        <v>0</v>
      </c>
      <c r="S206" s="9"/>
      <c r="T206" s="9">
        <f>AVERAGE(T202:T205)</f>
        <v>-3.2203300000000018E-2</v>
      </c>
      <c r="U206" s="9">
        <f>AVERAGE(U202:U205)</f>
        <v>1.3019920772</v>
      </c>
      <c r="V206" s="9"/>
      <c r="W206" s="9"/>
      <c r="X206" s="9">
        <f t="shared" ref="X206:AC206" si="361">SUM(X202:X205)</f>
        <v>0</v>
      </c>
      <c r="Y206" s="9">
        <f t="shared" si="361"/>
        <v>0</v>
      </c>
      <c r="Z206" s="9">
        <f t="shared" si="361"/>
        <v>0</v>
      </c>
      <c r="AA206" s="9">
        <f t="shared" si="361"/>
        <v>0</v>
      </c>
      <c r="AB206" s="9">
        <f t="shared" si="361"/>
        <v>0</v>
      </c>
      <c r="AC206" s="9">
        <f t="shared" si="361"/>
        <v>4</v>
      </c>
      <c r="AD206" s="9"/>
      <c r="AF206" s="9">
        <f>SUM(AF202:AF205)</f>
        <v>0</v>
      </c>
      <c r="AG206" s="9">
        <f>SUM(AG202:AG205)</f>
        <v>0</v>
      </c>
      <c r="AH206" s="9"/>
      <c r="AI206" s="9"/>
      <c r="AJ206" s="9"/>
      <c r="AK206" s="9">
        <f>AVERAGE(AK202:AK205)</f>
        <v>-0.36310937499999996</v>
      </c>
      <c r="AL206" s="9">
        <f>AVERAGE(AL202:AL205)</f>
        <v>1.1847618020833333</v>
      </c>
      <c r="AM206" s="9"/>
      <c r="AN206" s="9">
        <f>SUM(AN202:AN205)</f>
        <v>0</v>
      </c>
      <c r="AO206" s="9"/>
      <c r="AP206" s="9">
        <f>AVERAGE(AP202:AP205)</f>
        <v>-0.35790104166666664</v>
      </c>
      <c r="AQ206" s="9">
        <f>AVERAGE(AQ202:AQ205)</f>
        <v>1.1847618020833333</v>
      </c>
      <c r="AR206" s="9"/>
      <c r="AS206" s="9"/>
      <c r="AT206" s="9">
        <f t="shared" ref="AT206:BI206" si="362">SUM(AT202:AT205)</f>
        <v>0</v>
      </c>
      <c r="AU206" s="9">
        <f t="shared" si="362"/>
        <v>0</v>
      </c>
      <c r="AV206" s="9">
        <f t="shared" si="362"/>
        <v>0</v>
      </c>
      <c r="AW206" s="9">
        <f t="shared" si="362"/>
        <v>0</v>
      </c>
      <c r="AX206" s="9">
        <f t="shared" si="362"/>
        <v>3</v>
      </c>
      <c r="AY206" s="9">
        <f t="shared" si="362"/>
        <v>3</v>
      </c>
      <c r="AZ206" s="9">
        <f t="shared" si="362"/>
        <v>4</v>
      </c>
      <c r="BA206" s="9">
        <f t="shared" si="362"/>
        <v>0</v>
      </c>
      <c r="BB206" s="9">
        <f t="shared" si="362"/>
        <v>0</v>
      </c>
      <c r="BC206" s="9">
        <f t="shared" si="362"/>
        <v>0</v>
      </c>
      <c r="BD206" s="9">
        <f t="shared" si="362"/>
        <v>0</v>
      </c>
      <c r="BE206" s="9">
        <f t="shared" si="362"/>
        <v>0</v>
      </c>
      <c r="BF206" s="9">
        <f t="shared" si="362"/>
        <v>0</v>
      </c>
      <c r="BG206" s="9">
        <f t="shared" si="362"/>
        <v>0</v>
      </c>
      <c r="BH206" s="9">
        <f t="shared" si="362"/>
        <v>0</v>
      </c>
      <c r="BI206" s="9">
        <f t="shared" si="362"/>
        <v>3</v>
      </c>
    </row>
    <row r="207" spans="1:67">
      <c r="A207" s="9"/>
      <c r="B207" s="9"/>
      <c r="C207" s="9"/>
      <c r="D207" s="9"/>
      <c r="E207" s="9"/>
      <c r="F207" s="9"/>
      <c r="G207" s="9"/>
      <c r="H207" s="9"/>
      <c r="J207" s="9"/>
      <c r="K207" s="9"/>
      <c r="L207" s="9"/>
      <c r="M207" s="9"/>
      <c r="N207" s="9"/>
      <c r="O207" s="9">
        <f>P$3 + O206*P$4</f>
        <v>1.3725646039999999</v>
      </c>
      <c r="P207" s="9"/>
      <c r="Q207" s="9"/>
      <c r="R207" s="9"/>
      <c r="S207" s="9"/>
      <c r="T207" s="9">
        <f>U$3 + T206*U$4</f>
        <v>1.3961356039999999</v>
      </c>
      <c r="U207" s="9"/>
      <c r="V207" s="9"/>
      <c r="W207" s="9"/>
      <c r="X207" s="9"/>
      <c r="Y207" s="9"/>
      <c r="Z207" s="9">
        <f>Z206-Y206</f>
        <v>0</v>
      </c>
      <c r="AA207" s="9"/>
      <c r="AB207" s="9"/>
      <c r="AC207" s="9"/>
      <c r="AD207" s="9"/>
      <c r="AF207" s="9"/>
      <c r="AG207" s="9"/>
      <c r="AH207" s="9"/>
      <c r="AI207" s="9"/>
      <c r="AJ207" s="9"/>
      <c r="AK207" s="9">
        <f>AL$3 + AK206*AL$4</f>
        <v>1.1491646874999999</v>
      </c>
      <c r="AL207" s="9"/>
      <c r="AM207" s="9"/>
      <c r="AN207" s="9"/>
      <c r="AO207" s="9"/>
      <c r="AP207" s="9">
        <f>AQ$3 + AP206*AQ$4</f>
        <v>1.1498938541666666</v>
      </c>
      <c r="AQ207" s="9"/>
      <c r="AR207" s="9"/>
      <c r="AS207" s="9"/>
      <c r="AT207" s="9"/>
      <c r="AU207" s="9"/>
      <c r="AV207" s="9">
        <f>AV206-AU206</f>
        <v>0</v>
      </c>
      <c r="AW207" s="9"/>
      <c r="AX207" s="9"/>
      <c r="AY207" s="9"/>
      <c r="AZ207" s="9"/>
    </row>
    <row r="208" spans="1:67">
      <c r="A208" s="9"/>
      <c r="B208" s="9"/>
      <c r="C208" s="9"/>
      <c r="D208" s="9"/>
      <c r="E208" s="9"/>
      <c r="F208" s="9"/>
      <c r="G208" s="9"/>
      <c r="H208" s="9"/>
      <c r="J208" s="9"/>
      <c r="K208" s="9"/>
      <c r="L208" s="9"/>
      <c r="M208" s="9"/>
      <c r="N208" s="9"/>
      <c r="O208" s="9">
        <f>STDEV(O202:O205)</f>
        <v>0.53787690999468141</v>
      </c>
      <c r="P208" s="9"/>
      <c r="Q208" s="9"/>
      <c r="R208" s="9"/>
      <c r="S208" s="9"/>
      <c r="T208" s="9">
        <f>STDEV(T202:T205)</f>
        <v>0.33830343827018172</v>
      </c>
      <c r="U208" s="9"/>
      <c r="V208" s="9"/>
      <c r="W208" s="9"/>
      <c r="X208" s="9"/>
      <c r="Y208" s="9"/>
      <c r="Z208" s="9"/>
      <c r="AA208" s="9"/>
      <c r="AB208" s="9"/>
      <c r="AC208" s="9"/>
      <c r="AD208" s="9"/>
      <c r="AF208" s="9"/>
      <c r="AG208" s="9"/>
      <c r="AH208" s="9"/>
      <c r="AI208" s="9"/>
      <c r="AJ208" s="9"/>
      <c r="AK208" s="9">
        <f>STDEV(AK202:AK205)</f>
        <v>0.71527063710870709</v>
      </c>
      <c r="AL208" s="9"/>
      <c r="AM208" s="9"/>
      <c r="AN208" s="9"/>
      <c r="AO208" s="9"/>
      <c r="AP208" s="9">
        <f>STDEV(AP202:AP205)</f>
        <v>0.71886283602522472</v>
      </c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67">
      <c r="A209" s="9"/>
      <c r="B209" s="9"/>
      <c r="C209" s="9"/>
      <c r="D209" s="9"/>
      <c r="E209" s="9"/>
      <c r="F209" s="9"/>
      <c r="G209" s="9"/>
      <c r="H209" s="9"/>
      <c r="J209" s="9"/>
      <c r="K209" s="9"/>
      <c r="L209" s="9"/>
      <c r="M209" s="9"/>
      <c r="N209" s="9"/>
      <c r="O209" s="9">
        <f>SQRT(O208^2 + O206^2)</f>
        <v>0.58445057093505914</v>
      </c>
      <c r="P209" s="9"/>
      <c r="Q209" s="9"/>
      <c r="R209" s="9"/>
      <c r="S209" s="9"/>
      <c r="T209" s="9">
        <f>SQRT(T208^2 + T206^2)</f>
        <v>0.33983270719034187</v>
      </c>
      <c r="U209" s="9"/>
      <c r="V209" s="9"/>
      <c r="W209" s="9"/>
      <c r="X209" s="9"/>
      <c r="Y209" s="9"/>
      <c r="Z209" s="9"/>
      <c r="AA209" s="9"/>
      <c r="AB209" s="9"/>
      <c r="AC209" s="9"/>
      <c r="AD209" s="9"/>
      <c r="AF209" s="9"/>
      <c r="AG209" s="9"/>
      <c r="AH209" s="9"/>
      <c r="AI209" s="9"/>
      <c r="AJ209" s="9"/>
      <c r="AK209" s="9">
        <f>SQRT(AK208^2 + AK206^2)</f>
        <v>0.80215989835118673</v>
      </c>
      <c r="AL209" s="9"/>
      <c r="AM209" s="9"/>
      <c r="AN209" s="9"/>
      <c r="AO209" s="9"/>
      <c r="AP209" s="9">
        <f>SQRT(AP208^2 + AP206^2)</f>
        <v>0.80302984542563183</v>
      </c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67">
      <c r="A210" s="9"/>
      <c r="B210" s="9"/>
      <c r="C210" s="9"/>
      <c r="D210" s="9"/>
      <c r="E210" s="9"/>
      <c r="F210" s="9"/>
      <c r="G210" s="9"/>
      <c r="H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67">
      <c r="A211" s="9"/>
      <c r="B211" s="9"/>
      <c r="C211" s="9"/>
      <c r="D211" s="9"/>
      <c r="E211" s="9"/>
      <c r="F211" s="9"/>
      <c r="G211" s="9"/>
      <c r="H211" s="9"/>
      <c r="J211" s="9"/>
      <c r="K211" s="9"/>
      <c r="L211" s="9">
        <f>AVERAGE(I212:I214)</f>
        <v>-0.38886666666666664</v>
      </c>
      <c r="M211" s="9"/>
      <c r="N211" s="9">
        <v>0</v>
      </c>
      <c r="O211" s="9"/>
      <c r="P211" s="9"/>
      <c r="Q211" s="9">
        <f>AVERAGE(I212:I214)</f>
        <v>-0.38886666666666664</v>
      </c>
      <c r="R211" s="9"/>
      <c r="S211" s="9">
        <f>-1*Q211</f>
        <v>0.38886666666666664</v>
      </c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F211" s="9"/>
      <c r="AG211" s="9"/>
      <c r="AH211" s="9">
        <f>AVERAGE(AE212:AE214)</f>
        <v>-0.4285666666666666</v>
      </c>
      <c r="AI211" s="9"/>
      <c r="AJ211" s="9">
        <v>0</v>
      </c>
      <c r="AK211" s="9"/>
      <c r="AL211" s="9"/>
      <c r="AM211" s="9">
        <f>AVERAGE(AE212:AE214)</f>
        <v>-0.4285666666666666</v>
      </c>
      <c r="AN211" s="9"/>
      <c r="AO211" s="9">
        <f>-1*AM211</f>
        <v>0.4285666666666666</v>
      </c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67">
      <c r="A212" s="30" t="s">
        <v>19</v>
      </c>
      <c r="B212" s="31">
        <v>3</v>
      </c>
      <c r="C212" s="30" t="s">
        <v>399</v>
      </c>
      <c r="D212" s="30">
        <v>542</v>
      </c>
      <c r="E212" s="30" t="s">
        <v>286</v>
      </c>
      <c r="F212" s="30">
        <v>20100224</v>
      </c>
      <c r="G212" s="30" t="s">
        <v>385</v>
      </c>
      <c r="H212" s="9">
        <f>IF(X212=1,IF(ABS(I213-I212)&gt;H$3,IF(I212&gt;Q211,IF(I212&gt;I213,Q211+H$4,I212),IF(I212&lt;I213,Q211-H$4,I212)),I212),I212)</f>
        <v>-1</v>
      </c>
      <c r="I212" s="30">
        <v>-1</v>
      </c>
      <c r="J212" s="9">
        <f>IF(ABS(I212)&gt;=1.96,1,0)</f>
        <v>0</v>
      </c>
      <c r="K212" s="9">
        <f>IF(ABS(I212)&gt;=1.96,1,IF(((SQRT(ABS(I212-I211)) - 0.969)/0.416)&gt;=1.96,1,0))</f>
        <v>0</v>
      </c>
      <c r="L212" s="9">
        <f>L$2*I212 + (1-L$2)*L211</f>
        <v>-0.57220666666666664</v>
      </c>
      <c r="M212" s="9">
        <f>SQRT(M$2/(2 - M$2))</f>
        <v>0.42008402520840293</v>
      </c>
      <c r="N212" s="9">
        <f>IF(ABS(L212)&gt;=0*M212,(-L212),0)</f>
        <v>0.57220666666666664</v>
      </c>
      <c r="O212" s="9">
        <f>I212+N211</f>
        <v>-1</v>
      </c>
      <c r="P212" s="9">
        <f>IF(N212=0, P$3, P$3 + L212*P$4)</f>
        <v>1.3313351999999998</v>
      </c>
      <c r="Q212" s="9">
        <f>Q$2*H212 + (1-Q$2)*Q211</f>
        <v>-0.57220666666666664</v>
      </c>
      <c r="R212" s="9">
        <f>IF(Q212&gt;=R$2,1,IF(Q212&lt;=R$3,1,0))</f>
        <v>0</v>
      </c>
      <c r="S212" s="9">
        <f>-1*Q212</f>
        <v>0.57220666666666664</v>
      </c>
      <c r="T212" s="9">
        <f>H212+S211</f>
        <v>-0.61113333333333331</v>
      </c>
      <c r="U212" s="9">
        <f>IF(S212=0, U$3, U$3 + Q212*U$4)</f>
        <v>1.3313351999999998</v>
      </c>
      <c r="V212" s="9">
        <f>I212 - Q211</f>
        <v>-0.61113333333333331</v>
      </c>
      <c r="W212" s="9">
        <f>IF(W$3=0,SQRT(1 + (Q$2/(2 - Q$2))),W$2)</f>
        <v>1.0846522890932808</v>
      </c>
      <c r="X212" s="9">
        <f>IF(ABS(V212)&gt;(W212*X$3), 1, 0)</f>
        <v>0</v>
      </c>
      <c r="Y212" s="9">
        <f>IF(ABS(V212)&gt;(W212*Y$3), 1, 0)</f>
        <v>0</v>
      </c>
      <c r="Z212" s="9">
        <f>IF(ABS(V212)&gt;(W212*Z$3), 1, 0)</f>
        <v>0</v>
      </c>
      <c r="AA212" s="9">
        <f>IF(ABS(V212)&gt;(W212*AA$3), 1, 0)</f>
        <v>0</v>
      </c>
      <c r="AB212" s="9">
        <f>IF(Y211+Z211=0,IF(ABS(V212)&lt;=AB$2,IF(ABS(Q212)&lt;=AB$3,1,0), 0), 0)</f>
        <v>0</v>
      </c>
      <c r="AC212" s="9">
        <f>IF(Y211+Z211=0, IF(ABS(V212)&lt;=AC$2,IF(ABS(Q212)&lt;=AC$3,1,0), 0), 0)</f>
        <v>0</v>
      </c>
      <c r="AD212" s="9">
        <f>IF(AT212=1,IF(ABS(AE213-AE212)&gt;AD$3,IF(AE212&gt;AM211,IF(AE212&gt;AE213,AM211+AD$4,AE212),IF(AE212&lt;AE213,AM211-AD$4,AE212)),AE212),AE212)</f>
        <v>-1.7142999999999999</v>
      </c>
      <c r="AE212" s="30">
        <v>-1.7142999999999999</v>
      </c>
      <c r="AF212" s="9">
        <f>IF(ABS(AE212)&gt;=1.96,1,0)</f>
        <v>0</v>
      </c>
      <c r="AG212" s="9">
        <f>IF(ABS(AE212)&gt;=1.96,1,IF(((SQRT(ABS(AE212-AE211)) - 0.969)/0.416)&gt;=1.8,1,0))</f>
        <v>0</v>
      </c>
      <c r="AH212" s="9">
        <f>AH$2*AE212 + (1-AH$2)*AH211</f>
        <v>-0.81428666666666649</v>
      </c>
      <c r="AI212" s="9">
        <f>SQRT(AI$2/(2 - AI$2))</f>
        <v>0.42008402520840293</v>
      </c>
      <c r="AJ212" s="9">
        <f>IF(ABS(AH212)&gt;=0*AI212,(-AH212),0)</f>
        <v>0.81428666666666649</v>
      </c>
      <c r="AK212" s="9">
        <f>AE212+AJ211</f>
        <v>-1.7142999999999999</v>
      </c>
      <c r="AL212" s="9">
        <f>IF(AJ212=0, AL$3, AL$3 + AH212*AL$4)</f>
        <v>1.0859998666666666</v>
      </c>
      <c r="AM212" s="9">
        <f>AM$2*AD212 + (1-AM$2)*AM211</f>
        <v>-0.81428666666666649</v>
      </c>
      <c r="AN212" s="9">
        <f>IF(AM212&gt;=AN$2,1,IF(AM212&lt;=AN$3,1,0))</f>
        <v>0</v>
      </c>
      <c r="AO212" s="9">
        <f>-1*AM212</f>
        <v>0.81428666666666649</v>
      </c>
      <c r="AP212" s="9">
        <f>AD212+AO211</f>
        <v>-1.2857333333333334</v>
      </c>
      <c r="AQ212" s="9">
        <f>IF(AO212=0, AQ$3, AQ$3 + AM212*AQ$4)</f>
        <v>1.0859998666666666</v>
      </c>
      <c r="AR212" s="9">
        <f>AE212 - AM211</f>
        <v>-1.2857333333333334</v>
      </c>
      <c r="AS212" s="9">
        <f>IF(AS$3=0,SQRT(1 + (AM$2/(2 - AM$2))),AS$2)</f>
        <v>1.0846522890932808</v>
      </c>
      <c r="AT212" s="9">
        <f>IF(ABS(AR212)&gt;(AS212*AT$3), 1, 0)</f>
        <v>0</v>
      </c>
      <c r="AU212" s="9">
        <f>IF(ABS(AR212)&gt;(AS212*AU$3), 1, 0)</f>
        <v>0</v>
      </c>
      <c r="AV212" s="9">
        <f>IF(ABS(AR212)&gt;(AS212*AV$3), 1, 0)</f>
        <v>0</v>
      </c>
      <c r="AW212" s="9">
        <f>IF(ABS(AR212)&gt;(AS212*AW$3), 1, 0)</f>
        <v>0</v>
      </c>
      <c r="AX212" s="9">
        <f>IF(AU211+AV211=0,IF(ABS(AR212)&lt;=AX$2,IF(ABS(AM212)&lt;=AX$3,1,0), 0), 0)</f>
        <v>0</v>
      </c>
      <c r="AY212" s="9">
        <f>IF(AU211+AV211=0, IF(ABS(AR212)&lt;=AY$2,IF(ABS(AM212)&lt;=AY$3,1,0), 0), 0)</f>
        <v>0</v>
      </c>
      <c r="AZ212" s="9">
        <v>1</v>
      </c>
      <c r="BA212" s="11">
        <f t="shared" ref="BA212:BB214" si="363">IF(SUM(J212,AF212)&gt;0,1,0)</f>
        <v>0</v>
      </c>
      <c r="BB212" s="11">
        <f t="shared" si="363"/>
        <v>0</v>
      </c>
      <c r="BC212" s="11">
        <f>IF(SUM(R212,AN212)&gt;0,1,0)</f>
        <v>0</v>
      </c>
      <c r="BD212" s="11">
        <f t="shared" ref="BD212:BG214" si="364">IF(SUM(X212,AT212)&gt;0,1,0)</f>
        <v>0</v>
      </c>
      <c r="BE212" s="11">
        <f t="shared" si="364"/>
        <v>0</v>
      </c>
      <c r="BF212" s="11">
        <f t="shared" si="364"/>
        <v>0</v>
      </c>
      <c r="BG212" s="11">
        <f t="shared" si="364"/>
        <v>0</v>
      </c>
      <c r="BH212" s="11">
        <f t="shared" ref="BH212:BI214" si="365">IF(SUM(AB212,AX212)=2,1,0)</f>
        <v>0</v>
      </c>
      <c r="BI212" s="11">
        <f t="shared" si="365"/>
        <v>0</v>
      </c>
      <c r="BL212" s="11">
        <f>BL$3*BL$4</f>
        <v>2.1259184866228305</v>
      </c>
      <c r="BM212" s="11">
        <f>BM$3*BM$4</f>
        <v>1.7896762770039132</v>
      </c>
      <c r="BN212" s="11">
        <f>BN$3*BN$4</f>
        <v>-2.1259184866228305</v>
      </c>
      <c r="BO212" s="11">
        <f>BO$3*BO$4</f>
        <v>-1.7896762770039132</v>
      </c>
    </row>
    <row r="213" spans="1:67">
      <c r="A213" s="30" t="s">
        <v>19</v>
      </c>
      <c r="B213" s="31">
        <v>3</v>
      </c>
      <c r="C213" s="30" t="s">
        <v>399</v>
      </c>
      <c r="D213" s="30">
        <v>540</v>
      </c>
      <c r="E213" s="30" t="s">
        <v>296</v>
      </c>
      <c r="F213" s="30">
        <v>20100311</v>
      </c>
      <c r="G213" s="30" t="s">
        <v>98</v>
      </c>
      <c r="H213" s="9">
        <f>IF(X213=1,IF(ABS(I214-I213)&gt;H$3,IF(I213&gt;Q212,IF(I213&gt;I214,Q212+H$4,I213),IF(I213&lt;I214,Q212-H$4,I213)),I213),I213)</f>
        <v>-1.0832999999999999</v>
      </c>
      <c r="I213" s="30">
        <v>-1.0832999999999999</v>
      </c>
      <c r="J213" s="9">
        <f>IF(ABS(I213)&gt;=1.96,1,0)</f>
        <v>0</v>
      </c>
      <c r="K213" s="9">
        <f>IF(ABS(I213)&gt;=1.96,1,IF(((SQRT(ABS(I213-I212)) - 0.969)/0.416)&gt;=1.96,1,0))</f>
        <v>0</v>
      </c>
      <c r="L213" s="9">
        <f>L$2*I213 + (1-L$2)*L212</f>
        <v>-0.72553466666666655</v>
      </c>
      <c r="M213" s="9">
        <f>SQRT(M$2/(2 - M$2))</f>
        <v>0.42008402520840293</v>
      </c>
      <c r="N213" s="9">
        <f>IF(ABS(L213)&gt;=0*M213,(-L213),0)</f>
        <v>0.72553466666666655</v>
      </c>
      <c r="O213" s="9">
        <f>I213+N212</f>
        <v>-0.51109333333333329</v>
      </c>
      <c r="P213" s="9">
        <f>IF(N213=0, P$3, P$3 + L213*P$4)</f>
        <v>1.31293584</v>
      </c>
      <c r="Q213" s="9">
        <f>Q$2*H213 + (1-Q$2)*Q212</f>
        <v>-0.72553466666666655</v>
      </c>
      <c r="R213" s="9">
        <f>IF(Q213&gt;=R$2,1,IF(Q213&lt;=R$3,1,0))</f>
        <v>0</v>
      </c>
      <c r="S213" s="9">
        <f>-1*Q213</f>
        <v>0.72553466666666655</v>
      </c>
      <c r="T213" s="9">
        <f>H213+S212</f>
        <v>-0.51109333333333329</v>
      </c>
      <c r="U213" s="9">
        <f>IF(S213=0, U$3, U$3 + Q213*U$4)</f>
        <v>1.31293584</v>
      </c>
      <c r="V213" s="9">
        <f>I213 - Q212</f>
        <v>-0.51109333333333329</v>
      </c>
      <c r="W213" s="9">
        <f>IF(W$3=0,SQRT(1 + (Q$2/(2 - Q$2))),W$2)</f>
        <v>1.0846522890932808</v>
      </c>
      <c r="X213" s="9">
        <f>IF(ABS(V213)&gt;(W213*X$3), 1, 0)</f>
        <v>0</v>
      </c>
      <c r="Y213" s="9">
        <f>IF(ABS(V213)&gt;(W213*Y$3), 1, 0)</f>
        <v>0</v>
      </c>
      <c r="Z213" s="9">
        <f>IF(ABS(V213)&gt;(W213*Z$3), 1, 0)</f>
        <v>0</v>
      </c>
      <c r="AA213" s="9">
        <f>IF(ABS(V213)&gt;(W213*AA$3), 1, 0)</f>
        <v>0</v>
      </c>
      <c r="AB213" s="9">
        <f>IF(Y212+Z212=0,IF(ABS(V213)&lt;=AB$2,IF(ABS(Q213)&lt;=AB$3,1,0), 0), 0)</f>
        <v>0</v>
      </c>
      <c r="AC213" s="9">
        <f>IF(Y212+Z212=0, IF(ABS(V213)&lt;=AC$2,IF(ABS(Q213)&lt;=AC$3,1,0), 0), 0)</f>
        <v>0</v>
      </c>
      <c r="AD213" s="9">
        <f>IF(AT213=1,IF(ABS(AE214-AE213)&gt;AD$3,IF(AE213&gt;AM212,IF(AE213&gt;AE214,AM212+AD$4,AE213),IF(AE213&lt;AE214,AM212-AD$4,AE213)),AE213),AE213)</f>
        <v>0.78569999999999995</v>
      </c>
      <c r="AE213" s="30">
        <v>0.78569999999999995</v>
      </c>
      <c r="AF213" s="9">
        <f>IF(ABS(AE213)&gt;=1.96,1,0)</f>
        <v>0</v>
      </c>
      <c r="AG213" s="9">
        <f>IF(ABS(AE213)&gt;=1.96,1,IF(((SQRT(ABS(AE213-AE212)) - 0.969)/0.416)&gt;=1.8,1,0))</f>
        <v>0</v>
      </c>
      <c r="AH213" s="9">
        <f>AH$2*AE213 + (1-AH$2)*AH212</f>
        <v>-0.33429066666666651</v>
      </c>
      <c r="AI213" s="9">
        <f>SQRT(AI$2/(2 - AI$2))</f>
        <v>0.42008402520840293</v>
      </c>
      <c r="AJ213" s="9">
        <f t="shared" ref="AJ213:AJ214" si="366">IF(ABS(AH213)&gt;=0*AI213,(-AH213),0)</f>
        <v>0.33429066666666651</v>
      </c>
      <c r="AK213" s="9">
        <f>AE213+AJ212</f>
        <v>1.5999866666666664</v>
      </c>
      <c r="AL213" s="9">
        <f>IF(AJ213=0, AL$3, AL$3 + AH213*AL$4)</f>
        <v>1.1531993066666666</v>
      </c>
      <c r="AM213" s="9">
        <f>AM$2*AD213 + (1-AM$2)*AM212</f>
        <v>-0.33429066666666651</v>
      </c>
      <c r="AN213" s="9">
        <f>IF(AM213&gt;=AN$2,1,IF(AM213&lt;=AN$3,1,0))</f>
        <v>0</v>
      </c>
      <c r="AO213" s="9">
        <f>-1*AM213</f>
        <v>0.33429066666666651</v>
      </c>
      <c r="AP213" s="9">
        <f>AD213+AO212</f>
        <v>1.5999866666666664</v>
      </c>
      <c r="AQ213" s="9">
        <f>IF(AO213=0, AQ$3, AQ$3 + AM213*AQ$4)</f>
        <v>1.1531993066666666</v>
      </c>
      <c r="AR213" s="9">
        <f>AE213 - AM212</f>
        <v>1.5999866666666664</v>
      </c>
      <c r="AS213" s="9">
        <f>IF(AS$3=0,SQRT(1 + (AM$2/(2 - AM$2))),AS$2)</f>
        <v>1.0846522890932808</v>
      </c>
      <c r="AT213" s="9">
        <f>IF(ABS(AR213)&gt;(AS213*AT$3), 1, 0)</f>
        <v>0</v>
      </c>
      <c r="AU213" s="9">
        <f>IF(ABS(AR213)&gt;(AS213*AU$3), 1, 0)</f>
        <v>0</v>
      </c>
      <c r="AV213" s="9">
        <f>IF(ABS(AR213)&gt;(AS213*AV$3), 1, 0)</f>
        <v>0</v>
      </c>
      <c r="AW213" s="9">
        <f>IF(ABS(AR213)&gt;(AS213*AW$3), 1, 0)</f>
        <v>1</v>
      </c>
      <c r="AX213" s="9">
        <f>IF(AU212+AV212=0,IF(ABS(AR213)&lt;=AX$2,IF(ABS(AM213)&lt;=AX$3,1,0), 0), 0)</f>
        <v>0</v>
      </c>
      <c r="AY213" s="9">
        <f>IF(AU212+AV212=0, IF(ABS(AR213)&lt;=AY$2,IF(ABS(AM213)&lt;=AY$3,1,0), 0), 0)</f>
        <v>0</v>
      </c>
      <c r="AZ213" s="9">
        <v>1</v>
      </c>
      <c r="BA213" s="11">
        <f t="shared" si="363"/>
        <v>0</v>
      </c>
      <c r="BB213" s="11">
        <f t="shared" si="363"/>
        <v>0</v>
      </c>
      <c r="BC213" s="11">
        <f>IF(SUM(R213,AN213)&gt;0,1,0)</f>
        <v>0</v>
      </c>
      <c r="BD213" s="11">
        <f t="shared" si="364"/>
        <v>0</v>
      </c>
      <c r="BE213" s="11">
        <f t="shared" si="364"/>
        <v>0</v>
      </c>
      <c r="BF213" s="11">
        <f t="shared" si="364"/>
        <v>0</v>
      </c>
      <c r="BG213" s="11">
        <f t="shared" si="364"/>
        <v>1</v>
      </c>
      <c r="BH213" s="11">
        <f t="shared" si="365"/>
        <v>0</v>
      </c>
      <c r="BI213" s="11">
        <f t="shared" si="365"/>
        <v>0</v>
      </c>
      <c r="BL213" s="11">
        <f t="shared" ref="BL213:BO214" si="367">BL$3*BL$4</f>
        <v>2.1259184866228305</v>
      </c>
      <c r="BM213" s="11">
        <f t="shared" si="367"/>
        <v>1.7896762770039132</v>
      </c>
      <c r="BN213" s="11">
        <f t="shared" si="367"/>
        <v>-2.1259184866228305</v>
      </c>
      <c r="BO213" s="11">
        <f t="shared" si="367"/>
        <v>-1.7896762770039132</v>
      </c>
    </row>
    <row r="214" spans="1:67">
      <c r="A214" s="30" t="s">
        <v>19</v>
      </c>
      <c r="B214" s="31">
        <v>3</v>
      </c>
      <c r="C214" s="30" t="s">
        <v>399</v>
      </c>
      <c r="D214" s="30">
        <v>541</v>
      </c>
      <c r="E214" s="30" t="s">
        <v>292</v>
      </c>
      <c r="F214" s="30">
        <v>20100318</v>
      </c>
      <c r="G214" s="30" t="s">
        <v>386</v>
      </c>
      <c r="H214" s="9">
        <f>IF(X214=1,IF(ABS(I215-I214)&gt;H$3,IF(I214&gt;Q213,IF(I214&gt;I215,Q213+H$4,I214),IF(I214&lt;I215,Q213-H$4,I214)),I214),I214)</f>
        <v>0.91669999999999996</v>
      </c>
      <c r="I214" s="30">
        <v>0.91669999999999996</v>
      </c>
      <c r="J214" s="9">
        <f>IF(ABS(I214)&gt;=1.96,1,0)</f>
        <v>0</v>
      </c>
      <c r="K214" s="9">
        <f>IF(ABS(I214)&gt;=1.96,1,IF(((SQRT(ABS(I214-I213)) - 0.969)/0.416)&gt;=1.96,1,0))</f>
        <v>0</v>
      </c>
      <c r="L214" s="9">
        <f>L$2*I214 + (1-L$2)*L213</f>
        <v>-0.2328642666666666</v>
      </c>
      <c r="M214" s="9">
        <f>SQRT(M$2/(2 - M$2))</f>
        <v>0.42008402520840293</v>
      </c>
      <c r="N214" s="9">
        <f>IF(ABS(L214)&gt;=0*M214,(-L214),0)</f>
        <v>0.2328642666666666</v>
      </c>
      <c r="O214" s="9">
        <f>I214+N213</f>
        <v>1.6422346666666665</v>
      </c>
      <c r="P214" s="9">
        <f>IF(N214=0, P$3, P$3 + L214*P$4)</f>
        <v>1.372056288</v>
      </c>
      <c r="Q214" s="9">
        <f>Q$2*H214 + (1-Q$2)*Q213</f>
        <v>-0.2328642666666666</v>
      </c>
      <c r="R214" s="9">
        <f>IF(Q214&gt;=R$2,1,IF(Q214&lt;=R$3,1,0))</f>
        <v>0</v>
      </c>
      <c r="S214" s="9">
        <f>-1*Q214</f>
        <v>0.2328642666666666</v>
      </c>
      <c r="T214" s="9">
        <f>H214+S213</f>
        <v>1.6422346666666665</v>
      </c>
      <c r="U214" s="9">
        <f>IF(S214=0, U$3, U$3 + Q214*U$4)</f>
        <v>1.372056288</v>
      </c>
      <c r="V214" s="9">
        <f>I214 - Q213</f>
        <v>1.6422346666666665</v>
      </c>
      <c r="W214" s="9">
        <f>IF(W$3=0,SQRT(1 + (Q$2/(2 - Q$2))),W$2)</f>
        <v>1.0846522890932808</v>
      </c>
      <c r="X214" s="9">
        <f>IF(ABS(V214)&gt;(W214*X$3), 1, 0)</f>
        <v>0</v>
      </c>
      <c r="Y214" s="9">
        <f>IF(ABS(V214)&gt;(W214*Y$3), 1, 0)</f>
        <v>0</v>
      </c>
      <c r="Z214" s="9">
        <f>IF(ABS(V214)&gt;(W214*Z$3), 1, 0)</f>
        <v>0</v>
      </c>
      <c r="AA214" s="9">
        <f>IF(ABS(V214)&gt;(W214*AA$3), 1, 0)</f>
        <v>1</v>
      </c>
      <c r="AB214" s="9">
        <f>IF(Y213+Z213=0,IF(ABS(V214)&lt;=AB$2,IF(ABS(Q214)&lt;=AB$3,1,0), 0), 0)</f>
        <v>0</v>
      </c>
      <c r="AC214" s="9">
        <f>IF(Y213+Z213=0, IF(ABS(V214)&lt;=AC$2,IF(ABS(Q214)&lt;=AC$3,1,0), 0), 0)</f>
        <v>0</v>
      </c>
      <c r="AD214" s="9">
        <f>IF(AT214=1,IF(ABS(AE215-AE214)&gt;AD$3,IF(AE214&gt;AM213,IF(AE214&gt;AE215,AM213+AD$4,AE214),IF(AE69ae70,AM213-AD$4,AE214)),AE214),AE214)</f>
        <v>-0.35709999999999997</v>
      </c>
      <c r="AE214" s="30">
        <v>-0.35709999999999997</v>
      </c>
      <c r="AF214" s="9">
        <f>IF(ABS(AE214)&gt;=1.96,1,0)</f>
        <v>0</v>
      </c>
      <c r="AG214" s="9">
        <f>IF(ABS(AE214)&gt;=1.96,1,IF(((SQRT(ABS(AE214-AE213)) - 0.969)/0.416)&gt;=1.8,1,0))</f>
        <v>0</v>
      </c>
      <c r="AH214" s="9">
        <f>AH$2*AE214 + (1-AH$2)*AH213</f>
        <v>-0.34113346666666655</v>
      </c>
      <c r="AI214" s="9">
        <f>SQRT(AI$2/(2 - AI$2))</f>
        <v>0.42008402520840293</v>
      </c>
      <c r="AJ214" s="9">
        <f t="shared" si="366"/>
        <v>0.34113346666666655</v>
      </c>
      <c r="AK214" s="9">
        <f>AE214+AJ213</f>
        <v>-2.2809333333333459E-2</v>
      </c>
      <c r="AL214" s="9">
        <f>IF(AJ214=0, AL$3, AL$3 + AH214*AL$4)</f>
        <v>1.1522413146666666</v>
      </c>
      <c r="AM214" s="9">
        <f>AM$2*AD214 + (1-AM$2)*AM213</f>
        <v>-0.34113346666666655</v>
      </c>
      <c r="AN214" s="9">
        <f>IF(AM214&gt;=AN$2,1,IF(AM214&lt;=AN$3,1,0))</f>
        <v>0</v>
      </c>
      <c r="AO214" s="9">
        <f>-1*AM214</f>
        <v>0.34113346666666655</v>
      </c>
      <c r="AP214" s="9">
        <f>AD214+AO213</f>
        <v>-2.2809333333333459E-2</v>
      </c>
      <c r="AQ214" s="9">
        <f>IF(AO214=0, AQ$3, AQ$3 + AM214*AQ$4)</f>
        <v>1.1522413146666666</v>
      </c>
      <c r="AR214" s="9">
        <f>AE214 - AM213</f>
        <v>-2.2809333333333459E-2</v>
      </c>
      <c r="AS214" s="9">
        <f>IF(AS$3=0,SQRT(1 + (AM$2/(2 - AM$2))),AS$2)</f>
        <v>1.0846522890932808</v>
      </c>
      <c r="AT214" s="9">
        <f>IF(ABS(AR214)&gt;(AS214*AT$3), 1, 0)</f>
        <v>0</v>
      </c>
      <c r="AU214" s="9">
        <f>IF(ABS(AR214)&gt;(AS214*AU$3), 1, 0)</f>
        <v>0</v>
      </c>
      <c r="AV214" s="9">
        <f>IF(ABS(AR214)&gt;(AS214*AV$3), 1, 0)</f>
        <v>0</v>
      </c>
      <c r="AW214" s="9">
        <f>IF(ABS(AR214)&gt;(AS214*AW$3), 1, 0)</f>
        <v>0</v>
      </c>
      <c r="AX214" s="9">
        <f>IF(AU213+AV213=0,IF(ABS(AR214)&lt;=AX$2,IF(ABS(AM214)&lt;=AX$3,1,0), 0), 0)</f>
        <v>1</v>
      </c>
      <c r="AY214" s="9">
        <f>IF(AU213+AV213=0, IF(ABS(AR214)&lt;=AY$2,IF(ABS(AM214)&lt;=AY$3,1,0), 0), 0)</f>
        <v>1</v>
      </c>
      <c r="AZ214" s="9">
        <v>1</v>
      </c>
      <c r="BA214" s="11">
        <f t="shared" si="363"/>
        <v>0</v>
      </c>
      <c r="BB214" s="11">
        <f t="shared" si="363"/>
        <v>0</v>
      </c>
      <c r="BC214" s="11">
        <f>IF(SUM(R214,AN214)&gt;0,1,0)</f>
        <v>0</v>
      </c>
      <c r="BD214" s="11">
        <f t="shared" si="364"/>
        <v>0</v>
      </c>
      <c r="BE214" s="11">
        <f t="shared" si="364"/>
        <v>0</v>
      </c>
      <c r="BF214" s="11">
        <f t="shared" si="364"/>
        <v>0</v>
      </c>
      <c r="BG214" s="11">
        <f t="shared" si="364"/>
        <v>1</v>
      </c>
      <c r="BH214" s="11">
        <f t="shared" si="365"/>
        <v>0</v>
      </c>
      <c r="BI214" s="11">
        <f t="shared" si="365"/>
        <v>0</v>
      </c>
      <c r="BL214" s="11">
        <f t="shared" si="367"/>
        <v>2.1259184866228305</v>
      </c>
      <c r="BM214" s="11">
        <f t="shared" si="367"/>
        <v>1.7896762770039132</v>
      </c>
      <c r="BN214" s="11">
        <f t="shared" si="367"/>
        <v>-2.1259184866228305</v>
      </c>
      <c r="BO214" s="11">
        <f t="shared" si="367"/>
        <v>-1.7896762770039132</v>
      </c>
    </row>
    <row r="215" spans="1:67">
      <c r="A215" s="9"/>
      <c r="B215" s="9">
        <f>COUNT(B212:B214)</f>
        <v>3</v>
      </c>
      <c r="C215" s="9"/>
      <c r="D215" s="9"/>
      <c r="E215" s="9"/>
      <c r="F215" s="9"/>
      <c r="G215" s="9"/>
      <c r="H215" s="9"/>
      <c r="J215" s="9">
        <f>SUM(J212:J214)</f>
        <v>0</v>
      </c>
      <c r="K215" s="9">
        <f>SUM(K212:K214)</f>
        <v>0</v>
      </c>
      <c r="L215" s="9"/>
      <c r="M215" s="9"/>
      <c r="N215" s="9"/>
      <c r="O215" s="9">
        <f>AVERAGE(O212:O214)</f>
        <v>4.3713777777777775E-2</v>
      </c>
      <c r="P215" s="9">
        <f>AVERAGE(P212:P214)</f>
        <v>1.3387757759999996</v>
      </c>
      <c r="Q215" s="9"/>
      <c r="R215" s="9">
        <f>SUM(R212:R214)</f>
        <v>0</v>
      </c>
      <c r="S215" s="9"/>
      <c r="T215" s="9">
        <f>AVERAGE(T212:T214)</f>
        <v>0.17333599999999993</v>
      </c>
      <c r="U215" s="9">
        <f>AVERAGE(U212:U214)</f>
        <v>1.3387757759999996</v>
      </c>
      <c r="V215" s="9"/>
      <c r="W215" s="9"/>
      <c r="X215" s="9">
        <f t="shared" ref="X215:AC215" si="368">SUM(X212:X214)</f>
        <v>0</v>
      </c>
      <c r="Y215" s="9">
        <f t="shared" si="368"/>
        <v>0</v>
      </c>
      <c r="Z215" s="9">
        <f t="shared" si="368"/>
        <v>0</v>
      </c>
      <c r="AA215" s="9">
        <f t="shared" si="368"/>
        <v>1</v>
      </c>
      <c r="AB215" s="9">
        <f t="shared" si="368"/>
        <v>0</v>
      </c>
      <c r="AC215" s="9">
        <f t="shared" si="368"/>
        <v>0</v>
      </c>
      <c r="AD215" s="9"/>
      <c r="AF215" s="9">
        <f>SUM(AF212:AF214)</f>
        <v>0</v>
      </c>
      <c r="AG215" s="9">
        <f>SUM(AG212:AG214)</f>
        <v>0</v>
      </c>
      <c r="AH215" s="9"/>
      <c r="AI215" s="9"/>
      <c r="AJ215" s="9"/>
      <c r="AK215" s="9">
        <f>AVERAGE(AK212:AK214)</f>
        <v>-4.5707555555555647E-2</v>
      </c>
      <c r="AL215" s="9">
        <f>AVERAGE(AL212:AL214)</f>
        <v>1.1304801626666665</v>
      </c>
      <c r="AM215" s="9"/>
      <c r="AN215" s="9">
        <f>SUM(AN212:AN214)</f>
        <v>0</v>
      </c>
      <c r="AO215" s="9"/>
      <c r="AP215" s="9">
        <f>AVERAGE(AP212:AP214)</f>
        <v>9.7147999999999859E-2</v>
      </c>
      <c r="AQ215" s="9">
        <f>AVERAGE(AQ212:AQ214)</f>
        <v>1.1304801626666665</v>
      </c>
      <c r="AR215" s="9"/>
      <c r="AS215" s="9"/>
      <c r="AT215" s="9">
        <f t="shared" ref="AT215:BI215" si="369">SUM(AT212:AT214)</f>
        <v>0</v>
      </c>
      <c r="AU215" s="9">
        <f t="shared" si="369"/>
        <v>0</v>
      </c>
      <c r="AV215" s="9">
        <f t="shared" si="369"/>
        <v>0</v>
      </c>
      <c r="AW215" s="9">
        <f t="shared" si="369"/>
        <v>1</v>
      </c>
      <c r="AX215" s="9">
        <f t="shared" si="369"/>
        <v>1</v>
      </c>
      <c r="AY215" s="9">
        <f t="shared" si="369"/>
        <v>1</v>
      </c>
      <c r="AZ215" s="9">
        <f t="shared" si="369"/>
        <v>3</v>
      </c>
      <c r="BA215" s="9">
        <f t="shared" si="369"/>
        <v>0</v>
      </c>
      <c r="BB215" s="9">
        <f t="shared" si="369"/>
        <v>0</v>
      </c>
      <c r="BC215" s="9">
        <f t="shared" si="369"/>
        <v>0</v>
      </c>
      <c r="BD215" s="9">
        <f t="shared" si="369"/>
        <v>0</v>
      </c>
      <c r="BE215" s="9">
        <f t="shared" si="369"/>
        <v>0</v>
      </c>
      <c r="BF215" s="9">
        <f t="shared" si="369"/>
        <v>0</v>
      </c>
      <c r="BG215" s="9">
        <f t="shared" si="369"/>
        <v>2</v>
      </c>
      <c r="BH215" s="9">
        <f t="shared" si="369"/>
        <v>0</v>
      </c>
      <c r="BI215" s="9">
        <f t="shared" si="369"/>
        <v>0</v>
      </c>
    </row>
    <row r="216" spans="1:67">
      <c r="A216" s="9"/>
      <c r="B216" s="9"/>
      <c r="C216" s="9"/>
      <c r="D216" s="9"/>
      <c r="E216" s="9"/>
      <c r="F216" s="9"/>
      <c r="G216" s="9"/>
      <c r="H216" s="9"/>
      <c r="J216" s="9"/>
      <c r="K216" s="9"/>
      <c r="L216" s="9"/>
      <c r="M216" s="9"/>
      <c r="N216" s="9"/>
      <c r="O216" s="9">
        <f>P$3 + O215*P$4</f>
        <v>1.4052456533333333</v>
      </c>
      <c r="P216" s="9"/>
      <c r="Q216" s="9"/>
      <c r="R216" s="9"/>
      <c r="S216" s="9"/>
      <c r="T216" s="9">
        <f>U$3 + T215*U$4</f>
        <v>1.4208003199999999</v>
      </c>
      <c r="U216" s="9"/>
      <c r="V216" s="9"/>
      <c r="W216" s="9"/>
      <c r="X216" s="9"/>
      <c r="Y216" s="9"/>
      <c r="Z216" s="9">
        <f>Z215-Y215</f>
        <v>0</v>
      </c>
      <c r="AA216" s="9"/>
      <c r="AB216" s="9"/>
      <c r="AC216" s="9"/>
      <c r="AD216" s="9"/>
      <c r="AF216" s="9"/>
      <c r="AG216" s="9"/>
      <c r="AH216" s="9"/>
      <c r="AI216" s="9"/>
      <c r="AJ216" s="9"/>
      <c r="AK216" s="9">
        <f>AL$3 + AK215*AL$4</f>
        <v>1.1936009422222222</v>
      </c>
      <c r="AL216" s="9"/>
      <c r="AM216" s="9"/>
      <c r="AN216" s="9"/>
      <c r="AO216" s="9"/>
      <c r="AP216" s="9">
        <f>AQ$3 + AP215*AQ$4</f>
        <v>1.2136007199999999</v>
      </c>
      <c r="AQ216" s="9"/>
      <c r="AR216" s="9"/>
      <c r="AS216" s="9"/>
      <c r="AT216" s="9"/>
      <c r="AU216" s="9"/>
      <c r="AV216" s="9">
        <f>AV215-AU215</f>
        <v>0</v>
      </c>
      <c r="AW216" s="9"/>
      <c r="AX216" s="9"/>
      <c r="AY216" s="9"/>
      <c r="AZ216" s="9"/>
    </row>
    <row r="217" spans="1:67">
      <c r="A217" s="9"/>
      <c r="B217" s="9"/>
      <c r="C217" s="9"/>
      <c r="D217" s="9"/>
      <c r="E217" s="9"/>
      <c r="F217" s="9"/>
      <c r="G217" s="9"/>
      <c r="H217" s="9"/>
      <c r="J217" s="9"/>
      <c r="K217" s="9"/>
      <c r="L217" s="9"/>
      <c r="M217" s="9"/>
      <c r="N217" s="9"/>
      <c r="O217" s="9">
        <f>STDEV(O212:O214)</f>
        <v>1.4057770827333791</v>
      </c>
      <c r="P217" s="9"/>
      <c r="Q217" s="9"/>
      <c r="R217" s="9"/>
      <c r="S217" s="9"/>
      <c r="T217" s="9">
        <f>STDEV(T212:T214)</f>
        <v>1.2730865917530247</v>
      </c>
      <c r="U217" s="9"/>
      <c r="V217" s="9"/>
      <c r="W217" s="9"/>
      <c r="X217" s="9"/>
      <c r="Y217" s="9"/>
      <c r="Z217" s="9"/>
      <c r="AA217" s="9"/>
      <c r="AB217" s="9"/>
      <c r="AC217" s="9"/>
      <c r="AD217" s="9"/>
      <c r="AF217" s="9"/>
      <c r="AG217" s="9"/>
      <c r="AH217" s="9"/>
      <c r="AI217" s="9"/>
      <c r="AJ217" s="9"/>
      <c r="AK217" s="9">
        <f>STDEV(AK212:AK214)</f>
        <v>1.6572619809935949</v>
      </c>
      <c r="AL217" s="9"/>
      <c r="AM217" s="9"/>
      <c r="AN217" s="9"/>
      <c r="AO217" s="9"/>
      <c r="AP217" s="9">
        <f>STDEV(AP212:AP214)</f>
        <v>1.4465950715266984</v>
      </c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67">
      <c r="A218" s="9"/>
      <c r="B218" s="9"/>
      <c r="C218" s="9"/>
      <c r="D218" s="9"/>
      <c r="E218" s="9"/>
      <c r="F218" s="9"/>
      <c r="G218" s="9"/>
      <c r="H218" s="9"/>
      <c r="J218" s="9"/>
      <c r="K218" s="9"/>
      <c r="L218" s="9"/>
      <c r="M218" s="9"/>
      <c r="N218" s="9"/>
      <c r="O218" s="9">
        <f>SQRT(O217^2 + O215^2)</f>
        <v>1.4064565761892454</v>
      </c>
      <c r="P218" s="9"/>
      <c r="Q218" s="9"/>
      <c r="R218" s="9"/>
      <c r="S218" s="9"/>
      <c r="T218" s="9">
        <f>SQRT(T217^2 + T215^2)</f>
        <v>1.2848326112756216</v>
      </c>
      <c r="U218" s="9"/>
      <c r="V218" s="9"/>
      <c r="W218" s="9"/>
      <c r="X218" s="9"/>
      <c r="Y218" s="9"/>
      <c r="Z218" s="9"/>
      <c r="AA218" s="9"/>
      <c r="AB218" s="9"/>
      <c r="AC218" s="9"/>
      <c r="AD218" s="9"/>
      <c r="AF218" s="9"/>
      <c r="AG218" s="9"/>
      <c r="AH218" s="9"/>
      <c r="AI218" s="9"/>
      <c r="AJ218" s="9"/>
      <c r="AK218" s="9">
        <f>SQRT(AK217^2 + AK215^2)</f>
        <v>1.6578921720913211</v>
      </c>
      <c r="AL218" s="9"/>
      <c r="AM218" s="9"/>
      <c r="AN218" s="9"/>
      <c r="AO218" s="9"/>
      <c r="AP218" s="9">
        <f>SQRT(AP217^2 + AP215^2)</f>
        <v>1.4498534528942344</v>
      </c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67">
      <c r="A219" s="9"/>
      <c r="B219" s="9"/>
      <c r="C219" s="9"/>
      <c r="D219" s="9"/>
      <c r="E219" s="9"/>
      <c r="F219" s="9"/>
      <c r="G219" s="9"/>
      <c r="H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67">
      <c r="A220" s="9"/>
      <c r="B220" s="9"/>
      <c r="C220" s="9"/>
      <c r="D220" s="9"/>
      <c r="E220" s="9"/>
      <c r="F220" s="9"/>
      <c r="G220" s="9"/>
      <c r="H220" s="9"/>
      <c r="J220" s="9"/>
      <c r="K220" s="9"/>
      <c r="L220" s="9">
        <f>AVERAGE(I221:I223)</f>
        <v>-0.57143333333333335</v>
      </c>
      <c r="M220" s="9"/>
      <c r="N220" s="9">
        <v>0</v>
      </c>
      <c r="O220" s="9"/>
      <c r="P220" s="9"/>
      <c r="Q220" s="9">
        <f>AVERAGE(I221:I223)</f>
        <v>-0.57143333333333335</v>
      </c>
      <c r="R220" s="9"/>
      <c r="S220" s="9">
        <f t="shared" ref="S220:S226" si="370">-1*Q220</f>
        <v>0.57143333333333335</v>
      </c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F220" s="9"/>
      <c r="AG220" s="9"/>
      <c r="AH220" s="9">
        <f>AVERAGE(AE221:AE223)</f>
        <v>-1.1458333333333333</v>
      </c>
      <c r="AI220" s="9"/>
      <c r="AJ220" s="9">
        <v>0</v>
      </c>
      <c r="AK220" s="9"/>
      <c r="AL220" s="9"/>
      <c r="AM220" s="9">
        <f>AVERAGE(AE221:AE223)</f>
        <v>-1.1458333333333333</v>
      </c>
      <c r="AN220" s="9"/>
      <c r="AO220" s="9">
        <f>-1*AM220</f>
        <v>1.1458333333333333</v>
      </c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67">
      <c r="A221" s="36" t="s">
        <v>17</v>
      </c>
      <c r="B221" s="37">
        <v>1</v>
      </c>
      <c r="C221" s="36" t="s">
        <v>312</v>
      </c>
      <c r="D221" s="36" t="s">
        <v>163</v>
      </c>
      <c r="E221" s="36" t="s">
        <v>292</v>
      </c>
      <c r="F221" s="36">
        <v>20090319</v>
      </c>
      <c r="G221" s="36" t="s">
        <v>76</v>
      </c>
      <c r="H221" s="9">
        <f t="shared" ref="H221:H226" si="371">IF(X221=1,IF(ABS(I222-I221)&gt;H$3,IF(I221&gt;Q220,IF(I221&gt;I222,Q220+H$4,I221),IF(I221&lt;I222,Q220-H$4,I221)),I221),I221)</f>
        <v>-0.78569999999999995</v>
      </c>
      <c r="I221" s="36">
        <v>-0.78569999999999995</v>
      </c>
      <c r="J221" s="9">
        <f t="shared" ref="J221:J226" si="372">IF(ABS(I221)&gt;=1.96,1,0)</f>
        <v>0</v>
      </c>
      <c r="K221" s="9">
        <f t="shared" ref="K221:K226" si="373">IF(ABS(I221)&gt;=1.96,1,IF(((SQRT(ABS(I221-I220)) - 0.969)/0.416)&gt;=1.96,1,0))</f>
        <v>0</v>
      </c>
      <c r="L221" s="9">
        <f t="shared" ref="L221:L226" si="374">L$2*I221 + (1-L$2)*L220</f>
        <v>-0.63571333333333335</v>
      </c>
      <c r="M221" s="9">
        <f t="shared" ref="M221:M226" si="375">SQRT(M$2/(2 - M$2))</f>
        <v>0.42008402520840293</v>
      </c>
      <c r="N221" s="9">
        <f t="shared" ref="N221:N226" si="376">IF(ABS(L221)&gt;=0*M221,(-L221),0)</f>
        <v>0.63571333333333335</v>
      </c>
      <c r="O221" s="9">
        <f t="shared" ref="O221:O226" si="377">I221+N220</f>
        <v>-0.78569999999999995</v>
      </c>
      <c r="P221" s="9">
        <f t="shared" ref="P221:P226" si="378">IF(N221=0, P$3, P$3 + L221*P$4)</f>
        <v>1.3237143999999998</v>
      </c>
      <c r="Q221" s="9">
        <f t="shared" ref="Q221:Q226" si="379">Q$2*H221 + (1-Q$2)*Q220</f>
        <v>-0.63571333333333335</v>
      </c>
      <c r="R221" s="9">
        <f t="shared" ref="R221:R226" si="380">IF(Q221&gt;=R$2,1,IF(Q221&lt;=R$3,1,0))</f>
        <v>0</v>
      </c>
      <c r="S221" s="9">
        <f t="shared" si="370"/>
        <v>0.63571333333333335</v>
      </c>
      <c r="T221" s="9">
        <f t="shared" ref="T221:T226" si="381">H221+S220</f>
        <v>-0.21426666666666661</v>
      </c>
      <c r="U221" s="9">
        <f t="shared" ref="U221:U226" si="382">IF(S221=0, U$3, U$3 + Q221*U$4)</f>
        <v>1.3237143999999998</v>
      </c>
      <c r="V221" s="9">
        <f t="shared" ref="V221:V226" si="383">I221 - Q220</f>
        <v>-0.21426666666666661</v>
      </c>
      <c r="W221" s="9">
        <f t="shared" ref="W221:W226" si="384">IF(W$3=0,SQRT(1 + (Q$2/(2 - Q$2))),W$2)</f>
        <v>1.0846522890932808</v>
      </c>
      <c r="X221" s="9">
        <f t="shared" ref="X221:X226" si="385">IF(ABS(V221)&gt;(W221*X$3), 1, 0)</f>
        <v>0</v>
      </c>
      <c r="Y221" s="9">
        <f t="shared" ref="Y221:Y226" si="386">IF(ABS(V221)&gt;(W221*Y$3), 1, 0)</f>
        <v>0</v>
      </c>
      <c r="Z221" s="9">
        <f t="shared" ref="Z221:Z226" si="387">IF(ABS(V221)&gt;(W221*Z$3), 1, 0)</f>
        <v>0</v>
      </c>
      <c r="AA221" s="9">
        <f t="shared" ref="AA221:AA226" si="388">IF(ABS(V221)&gt;(W221*AA$3), 1, 0)</f>
        <v>0</v>
      </c>
      <c r="AB221" s="9">
        <f t="shared" ref="AB221:AB226" si="389">IF(Y220+Z220=0,IF(ABS(V221)&lt;=AB$2,IF(ABS(Q221)&lt;=AB$3,1,0), 0), 0)</f>
        <v>0</v>
      </c>
      <c r="AC221" s="9">
        <f t="shared" ref="AC221:AC226" si="390">IF(Y220+Z220=0, IF(ABS(V221)&lt;=AC$2,IF(ABS(Q221)&lt;=AC$3,1,0), 0), 0)</f>
        <v>1</v>
      </c>
      <c r="AD221" s="9">
        <f t="shared" ref="AD221:AD226" si="391">IF(AT221=1,IF(ABS(AE222-AE221)&gt;AD$3,IF(AE221&gt;AM220,IF(AE221&gt;AE222,AM220+AD$4,AE221),IF(AE221&lt;AE222,AM220-AD$4,AE221)),AE221),AE221)</f>
        <v>-0.3125</v>
      </c>
      <c r="AE221" s="36">
        <v>-0.3125</v>
      </c>
      <c r="AF221" s="9">
        <f t="shared" ref="AF221:AF226" si="392">IF(ABS(AE221)&gt;=1.96,1,0)</f>
        <v>0</v>
      </c>
      <c r="AG221" s="9">
        <f t="shared" ref="AG221:AG226" si="393">IF(ABS(AE221)&gt;=1.96,1,IF(((SQRT(ABS(AE221-AE220)) - 0.969)/0.416)&gt;=1.8,1,0))</f>
        <v>0</v>
      </c>
      <c r="AH221" s="9">
        <f t="shared" ref="AH221:AH226" si="394">AH$2*AE221 + (1-AH$2)*AH220</f>
        <v>-0.89583333333333326</v>
      </c>
      <c r="AI221" s="9">
        <f t="shared" ref="AI221:AI226" si="395">SQRT(AI$2/(2 - AI$2))</f>
        <v>0.42008402520840293</v>
      </c>
      <c r="AJ221" s="9">
        <f>IF(ABS(AH221)&gt;=0*AI221,(-AH221),0)</f>
        <v>0.89583333333333326</v>
      </c>
      <c r="AK221" s="9">
        <f t="shared" ref="AK221:AK226" si="396">AE221+AJ220</f>
        <v>-0.3125</v>
      </c>
      <c r="AL221" s="9">
        <f t="shared" ref="AL221:AL226" si="397">IF(AJ221=0, AL$3, AL$3 + AH221*AL$4)</f>
        <v>1.0745833333333332</v>
      </c>
      <c r="AM221" s="9">
        <f t="shared" ref="AM221:AM226" si="398">AM$2*AD221 + (1-AM$2)*AM220</f>
        <v>-0.89583333333333326</v>
      </c>
      <c r="AN221" s="9">
        <f t="shared" ref="AN221:AN226" si="399">IF(AM221&gt;=AN$2,1,IF(AM221&lt;=AN$3,1,0))</f>
        <v>0</v>
      </c>
      <c r="AO221" s="9">
        <f t="shared" ref="AO221:AO226" si="400">-1*AM221</f>
        <v>0.89583333333333326</v>
      </c>
      <c r="AP221" s="9">
        <f t="shared" ref="AP221:AP226" si="401">AD221+AO220</f>
        <v>0.83333333333333326</v>
      </c>
      <c r="AQ221" s="9">
        <f t="shared" ref="AQ221:AQ226" si="402">IF(AO221=0, AQ$3, AQ$3 + AM221*AQ$4)</f>
        <v>1.0745833333333332</v>
      </c>
      <c r="AR221" s="9">
        <f t="shared" ref="AR221:AR226" si="403">AE221 - AM220</f>
        <v>0.83333333333333326</v>
      </c>
      <c r="AS221" s="9">
        <f t="shared" ref="AS221:AS226" si="404">IF(AS$3=0,SQRT(1 + (AM$2/(2 - AM$2))),AS$2)</f>
        <v>1.0846522890932808</v>
      </c>
      <c r="AT221" s="9">
        <f t="shared" ref="AT221:AT226" si="405">IF(ABS(AR221)&gt;(AS221*AT$3), 1, 0)</f>
        <v>0</v>
      </c>
      <c r="AU221" s="9">
        <f t="shared" ref="AU221:AU226" si="406">IF(ABS(AR221)&gt;(AS221*AU$3), 1, 0)</f>
        <v>0</v>
      </c>
      <c r="AV221" s="9">
        <f t="shared" ref="AV221:AV226" si="407">IF(ABS(AR221)&gt;(AS221*AV$3), 1, 0)</f>
        <v>0</v>
      </c>
      <c r="AW221" s="9">
        <f t="shared" ref="AW221:AW226" si="408">IF(ABS(AR221)&gt;(AS221*AW$3), 1, 0)</f>
        <v>0</v>
      </c>
      <c r="AX221" s="9">
        <f t="shared" ref="AX221:AX226" si="409">IF(AU220+AV220=0,IF(ABS(AR221)&lt;=AX$2,IF(ABS(AM221)&lt;=AX$3,1,0), 0), 0)</f>
        <v>0</v>
      </c>
      <c r="AY221" s="9">
        <f t="shared" ref="AY221:AY226" si="410">IF(AU220+AV220=0, IF(ABS(AR221)&lt;=AY$2,IF(ABS(AM221)&lt;=AY$3,1,0), 0), 0)</f>
        <v>0</v>
      </c>
      <c r="AZ221" s="9">
        <v>1</v>
      </c>
      <c r="BA221" s="11">
        <f t="shared" ref="BA221:BB226" si="411">IF(SUM(J221,AF221)&gt;0,1,0)</f>
        <v>0</v>
      </c>
      <c r="BB221" s="11">
        <f t="shared" si="411"/>
        <v>0</v>
      </c>
      <c r="BC221" s="11">
        <f t="shared" ref="BC221:BC226" si="412">IF(SUM(R221,AN221)&gt;0,1,0)</f>
        <v>0</v>
      </c>
      <c r="BD221" s="11">
        <f t="shared" ref="BD221:BG226" si="413">IF(SUM(X221,AT221)&gt;0,1,0)</f>
        <v>0</v>
      </c>
      <c r="BE221" s="11">
        <f t="shared" si="413"/>
        <v>0</v>
      </c>
      <c r="BF221" s="11">
        <f t="shared" si="413"/>
        <v>0</v>
      </c>
      <c r="BG221" s="11">
        <f t="shared" si="413"/>
        <v>0</v>
      </c>
      <c r="BH221" s="11">
        <f t="shared" ref="BH221:BI226" si="414">IF(SUM(AB221,AX221)=2,1,0)</f>
        <v>0</v>
      </c>
      <c r="BI221" s="11">
        <f t="shared" si="414"/>
        <v>0</v>
      </c>
      <c r="BL221" s="11">
        <f>BL$3*BL$4</f>
        <v>2.1259184866228305</v>
      </c>
      <c r="BM221" s="11">
        <f>BM$3*BM$4</f>
        <v>1.7896762770039132</v>
      </c>
      <c r="BN221" s="11">
        <f>BN$3*BN$4</f>
        <v>-2.1259184866228305</v>
      </c>
      <c r="BO221" s="11">
        <f>BO$3*BO$4</f>
        <v>-1.7896762770039132</v>
      </c>
    </row>
    <row r="222" spans="1:67">
      <c r="A222" s="36" t="s">
        <v>17</v>
      </c>
      <c r="B222" s="37">
        <v>1</v>
      </c>
      <c r="C222" s="36" t="s">
        <v>312</v>
      </c>
      <c r="D222" s="36" t="s">
        <v>164</v>
      </c>
      <c r="E222" s="36" t="s">
        <v>296</v>
      </c>
      <c r="F222" s="36">
        <v>20090326</v>
      </c>
      <c r="G222" s="36" t="s">
        <v>82</v>
      </c>
      <c r="H222" s="9">
        <f t="shared" si="371"/>
        <v>-1.2142999999999999</v>
      </c>
      <c r="I222" s="36">
        <v>-1.2142999999999999</v>
      </c>
      <c r="J222" s="9">
        <f t="shared" si="372"/>
        <v>0</v>
      </c>
      <c r="K222" s="9">
        <f t="shared" si="373"/>
        <v>0</v>
      </c>
      <c r="L222" s="9">
        <f t="shared" si="374"/>
        <v>-0.80928933333333331</v>
      </c>
      <c r="M222" s="9">
        <f t="shared" si="375"/>
        <v>0.42008402520840293</v>
      </c>
      <c r="N222" s="9">
        <f t="shared" si="376"/>
        <v>0.80928933333333331</v>
      </c>
      <c r="O222" s="9">
        <f t="shared" si="377"/>
        <v>-0.57858666666666658</v>
      </c>
      <c r="P222" s="9">
        <f t="shared" si="378"/>
        <v>1.3028852799999999</v>
      </c>
      <c r="Q222" s="9">
        <f t="shared" si="379"/>
        <v>-0.80928933333333331</v>
      </c>
      <c r="R222" s="9">
        <f t="shared" si="380"/>
        <v>0</v>
      </c>
      <c r="S222" s="9">
        <f t="shared" si="370"/>
        <v>0.80928933333333331</v>
      </c>
      <c r="T222" s="9">
        <f t="shared" si="381"/>
        <v>-0.57858666666666658</v>
      </c>
      <c r="U222" s="9">
        <f t="shared" si="382"/>
        <v>1.3028852799999999</v>
      </c>
      <c r="V222" s="9">
        <f t="shared" si="383"/>
        <v>-0.57858666666666658</v>
      </c>
      <c r="W222" s="9">
        <f t="shared" si="384"/>
        <v>1.0846522890932808</v>
      </c>
      <c r="X222" s="9">
        <f t="shared" si="385"/>
        <v>0</v>
      </c>
      <c r="Y222" s="9">
        <f t="shared" si="386"/>
        <v>0</v>
      </c>
      <c r="Z222" s="9">
        <f t="shared" si="387"/>
        <v>0</v>
      </c>
      <c r="AA222" s="9">
        <f t="shared" si="388"/>
        <v>0</v>
      </c>
      <c r="AB222" s="9">
        <f t="shared" si="389"/>
        <v>0</v>
      </c>
      <c r="AC222" s="9">
        <f t="shared" si="390"/>
        <v>0</v>
      </c>
      <c r="AD222" s="9">
        <f t="shared" si="391"/>
        <v>-1.8125</v>
      </c>
      <c r="AE222" s="36">
        <v>-1.8125</v>
      </c>
      <c r="AF222" s="9">
        <f t="shared" si="392"/>
        <v>0</v>
      </c>
      <c r="AG222" s="9">
        <f t="shared" si="393"/>
        <v>0</v>
      </c>
      <c r="AH222" s="9">
        <f t="shared" si="394"/>
        <v>-1.1708333333333332</v>
      </c>
      <c r="AI222" s="9">
        <f t="shared" si="395"/>
        <v>0.42008402520840293</v>
      </c>
      <c r="AJ222" s="9">
        <f t="shared" ref="AJ222:AJ226" si="415">IF(ABS(AH222)&gt;=0*AI222,(-AH222),0)</f>
        <v>1.1708333333333332</v>
      </c>
      <c r="AK222" s="9">
        <f t="shared" si="396"/>
        <v>-0.91666666666666674</v>
      </c>
      <c r="AL222" s="9">
        <f t="shared" si="397"/>
        <v>1.0360833333333332</v>
      </c>
      <c r="AM222" s="9">
        <f t="shared" si="398"/>
        <v>-1.1708333333333332</v>
      </c>
      <c r="AN222" s="9">
        <f t="shared" si="399"/>
        <v>0</v>
      </c>
      <c r="AO222" s="9">
        <f t="shared" si="400"/>
        <v>1.1708333333333332</v>
      </c>
      <c r="AP222" s="9">
        <f t="shared" si="401"/>
        <v>-0.91666666666666674</v>
      </c>
      <c r="AQ222" s="9">
        <f t="shared" si="402"/>
        <v>1.0360833333333332</v>
      </c>
      <c r="AR222" s="9">
        <f t="shared" si="403"/>
        <v>-0.91666666666666674</v>
      </c>
      <c r="AS222" s="9">
        <f t="shared" si="404"/>
        <v>1.0846522890932808</v>
      </c>
      <c r="AT222" s="9">
        <f t="shared" si="405"/>
        <v>0</v>
      </c>
      <c r="AU222" s="9">
        <f t="shared" si="406"/>
        <v>0</v>
      </c>
      <c r="AV222" s="9">
        <f t="shared" si="407"/>
        <v>0</v>
      </c>
      <c r="AW222" s="9">
        <f t="shared" si="408"/>
        <v>0</v>
      </c>
      <c r="AX222" s="9">
        <f t="shared" si="409"/>
        <v>0</v>
      </c>
      <c r="AY222" s="9">
        <f t="shared" si="410"/>
        <v>0</v>
      </c>
      <c r="AZ222" s="9">
        <v>1</v>
      </c>
      <c r="BA222" s="11">
        <f t="shared" si="411"/>
        <v>0</v>
      </c>
      <c r="BB222" s="11">
        <f t="shared" si="411"/>
        <v>0</v>
      </c>
      <c r="BC222" s="11">
        <f t="shared" si="412"/>
        <v>0</v>
      </c>
      <c r="BD222" s="11">
        <f t="shared" si="413"/>
        <v>0</v>
      </c>
      <c r="BE222" s="11">
        <f t="shared" si="413"/>
        <v>0</v>
      </c>
      <c r="BF222" s="11">
        <f t="shared" si="413"/>
        <v>0</v>
      </c>
      <c r="BG222" s="11">
        <f t="shared" si="413"/>
        <v>0</v>
      </c>
      <c r="BH222" s="11">
        <f t="shared" si="414"/>
        <v>0</v>
      </c>
      <c r="BI222" s="11">
        <f t="shared" si="414"/>
        <v>0</v>
      </c>
      <c r="BL222" s="11">
        <f t="shared" ref="BL222:BO226" si="416">BL$3*BL$4</f>
        <v>2.1259184866228305</v>
      </c>
      <c r="BM222" s="11">
        <f t="shared" si="416"/>
        <v>1.7896762770039132</v>
      </c>
      <c r="BN222" s="11">
        <f t="shared" si="416"/>
        <v>-2.1259184866228305</v>
      </c>
      <c r="BO222" s="11">
        <f t="shared" si="416"/>
        <v>-1.7896762770039132</v>
      </c>
    </row>
    <row r="223" spans="1:67">
      <c r="A223" s="36" t="s">
        <v>17</v>
      </c>
      <c r="B223" s="37">
        <v>1</v>
      </c>
      <c r="C223" s="36" t="s">
        <v>312</v>
      </c>
      <c r="D223" s="36" t="s">
        <v>162</v>
      </c>
      <c r="E223" s="36" t="s">
        <v>286</v>
      </c>
      <c r="F223" s="36">
        <v>20090402</v>
      </c>
      <c r="G223" s="36" t="s">
        <v>88</v>
      </c>
      <c r="H223" s="9">
        <f t="shared" si="371"/>
        <v>0.28570000000000001</v>
      </c>
      <c r="I223" s="36">
        <v>0.28570000000000001</v>
      </c>
      <c r="J223" s="9">
        <f t="shared" si="372"/>
        <v>0</v>
      </c>
      <c r="K223" s="9">
        <f t="shared" si="373"/>
        <v>0</v>
      </c>
      <c r="L223" s="9">
        <f t="shared" si="374"/>
        <v>-0.48079253333333322</v>
      </c>
      <c r="M223" s="9">
        <f t="shared" si="375"/>
        <v>0.42008402520840293</v>
      </c>
      <c r="N223" s="9">
        <f t="shared" si="376"/>
        <v>0.48079253333333322</v>
      </c>
      <c r="O223" s="9">
        <f t="shared" si="377"/>
        <v>1.0949893333333334</v>
      </c>
      <c r="P223" s="9">
        <f t="shared" si="378"/>
        <v>1.3423048959999999</v>
      </c>
      <c r="Q223" s="9">
        <f t="shared" si="379"/>
        <v>-0.48079253333333322</v>
      </c>
      <c r="R223" s="9">
        <f t="shared" si="380"/>
        <v>0</v>
      </c>
      <c r="S223" s="9">
        <f t="shared" si="370"/>
        <v>0.48079253333333322</v>
      </c>
      <c r="T223" s="9">
        <f t="shared" si="381"/>
        <v>1.0949893333333334</v>
      </c>
      <c r="U223" s="9">
        <f t="shared" si="382"/>
        <v>1.3423048959999999</v>
      </c>
      <c r="V223" s="9">
        <f t="shared" si="383"/>
        <v>1.0949893333333334</v>
      </c>
      <c r="W223" s="9">
        <f t="shared" si="384"/>
        <v>1.0846522890932808</v>
      </c>
      <c r="X223" s="9">
        <f t="shared" si="385"/>
        <v>0</v>
      </c>
      <c r="Y223" s="9">
        <f t="shared" si="386"/>
        <v>0</v>
      </c>
      <c r="Z223" s="9">
        <f t="shared" si="387"/>
        <v>0</v>
      </c>
      <c r="AA223" s="9">
        <f t="shared" si="388"/>
        <v>0</v>
      </c>
      <c r="AB223" s="9">
        <f t="shared" si="389"/>
        <v>0</v>
      </c>
      <c r="AC223" s="9">
        <f t="shared" si="390"/>
        <v>0</v>
      </c>
      <c r="AD223" s="9">
        <f t="shared" si="391"/>
        <v>-1.3125</v>
      </c>
      <c r="AE223" s="36">
        <v>-1.3125</v>
      </c>
      <c r="AF223" s="9">
        <f t="shared" si="392"/>
        <v>0</v>
      </c>
      <c r="AG223" s="9">
        <f t="shared" si="393"/>
        <v>0</v>
      </c>
      <c r="AH223" s="9">
        <f t="shared" si="394"/>
        <v>-1.2133333333333332</v>
      </c>
      <c r="AI223" s="9">
        <f t="shared" si="395"/>
        <v>0.42008402520840293</v>
      </c>
      <c r="AJ223" s="9">
        <f t="shared" si="415"/>
        <v>1.2133333333333332</v>
      </c>
      <c r="AK223" s="9">
        <f t="shared" si="396"/>
        <v>-0.14166666666666683</v>
      </c>
      <c r="AL223" s="9">
        <f t="shared" si="397"/>
        <v>1.0301333333333333</v>
      </c>
      <c r="AM223" s="9">
        <f t="shared" si="398"/>
        <v>-1.2133333333333332</v>
      </c>
      <c r="AN223" s="9">
        <f t="shared" si="399"/>
        <v>0</v>
      </c>
      <c r="AO223" s="9">
        <f t="shared" si="400"/>
        <v>1.2133333333333332</v>
      </c>
      <c r="AP223" s="9">
        <f t="shared" si="401"/>
        <v>-0.14166666666666683</v>
      </c>
      <c r="AQ223" s="9">
        <f t="shared" si="402"/>
        <v>1.0301333333333333</v>
      </c>
      <c r="AR223" s="9">
        <f t="shared" si="403"/>
        <v>-0.14166666666666683</v>
      </c>
      <c r="AS223" s="9">
        <f t="shared" si="404"/>
        <v>1.0846522890932808</v>
      </c>
      <c r="AT223" s="9">
        <f t="shared" si="405"/>
        <v>0</v>
      </c>
      <c r="AU223" s="9">
        <f t="shared" si="406"/>
        <v>0</v>
      </c>
      <c r="AV223" s="9">
        <f t="shared" si="407"/>
        <v>0</v>
      </c>
      <c r="AW223" s="9">
        <f t="shared" si="408"/>
        <v>0</v>
      </c>
      <c r="AX223" s="9">
        <f t="shared" si="409"/>
        <v>0</v>
      </c>
      <c r="AY223" s="9">
        <f t="shared" si="410"/>
        <v>1</v>
      </c>
      <c r="AZ223" s="9">
        <v>1</v>
      </c>
      <c r="BA223" s="11">
        <f t="shared" si="411"/>
        <v>0</v>
      </c>
      <c r="BB223" s="11">
        <f t="shared" si="411"/>
        <v>0</v>
      </c>
      <c r="BC223" s="11">
        <f t="shared" si="412"/>
        <v>0</v>
      </c>
      <c r="BD223" s="11">
        <f t="shared" si="413"/>
        <v>0</v>
      </c>
      <c r="BE223" s="11">
        <f t="shared" si="413"/>
        <v>0</v>
      </c>
      <c r="BF223" s="11">
        <f t="shared" si="413"/>
        <v>0</v>
      </c>
      <c r="BG223" s="11">
        <f t="shared" si="413"/>
        <v>0</v>
      </c>
      <c r="BH223" s="11">
        <f t="shared" si="414"/>
        <v>0</v>
      </c>
      <c r="BI223" s="11">
        <f t="shared" si="414"/>
        <v>0</v>
      </c>
      <c r="BL223" s="11">
        <f t="shared" si="416"/>
        <v>2.1259184866228305</v>
      </c>
      <c r="BM223" s="11">
        <f t="shared" si="416"/>
        <v>1.7896762770039132</v>
      </c>
      <c r="BN223" s="11">
        <f t="shared" si="416"/>
        <v>-2.1259184866228305</v>
      </c>
      <c r="BO223" s="11">
        <f t="shared" si="416"/>
        <v>-1.7896762770039132</v>
      </c>
    </row>
    <row r="224" spans="1:67">
      <c r="A224" s="36" t="s">
        <v>17</v>
      </c>
      <c r="B224" s="37">
        <v>1</v>
      </c>
      <c r="C224" s="36" t="s">
        <v>312</v>
      </c>
      <c r="D224" s="36">
        <v>540</v>
      </c>
      <c r="E224" s="36" t="s">
        <v>296</v>
      </c>
      <c r="F224" s="36">
        <v>20090608</v>
      </c>
      <c r="G224" s="36" t="s">
        <v>100</v>
      </c>
      <c r="H224" s="9">
        <f t="shared" si="371"/>
        <v>-1.5713999999999999</v>
      </c>
      <c r="I224" s="36">
        <v>-1.5713999999999999</v>
      </c>
      <c r="J224" s="9">
        <f t="shared" si="372"/>
        <v>0</v>
      </c>
      <c r="K224" s="9">
        <f t="shared" si="373"/>
        <v>0</v>
      </c>
      <c r="L224" s="9">
        <f t="shared" si="374"/>
        <v>-0.80797477333333312</v>
      </c>
      <c r="M224" s="9">
        <f t="shared" si="375"/>
        <v>0.42008402520840293</v>
      </c>
      <c r="N224" s="9">
        <f t="shared" si="376"/>
        <v>0.80797477333333312</v>
      </c>
      <c r="O224" s="9">
        <f t="shared" si="377"/>
        <v>-1.0906074666666667</v>
      </c>
      <c r="P224" s="9">
        <f t="shared" si="378"/>
        <v>1.3030430272</v>
      </c>
      <c r="Q224" s="9">
        <f t="shared" si="379"/>
        <v>-0.80797477333333312</v>
      </c>
      <c r="R224" s="9">
        <f t="shared" si="380"/>
        <v>0</v>
      </c>
      <c r="S224" s="9">
        <f t="shared" si="370"/>
        <v>0.80797477333333312</v>
      </c>
      <c r="T224" s="9">
        <f t="shared" si="381"/>
        <v>-1.0906074666666667</v>
      </c>
      <c r="U224" s="9">
        <f t="shared" si="382"/>
        <v>1.3030430272</v>
      </c>
      <c r="V224" s="9">
        <f t="shared" si="383"/>
        <v>-1.0906074666666667</v>
      </c>
      <c r="W224" s="9">
        <f t="shared" si="384"/>
        <v>1.0846522890932808</v>
      </c>
      <c r="X224" s="9">
        <f t="shared" si="385"/>
        <v>0</v>
      </c>
      <c r="Y224" s="9">
        <f t="shared" si="386"/>
        <v>0</v>
      </c>
      <c r="Z224" s="9">
        <f t="shared" si="387"/>
        <v>0</v>
      </c>
      <c r="AA224" s="9">
        <f t="shared" si="388"/>
        <v>0</v>
      </c>
      <c r="AB224" s="9">
        <f t="shared" si="389"/>
        <v>0</v>
      </c>
      <c r="AC224" s="9">
        <f t="shared" si="390"/>
        <v>0</v>
      </c>
      <c r="AD224" s="9">
        <f t="shared" si="391"/>
        <v>-1.4375</v>
      </c>
      <c r="AE224" s="36">
        <v>-1.4375</v>
      </c>
      <c r="AF224" s="9">
        <f t="shared" si="392"/>
        <v>0</v>
      </c>
      <c r="AG224" s="9">
        <f t="shared" si="393"/>
        <v>0</v>
      </c>
      <c r="AH224" s="9">
        <f t="shared" si="394"/>
        <v>-1.2805833333333332</v>
      </c>
      <c r="AI224" s="9">
        <f t="shared" si="395"/>
        <v>0.42008402520840293</v>
      </c>
      <c r="AJ224" s="9">
        <f t="shared" si="415"/>
        <v>1.2805833333333332</v>
      </c>
      <c r="AK224" s="9">
        <f t="shared" si="396"/>
        <v>-0.22416666666666685</v>
      </c>
      <c r="AL224" s="9">
        <f t="shared" si="397"/>
        <v>1.0207183333333334</v>
      </c>
      <c r="AM224" s="9">
        <f t="shared" si="398"/>
        <v>-1.2805833333333332</v>
      </c>
      <c r="AN224" s="9">
        <f t="shared" si="399"/>
        <v>0</v>
      </c>
      <c r="AO224" s="9">
        <f t="shared" si="400"/>
        <v>1.2805833333333332</v>
      </c>
      <c r="AP224" s="9">
        <f t="shared" si="401"/>
        <v>-0.22416666666666685</v>
      </c>
      <c r="AQ224" s="9">
        <f t="shared" si="402"/>
        <v>1.0207183333333334</v>
      </c>
      <c r="AR224" s="9">
        <f t="shared" si="403"/>
        <v>-0.22416666666666685</v>
      </c>
      <c r="AS224" s="9">
        <f t="shared" si="404"/>
        <v>1.0846522890932808</v>
      </c>
      <c r="AT224" s="9">
        <f t="shared" si="405"/>
        <v>0</v>
      </c>
      <c r="AU224" s="9">
        <f t="shared" si="406"/>
        <v>0</v>
      </c>
      <c r="AV224" s="9">
        <f t="shared" si="407"/>
        <v>0</v>
      </c>
      <c r="AW224" s="9">
        <f t="shared" si="408"/>
        <v>0</v>
      </c>
      <c r="AX224" s="9">
        <f t="shared" si="409"/>
        <v>0</v>
      </c>
      <c r="AY224" s="9">
        <f t="shared" si="410"/>
        <v>1</v>
      </c>
      <c r="AZ224" s="9">
        <v>1</v>
      </c>
      <c r="BA224" s="11">
        <f t="shared" si="411"/>
        <v>0</v>
      </c>
      <c r="BB224" s="11">
        <f t="shared" si="411"/>
        <v>0</v>
      </c>
      <c r="BC224" s="11">
        <f t="shared" si="412"/>
        <v>0</v>
      </c>
      <c r="BD224" s="11">
        <f t="shared" si="413"/>
        <v>0</v>
      </c>
      <c r="BE224" s="11">
        <f t="shared" si="413"/>
        <v>0</v>
      </c>
      <c r="BF224" s="11">
        <f t="shared" si="413"/>
        <v>0</v>
      </c>
      <c r="BG224" s="11">
        <f t="shared" si="413"/>
        <v>0</v>
      </c>
      <c r="BH224" s="11">
        <f t="shared" si="414"/>
        <v>0</v>
      </c>
      <c r="BI224" s="11">
        <f t="shared" si="414"/>
        <v>0</v>
      </c>
      <c r="BL224" s="11">
        <f t="shared" si="416"/>
        <v>2.1259184866228305</v>
      </c>
      <c r="BM224" s="11">
        <f t="shared" si="416"/>
        <v>1.7896762770039132</v>
      </c>
      <c r="BN224" s="11">
        <f t="shared" si="416"/>
        <v>-2.1259184866228305</v>
      </c>
      <c r="BO224" s="11">
        <f t="shared" si="416"/>
        <v>-1.7896762770039132</v>
      </c>
    </row>
    <row r="225" spans="1:67">
      <c r="A225" s="36" t="s">
        <v>17</v>
      </c>
      <c r="B225" s="37">
        <v>1</v>
      </c>
      <c r="C225" s="36" t="s">
        <v>312</v>
      </c>
      <c r="D225" s="36">
        <v>542</v>
      </c>
      <c r="E225" s="36" t="s">
        <v>286</v>
      </c>
      <c r="F225" s="36">
        <v>20090730</v>
      </c>
      <c r="G225" s="36" t="s">
        <v>112</v>
      </c>
      <c r="H225" s="9">
        <f t="shared" si="371"/>
        <v>0.21429999999999999</v>
      </c>
      <c r="I225" s="36">
        <v>0.21429999999999999</v>
      </c>
      <c r="J225" s="9">
        <f t="shared" si="372"/>
        <v>0</v>
      </c>
      <c r="K225" s="9">
        <f t="shared" si="373"/>
        <v>0</v>
      </c>
      <c r="L225" s="9">
        <f t="shared" si="374"/>
        <v>-0.50129234133333322</v>
      </c>
      <c r="M225" s="9">
        <f t="shared" si="375"/>
        <v>0.42008402520840293</v>
      </c>
      <c r="N225" s="9">
        <f t="shared" si="376"/>
        <v>0.50129234133333322</v>
      </c>
      <c r="O225" s="9">
        <f t="shared" si="377"/>
        <v>1.0222747733333331</v>
      </c>
      <c r="P225" s="9">
        <f t="shared" si="378"/>
        <v>1.3398449190399999</v>
      </c>
      <c r="Q225" s="9">
        <f t="shared" si="379"/>
        <v>-0.50129234133333322</v>
      </c>
      <c r="R225" s="9">
        <f t="shared" si="380"/>
        <v>0</v>
      </c>
      <c r="S225" s="9">
        <f t="shared" si="370"/>
        <v>0.50129234133333322</v>
      </c>
      <c r="T225" s="9">
        <f t="shared" si="381"/>
        <v>1.0222747733333331</v>
      </c>
      <c r="U225" s="9">
        <f t="shared" si="382"/>
        <v>1.3398449190399999</v>
      </c>
      <c r="V225" s="9">
        <f t="shared" si="383"/>
        <v>1.0222747733333331</v>
      </c>
      <c r="W225" s="9">
        <f t="shared" si="384"/>
        <v>1.0846522890932808</v>
      </c>
      <c r="X225" s="9">
        <f t="shared" si="385"/>
        <v>0</v>
      </c>
      <c r="Y225" s="9">
        <f t="shared" si="386"/>
        <v>0</v>
      </c>
      <c r="Z225" s="9">
        <f t="shared" si="387"/>
        <v>0</v>
      </c>
      <c r="AA225" s="9">
        <f t="shared" si="388"/>
        <v>0</v>
      </c>
      <c r="AB225" s="9">
        <f t="shared" si="389"/>
        <v>0</v>
      </c>
      <c r="AC225" s="9">
        <f t="shared" si="390"/>
        <v>0</v>
      </c>
      <c r="AD225" s="9">
        <f t="shared" si="391"/>
        <v>-1.6875</v>
      </c>
      <c r="AE225" s="36">
        <v>-1.6875</v>
      </c>
      <c r="AF225" s="9">
        <f t="shared" si="392"/>
        <v>0</v>
      </c>
      <c r="AG225" s="9">
        <f t="shared" si="393"/>
        <v>0</v>
      </c>
      <c r="AH225" s="9">
        <f t="shared" si="394"/>
        <v>-1.4026583333333331</v>
      </c>
      <c r="AI225" s="9">
        <f t="shared" si="395"/>
        <v>0.42008402520840293</v>
      </c>
      <c r="AJ225" s="9">
        <f t="shared" si="415"/>
        <v>1.4026583333333331</v>
      </c>
      <c r="AK225" s="9">
        <f t="shared" si="396"/>
        <v>-0.40691666666666682</v>
      </c>
      <c r="AL225" s="9">
        <f t="shared" si="397"/>
        <v>1.0036278333333333</v>
      </c>
      <c r="AM225" s="9">
        <f t="shared" si="398"/>
        <v>-1.4026583333333331</v>
      </c>
      <c r="AN225" s="9">
        <f t="shared" si="399"/>
        <v>0</v>
      </c>
      <c r="AO225" s="9">
        <f t="shared" si="400"/>
        <v>1.4026583333333331</v>
      </c>
      <c r="AP225" s="9">
        <f t="shared" si="401"/>
        <v>-0.40691666666666682</v>
      </c>
      <c r="AQ225" s="9">
        <f t="shared" si="402"/>
        <v>1.0036278333333333</v>
      </c>
      <c r="AR225" s="9">
        <f t="shared" si="403"/>
        <v>-0.40691666666666682</v>
      </c>
      <c r="AS225" s="9">
        <f t="shared" si="404"/>
        <v>1.0846522890932808</v>
      </c>
      <c r="AT225" s="9">
        <f t="shared" si="405"/>
        <v>0</v>
      </c>
      <c r="AU225" s="9">
        <f t="shared" si="406"/>
        <v>0</v>
      </c>
      <c r="AV225" s="9">
        <f t="shared" si="407"/>
        <v>0</v>
      </c>
      <c r="AW225" s="9">
        <f t="shared" si="408"/>
        <v>0</v>
      </c>
      <c r="AX225" s="9">
        <f t="shared" si="409"/>
        <v>0</v>
      </c>
      <c r="AY225" s="9">
        <f t="shared" si="410"/>
        <v>1</v>
      </c>
      <c r="AZ225" s="9">
        <v>1</v>
      </c>
      <c r="BA225" s="11">
        <f t="shared" si="411"/>
        <v>0</v>
      </c>
      <c r="BB225" s="11">
        <f t="shared" si="411"/>
        <v>0</v>
      </c>
      <c r="BC225" s="11">
        <f t="shared" si="412"/>
        <v>0</v>
      </c>
      <c r="BD225" s="11">
        <f t="shared" si="413"/>
        <v>0</v>
      </c>
      <c r="BE225" s="11">
        <f t="shared" si="413"/>
        <v>0</v>
      </c>
      <c r="BF225" s="11">
        <f t="shared" si="413"/>
        <v>0</v>
      </c>
      <c r="BG225" s="11">
        <f t="shared" si="413"/>
        <v>0</v>
      </c>
      <c r="BH225" s="11">
        <f t="shared" si="414"/>
        <v>0</v>
      </c>
      <c r="BI225" s="11">
        <f t="shared" si="414"/>
        <v>0</v>
      </c>
      <c r="BL225" s="11">
        <f t="shared" si="416"/>
        <v>2.1259184866228305</v>
      </c>
      <c r="BM225" s="11">
        <f t="shared" si="416"/>
        <v>1.7896762770039132</v>
      </c>
      <c r="BN225" s="11">
        <f t="shared" si="416"/>
        <v>-2.1259184866228305</v>
      </c>
      <c r="BO225" s="11">
        <f t="shared" si="416"/>
        <v>-1.7896762770039132</v>
      </c>
    </row>
    <row r="226" spans="1:67">
      <c r="A226" s="36" t="s">
        <v>17</v>
      </c>
      <c r="B226" s="37">
        <v>1</v>
      </c>
      <c r="C226" s="36" t="s">
        <v>312</v>
      </c>
      <c r="D226" s="36">
        <v>540</v>
      </c>
      <c r="E226" s="36" t="s">
        <v>296</v>
      </c>
      <c r="F226" s="36">
        <v>20091028</v>
      </c>
      <c r="G226" s="36" t="s">
        <v>139</v>
      </c>
      <c r="H226" s="9">
        <f t="shared" si="371"/>
        <v>0.21429999999999999</v>
      </c>
      <c r="I226" s="36">
        <v>0.21429999999999999</v>
      </c>
      <c r="J226" s="9">
        <f t="shared" si="372"/>
        <v>0</v>
      </c>
      <c r="K226" s="9">
        <f t="shared" si="373"/>
        <v>0</v>
      </c>
      <c r="L226" s="9">
        <f t="shared" si="374"/>
        <v>-0.28661463893333322</v>
      </c>
      <c r="M226" s="9">
        <f t="shared" si="375"/>
        <v>0.42008402520840293</v>
      </c>
      <c r="N226" s="9">
        <f t="shared" si="376"/>
        <v>0.28661463893333322</v>
      </c>
      <c r="O226" s="9">
        <f t="shared" si="377"/>
        <v>0.71559234133333316</v>
      </c>
      <c r="P226" s="9">
        <f t="shared" si="378"/>
        <v>1.3656062433279998</v>
      </c>
      <c r="Q226" s="9">
        <f t="shared" si="379"/>
        <v>-0.28661463893333322</v>
      </c>
      <c r="R226" s="9">
        <f t="shared" si="380"/>
        <v>0</v>
      </c>
      <c r="S226" s="9">
        <f t="shared" si="370"/>
        <v>0.28661463893333322</v>
      </c>
      <c r="T226" s="9">
        <f t="shared" si="381"/>
        <v>0.71559234133333316</v>
      </c>
      <c r="U226" s="9">
        <f t="shared" si="382"/>
        <v>1.3656062433279998</v>
      </c>
      <c r="V226" s="9">
        <f t="shared" si="383"/>
        <v>0.71559234133333316</v>
      </c>
      <c r="W226" s="9">
        <f t="shared" si="384"/>
        <v>1.0846522890932808</v>
      </c>
      <c r="X226" s="9">
        <f t="shared" si="385"/>
        <v>0</v>
      </c>
      <c r="Y226" s="9">
        <f t="shared" si="386"/>
        <v>0</v>
      </c>
      <c r="Z226" s="9">
        <f t="shared" si="387"/>
        <v>0</v>
      </c>
      <c r="AA226" s="9">
        <f t="shared" si="388"/>
        <v>0</v>
      </c>
      <c r="AB226" s="9">
        <f t="shared" si="389"/>
        <v>0</v>
      </c>
      <c r="AC226" s="9">
        <f t="shared" si="390"/>
        <v>0</v>
      </c>
      <c r="AD226" s="9">
        <f t="shared" si="391"/>
        <v>-1.5</v>
      </c>
      <c r="AE226" s="36">
        <v>-1.5</v>
      </c>
      <c r="AF226" s="9">
        <f t="shared" si="392"/>
        <v>0</v>
      </c>
      <c r="AG226" s="9">
        <f t="shared" si="393"/>
        <v>0</v>
      </c>
      <c r="AH226" s="9">
        <f t="shared" si="394"/>
        <v>-1.4318608333333329</v>
      </c>
      <c r="AI226" s="9">
        <f t="shared" si="395"/>
        <v>0.42008402520840293</v>
      </c>
      <c r="AJ226" s="9">
        <f t="shared" si="415"/>
        <v>1.4318608333333329</v>
      </c>
      <c r="AK226" s="9">
        <f t="shared" si="396"/>
        <v>-9.7341666666666882E-2</v>
      </c>
      <c r="AL226" s="9">
        <f t="shared" si="397"/>
        <v>0.99953948333333331</v>
      </c>
      <c r="AM226" s="9">
        <f t="shared" si="398"/>
        <v>-1.4318608333333329</v>
      </c>
      <c r="AN226" s="9">
        <f t="shared" si="399"/>
        <v>0</v>
      </c>
      <c r="AO226" s="9">
        <f t="shared" si="400"/>
        <v>1.4318608333333329</v>
      </c>
      <c r="AP226" s="9">
        <f t="shared" si="401"/>
        <v>-9.7341666666666882E-2</v>
      </c>
      <c r="AQ226" s="9">
        <f t="shared" si="402"/>
        <v>0.99953948333333331</v>
      </c>
      <c r="AR226" s="9">
        <f t="shared" si="403"/>
        <v>-9.7341666666666882E-2</v>
      </c>
      <c r="AS226" s="9">
        <f t="shared" si="404"/>
        <v>1.0846522890932808</v>
      </c>
      <c r="AT226" s="9">
        <f t="shared" si="405"/>
        <v>0</v>
      </c>
      <c r="AU226" s="9">
        <f t="shared" si="406"/>
        <v>0</v>
      </c>
      <c r="AV226" s="9">
        <f t="shared" si="407"/>
        <v>0</v>
      </c>
      <c r="AW226" s="9">
        <f t="shared" si="408"/>
        <v>0</v>
      </c>
      <c r="AX226" s="9">
        <f t="shared" si="409"/>
        <v>0</v>
      </c>
      <c r="AY226" s="9">
        <f t="shared" si="410"/>
        <v>1</v>
      </c>
      <c r="AZ226" s="9">
        <v>1</v>
      </c>
      <c r="BA226" s="11">
        <f t="shared" si="411"/>
        <v>0</v>
      </c>
      <c r="BB226" s="11">
        <f t="shared" si="411"/>
        <v>0</v>
      </c>
      <c r="BC226" s="11">
        <f t="shared" si="412"/>
        <v>0</v>
      </c>
      <c r="BD226" s="11">
        <f t="shared" si="413"/>
        <v>0</v>
      </c>
      <c r="BE226" s="11">
        <f t="shared" si="413"/>
        <v>0</v>
      </c>
      <c r="BF226" s="11">
        <f t="shared" si="413"/>
        <v>0</v>
      </c>
      <c r="BG226" s="11">
        <f t="shared" si="413"/>
        <v>0</v>
      </c>
      <c r="BH226" s="11">
        <f t="shared" si="414"/>
        <v>0</v>
      </c>
      <c r="BI226" s="11">
        <f t="shared" si="414"/>
        <v>0</v>
      </c>
      <c r="BL226" s="11">
        <f t="shared" si="416"/>
        <v>2.1259184866228305</v>
      </c>
      <c r="BM226" s="11">
        <f t="shared" si="416"/>
        <v>1.7896762770039132</v>
      </c>
      <c r="BN226" s="11">
        <f t="shared" si="416"/>
        <v>-2.1259184866228305</v>
      </c>
      <c r="BO226" s="11">
        <f t="shared" si="416"/>
        <v>-1.7896762770039132</v>
      </c>
    </row>
    <row r="227" spans="1:67">
      <c r="A227" s="9"/>
      <c r="B227" s="9">
        <f>COUNT(B221:B226)</f>
        <v>6</v>
      </c>
      <c r="C227" s="9"/>
      <c r="D227" s="9"/>
      <c r="E227" s="9"/>
      <c r="F227" s="9"/>
      <c r="G227" s="9"/>
      <c r="H227" s="9"/>
      <c r="J227" s="9">
        <f>SUM(J221:J226)</f>
        <v>0</v>
      </c>
      <c r="K227" s="9">
        <f>SUM(K221:K226)</f>
        <v>0</v>
      </c>
      <c r="L227" s="9"/>
      <c r="M227" s="9"/>
      <c r="N227" s="9"/>
      <c r="O227" s="9">
        <f>AVERAGE(O221:O226)</f>
        <v>6.2993719111111027E-2</v>
      </c>
      <c r="P227" s="9">
        <f>AVERAGE(P221:P226)</f>
        <v>1.329566460928</v>
      </c>
      <c r="Q227" s="9"/>
      <c r="R227" s="9">
        <f>SUM(R221:R226)</f>
        <v>0</v>
      </c>
      <c r="S227" s="9"/>
      <c r="T227" s="9">
        <f>AVERAGE(T221:T226)</f>
        <v>0.15823260799999994</v>
      </c>
      <c r="U227" s="9">
        <f>AVERAGE(U221:U226)</f>
        <v>1.329566460928</v>
      </c>
      <c r="V227" s="9"/>
      <c r="W227" s="9"/>
      <c r="X227" s="9">
        <f t="shared" ref="X227:AC227" si="417">SUM(X221:X226)</f>
        <v>0</v>
      </c>
      <c r="Y227" s="9">
        <f t="shared" si="417"/>
        <v>0</v>
      </c>
      <c r="Z227" s="9">
        <f t="shared" si="417"/>
        <v>0</v>
      </c>
      <c r="AA227" s="9">
        <f t="shared" si="417"/>
        <v>0</v>
      </c>
      <c r="AB227" s="9">
        <f t="shared" si="417"/>
        <v>0</v>
      </c>
      <c r="AC227" s="9">
        <f t="shared" si="417"/>
        <v>1</v>
      </c>
      <c r="AD227" s="9"/>
      <c r="AF227" s="9">
        <f>SUM(AF221:AF226)</f>
        <v>0</v>
      </c>
      <c r="AG227" s="9">
        <f>SUM(AG221:AG226)</f>
        <v>0</v>
      </c>
      <c r="AH227" s="9"/>
      <c r="AI227" s="9"/>
      <c r="AJ227" s="9"/>
      <c r="AK227" s="9">
        <f>AVERAGE(AK221:AK226)</f>
        <v>-0.349876388888889</v>
      </c>
      <c r="AL227" s="9">
        <f>AVERAGE(AL221:AL226)</f>
        <v>1.0274476083333333</v>
      </c>
      <c r="AM227" s="9"/>
      <c r="AN227" s="9">
        <f>SUM(AN221:AN226)</f>
        <v>0</v>
      </c>
      <c r="AO227" s="9"/>
      <c r="AP227" s="9">
        <f>AVERAGE(AP221:AP226)</f>
        <v>-0.15890416666666682</v>
      </c>
      <c r="AQ227" s="9">
        <f>AVERAGE(AQ221:AQ226)</f>
        <v>1.0274476083333333</v>
      </c>
      <c r="AR227" s="9"/>
      <c r="AS227" s="9"/>
      <c r="AT227" s="9">
        <f t="shared" ref="AT227:BI227" si="418">SUM(AT221:AT226)</f>
        <v>0</v>
      </c>
      <c r="AU227" s="9">
        <f t="shared" si="418"/>
        <v>0</v>
      </c>
      <c r="AV227" s="9">
        <f t="shared" si="418"/>
        <v>0</v>
      </c>
      <c r="AW227" s="9">
        <f t="shared" si="418"/>
        <v>0</v>
      </c>
      <c r="AX227" s="9">
        <f t="shared" si="418"/>
        <v>0</v>
      </c>
      <c r="AY227" s="9">
        <f t="shared" si="418"/>
        <v>4</v>
      </c>
      <c r="AZ227" s="9">
        <f t="shared" si="418"/>
        <v>6</v>
      </c>
      <c r="BA227" s="9">
        <f t="shared" si="418"/>
        <v>0</v>
      </c>
      <c r="BB227" s="9">
        <f t="shared" si="418"/>
        <v>0</v>
      </c>
      <c r="BC227" s="9">
        <f t="shared" si="418"/>
        <v>0</v>
      </c>
      <c r="BD227" s="9">
        <f t="shared" si="418"/>
        <v>0</v>
      </c>
      <c r="BE227" s="9">
        <f t="shared" si="418"/>
        <v>0</v>
      </c>
      <c r="BF227" s="9">
        <f t="shared" si="418"/>
        <v>0</v>
      </c>
      <c r="BG227" s="9">
        <f t="shared" si="418"/>
        <v>0</v>
      </c>
      <c r="BH227" s="9">
        <f t="shared" si="418"/>
        <v>0</v>
      </c>
      <c r="BI227" s="9">
        <f t="shared" si="418"/>
        <v>0</v>
      </c>
    </row>
    <row r="228" spans="1:67">
      <c r="A228" s="9"/>
      <c r="B228" s="9"/>
      <c r="C228" s="9"/>
      <c r="D228" s="9"/>
      <c r="E228" s="9"/>
      <c r="F228" s="9"/>
      <c r="G228" s="9"/>
      <c r="H228" s="9"/>
      <c r="J228" s="9"/>
      <c r="K228" s="9"/>
      <c r="L228" s="9"/>
      <c r="M228" s="9"/>
      <c r="N228" s="9"/>
      <c r="O228" s="9">
        <f>P$3 + O227*P$4</f>
        <v>1.4075592462933333</v>
      </c>
      <c r="P228" s="9"/>
      <c r="Q228" s="9"/>
      <c r="R228" s="9"/>
      <c r="S228" s="9"/>
      <c r="T228" s="9">
        <f>U$3 + T227*U$4</f>
        <v>1.4189879129599998</v>
      </c>
      <c r="U228" s="9"/>
      <c r="V228" s="9"/>
      <c r="W228" s="9"/>
      <c r="X228" s="9"/>
      <c r="Y228" s="9"/>
      <c r="Z228" s="9">
        <f>Z227-Y227</f>
        <v>0</v>
      </c>
      <c r="AA228" s="9"/>
      <c r="AB228" s="9"/>
      <c r="AC228" s="9"/>
      <c r="AD228" s="9"/>
      <c r="AF228" s="9"/>
      <c r="AG228" s="9"/>
      <c r="AH228" s="9"/>
      <c r="AI228" s="9"/>
      <c r="AJ228" s="9"/>
      <c r="AK228" s="9">
        <f>AL$3 + AK227*AL$4</f>
        <v>1.1510173055555555</v>
      </c>
      <c r="AL228" s="9"/>
      <c r="AM228" s="9"/>
      <c r="AN228" s="9"/>
      <c r="AO228" s="9"/>
      <c r="AP228" s="9">
        <f>AQ$3 + AP227*AQ$4</f>
        <v>1.1777534166666666</v>
      </c>
      <c r="AQ228" s="9"/>
      <c r="AR228" s="9"/>
      <c r="AS228" s="9"/>
      <c r="AT228" s="9"/>
      <c r="AU228" s="9"/>
      <c r="AV228" s="9">
        <f>AV227-AU227</f>
        <v>0</v>
      </c>
      <c r="AW228" s="9"/>
      <c r="AX228" s="9"/>
      <c r="AY228" s="9"/>
      <c r="AZ228" s="9"/>
    </row>
    <row r="229" spans="1:67">
      <c r="A229" s="9"/>
      <c r="B229" s="9"/>
      <c r="C229" s="9"/>
      <c r="D229" s="9"/>
      <c r="E229" s="9"/>
      <c r="F229" s="9"/>
      <c r="G229" s="9"/>
      <c r="H229" s="9"/>
      <c r="J229" s="9"/>
      <c r="K229" s="9"/>
      <c r="L229" s="9"/>
      <c r="M229" s="9"/>
      <c r="N229" s="9"/>
      <c r="O229" s="9">
        <f>STDEV(O221:O226)</f>
        <v>0.98730159187466604</v>
      </c>
      <c r="P229" s="9"/>
      <c r="Q229" s="9"/>
      <c r="R229" s="9"/>
      <c r="S229" s="9"/>
      <c r="T229" s="9">
        <f>STDEV(T221:T226)</f>
        <v>0.91389187363861601</v>
      </c>
      <c r="U229" s="9"/>
      <c r="V229" s="9"/>
      <c r="W229" s="9"/>
      <c r="X229" s="9"/>
      <c r="Y229" s="9"/>
      <c r="Z229" s="9"/>
      <c r="AA229" s="9"/>
      <c r="AB229" s="9"/>
      <c r="AC229" s="9"/>
      <c r="AD229" s="9"/>
      <c r="AF229" s="9"/>
      <c r="AG229" s="9"/>
      <c r="AH229" s="9"/>
      <c r="AI229" s="9"/>
      <c r="AJ229" s="9"/>
      <c r="AK229" s="9">
        <f>STDEV(AK221:AK226)</f>
        <v>0.29960968453494563</v>
      </c>
      <c r="AL229" s="9"/>
      <c r="AM229" s="9"/>
      <c r="AN229" s="9"/>
      <c r="AO229" s="9"/>
      <c r="AP229" s="9">
        <f>STDEV(AP221:AP226)</f>
        <v>0.57071809673209073</v>
      </c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1:67">
      <c r="A230" s="9"/>
      <c r="B230" s="9"/>
      <c r="C230" s="9"/>
      <c r="D230" s="9"/>
      <c r="E230" s="9"/>
      <c r="F230" s="9"/>
      <c r="G230" s="9"/>
      <c r="H230" s="9"/>
      <c r="J230" s="9"/>
      <c r="K230" s="9"/>
      <c r="L230" s="9"/>
      <c r="M230" s="9"/>
      <c r="N230" s="9"/>
      <c r="O230" s="9">
        <f>SQRT(O229^2 + O227^2)</f>
        <v>0.9893091741036768</v>
      </c>
      <c r="P230" s="9"/>
      <c r="Q230" s="9"/>
      <c r="R230" s="9"/>
      <c r="S230" s="9"/>
      <c r="T230" s="9">
        <f>SQRT(T229^2 + T227^2)</f>
        <v>0.92748903763720125</v>
      </c>
      <c r="U230" s="9"/>
      <c r="V230" s="9"/>
      <c r="W230" s="9"/>
      <c r="X230" s="9"/>
      <c r="Y230" s="9"/>
      <c r="Z230" s="9"/>
      <c r="AA230" s="9"/>
      <c r="AB230" s="9"/>
      <c r="AC230" s="9"/>
      <c r="AD230" s="9"/>
      <c r="AF230" s="9"/>
      <c r="AG230" s="9"/>
      <c r="AH230" s="9"/>
      <c r="AI230" s="9"/>
      <c r="AJ230" s="9"/>
      <c r="AK230" s="9">
        <f>SQRT(AK229^2 + AK227^2)</f>
        <v>0.46062940697382615</v>
      </c>
      <c r="AL230" s="9"/>
      <c r="AM230" s="9"/>
      <c r="AN230" s="9"/>
      <c r="AO230" s="9"/>
      <c r="AP230" s="9">
        <f>SQRT(AP229^2 + AP227^2)</f>
        <v>0.59242694074588464</v>
      </c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1:67">
      <c r="A231" s="9"/>
      <c r="B231" s="9"/>
      <c r="C231" s="9"/>
      <c r="D231" s="9"/>
      <c r="E231" s="9"/>
      <c r="F231" s="9"/>
      <c r="G231" s="9"/>
      <c r="H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</row>
    <row r="232" spans="1:67">
      <c r="A232" s="9"/>
      <c r="B232" s="9"/>
      <c r="C232" s="9"/>
      <c r="D232" s="9"/>
      <c r="E232" s="9"/>
      <c r="F232" s="9"/>
      <c r="G232" s="9"/>
      <c r="H232" s="9"/>
      <c r="J232" s="9"/>
      <c r="K232" s="9"/>
      <c r="L232" s="9">
        <f>AVERAGE(I233:I235)</f>
        <v>0.30553333333333327</v>
      </c>
      <c r="M232" s="9"/>
      <c r="N232" s="9">
        <v>0</v>
      </c>
      <c r="O232" s="9"/>
      <c r="P232" s="9"/>
      <c r="Q232" s="9">
        <f>AVERAGE(I233:I235)</f>
        <v>0.30553333333333327</v>
      </c>
      <c r="R232" s="9"/>
      <c r="S232" s="9">
        <f>-1*Q232</f>
        <v>-0.30553333333333327</v>
      </c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F232" s="9"/>
      <c r="AG232" s="9"/>
      <c r="AH232" s="9">
        <f>AVERAGE(AE233:AE235)</f>
        <v>-0.88096666666666668</v>
      </c>
      <c r="AI232" s="9"/>
      <c r="AJ232" s="9">
        <v>0</v>
      </c>
      <c r="AK232" s="9"/>
      <c r="AL232" s="9"/>
      <c r="AM232" s="9">
        <f>AVERAGE(AE233:AE235)</f>
        <v>-0.88096666666666668</v>
      </c>
      <c r="AN232" s="9"/>
      <c r="AO232" s="9">
        <f>-1*AM232</f>
        <v>0.88096666666666668</v>
      </c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1:67">
      <c r="A233" s="36" t="s">
        <v>17</v>
      </c>
      <c r="B233" s="37">
        <v>1</v>
      </c>
      <c r="C233" s="36" t="s">
        <v>366</v>
      </c>
      <c r="D233" s="36">
        <v>542</v>
      </c>
      <c r="E233" s="36" t="s">
        <v>286</v>
      </c>
      <c r="F233" s="36">
        <v>20091224</v>
      </c>
      <c r="G233" s="36" t="s">
        <v>155</v>
      </c>
      <c r="H233" s="9">
        <f>IF(X233=1,IF(ABS(I234-I233)&gt;H$3,IF(I233&gt;Q232,IF(I233&gt;I234,Q232+H$4,I233),IF(I233&lt;I234,Q232-H$4,I233)),I233),I233)</f>
        <v>0.83330000000000004</v>
      </c>
      <c r="I233" s="36">
        <v>0.83330000000000004</v>
      </c>
      <c r="J233" s="9">
        <f>IF(ABS(I233)&gt;=1.96,1,0)</f>
        <v>0</v>
      </c>
      <c r="K233" s="9">
        <f>IF(ABS(I233)&gt;=1.96,1,IF(((SQRT(ABS(I233-I232)) - 0.969)/0.416)&gt;=1.96,1,0))</f>
        <v>0</v>
      </c>
      <c r="L233" s="9">
        <f>L$2*I233 + (1-L$2)*L232</f>
        <v>0.46386333333333329</v>
      </c>
      <c r="M233" s="9">
        <f>SQRT(M$2/(2 - M$2))</f>
        <v>0.42008402520840293</v>
      </c>
      <c r="N233" s="9">
        <f>IF(ABS(L233)&gt;=0*M233,(-L233),0)</f>
        <v>-0.46386333333333329</v>
      </c>
      <c r="O233" s="9">
        <f>I233+N232</f>
        <v>0.83330000000000004</v>
      </c>
      <c r="P233" s="9">
        <f>IF(N233=0, P$3, P$3 + L233*P$4)</f>
        <v>1.4556635999999998</v>
      </c>
      <c r="Q233" s="9">
        <f>Q$2*H233 + (1-Q$2)*Q232</f>
        <v>0.46386333333333329</v>
      </c>
      <c r="R233" s="9">
        <f>IF(Q233&gt;=R$2,1,IF(Q233&lt;=R$3,1,0))</f>
        <v>0</v>
      </c>
      <c r="S233" s="9">
        <f>-1*Q233</f>
        <v>-0.46386333333333329</v>
      </c>
      <c r="T233" s="9">
        <f>H233+S232</f>
        <v>0.52776666666666672</v>
      </c>
      <c r="U233" s="9">
        <f>IF(S233=0, U$3, U$3 + Q233*U$4)</f>
        <v>1.4556635999999998</v>
      </c>
      <c r="V233" s="9">
        <f>I233 - Q232</f>
        <v>0.52776666666666672</v>
      </c>
      <c r="W233" s="9">
        <f>IF(W$3=0,SQRT(1 + (Q$2/(2 - Q$2))),W$2)</f>
        <v>1.0846522890932808</v>
      </c>
      <c r="X233" s="9">
        <f>IF(ABS(V233)&gt;(W233*X$3), 1, 0)</f>
        <v>0</v>
      </c>
      <c r="Y233" s="9">
        <f>IF(ABS(V233)&gt;(W233*Y$3), 1, 0)</f>
        <v>0</v>
      </c>
      <c r="Z233" s="9">
        <f>IF(ABS(V233)&gt;(W233*Z$3), 1, 0)</f>
        <v>0</v>
      </c>
      <c r="AA233" s="9">
        <f>IF(ABS(V233)&gt;(W233*AA$3), 1, 0)</f>
        <v>0</v>
      </c>
      <c r="AB233" s="9">
        <f>IF(Y232+Z232=0,IF(ABS(V233)&lt;=AB$2,IF(ABS(Q233)&lt;=AB$3,1,0), 0), 0)</f>
        <v>0</v>
      </c>
      <c r="AC233" s="9">
        <f>IF(Y232+Z232=0, IF(ABS(V233)&lt;=AC$2,IF(ABS(Q233)&lt;=AC$3,1,0), 0), 0)</f>
        <v>0</v>
      </c>
      <c r="AD233" s="9">
        <f>IF(AT233=1,IF(ABS(AE234-AE233)&gt;AD$3,IF(AE233&gt;AM232,IF(AE233&gt;AE234,AM232+AD$4,AE233),IF(AE233&lt;AE234,AM232-AD$4,AE233)),AE233),AE233)</f>
        <v>7.1400000000000005E-2</v>
      </c>
      <c r="AE233" s="36">
        <v>7.1400000000000005E-2</v>
      </c>
      <c r="AF233" s="9">
        <f>IF(ABS(AE233)&gt;=1.96,1,0)</f>
        <v>0</v>
      </c>
      <c r="AG233" s="9">
        <f>IF(ABS(AE233)&gt;=1.96,1,IF(((SQRT(ABS(AE233-AE232)) - 0.969)/0.416)&gt;=1.8,1,0))</f>
        <v>0</v>
      </c>
      <c r="AH233" s="9">
        <f>AH$2*AE233 + (1-AH$2)*AH232</f>
        <v>-0.59525666666666666</v>
      </c>
      <c r="AI233" s="9">
        <f>SQRT(AI$2/(2 - AI$2))</f>
        <v>0.42008402520840293</v>
      </c>
      <c r="AJ233" s="9">
        <f>IF(ABS(AH233)&gt;=0*AI233,(-AH233),0)</f>
        <v>0.59525666666666666</v>
      </c>
      <c r="AK233" s="9">
        <f>AE233+AJ232</f>
        <v>7.1400000000000005E-2</v>
      </c>
      <c r="AL233" s="9">
        <f>IF(AJ233=0, AL$3, AL$3 + AH233*AL$4)</f>
        <v>1.1166640666666665</v>
      </c>
      <c r="AM233" s="9">
        <f>AM$2*AD233 + (1-AM$2)*AM232</f>
        <v>-0.59525666666666666</v>
      </c>
      <c r="AN233" s="9">
        <f>IF(AM233&gt;=AN$2,1,IF(AM233&lt;=AN$3,1,0))</f>
        <v>0</v>
      </c>
      <c r="AO233" s="9">
        <f>-1*AM233</f>
        <v>0.59525666666666666</v>
      </c>
      <c r="AP233" s="9">
        <f>AD233+AO232</f>
        <v>0.95236666666666669</v>
      </c>
      <c r="AQ233" s="9">
        <f>IF(AO233=0, AQ$3, AQ$3 + AM233*AQ$4)</f>
        <v>1.1166640666666665</v>
      </c>
      <c r="AR233" s="9">
        <f>AE233 - AM232</f>
        <v>0.95236666666666669</v>
      </c>
      <c r="AS233" s="9">
        <f>IF(AS$3=0,SQRT(1 + (AM$2/(2 - AM$2))),AS$2)</f>
        <v>1.0846522890932808</v>
      </c>
      <c r="AT233" s="9">
        <f>IF(ABS(AR233)&gt;(AS233*AT$3), 1, 0)</f>
        <v>0</v>
      </c>
      <c r="AU233" s="9">
        <f>IF(ABS(AR233)&gt;(AS233*AU$3), 1, 0)</f>
        <v>0</v>
      </c>
      <c r="AV233" s="9">
        <f>IF(ABS(AR233)&gt;(AS233*AV$3), 1, 0)</f>
        <v>0</v>
      </c>
      <c r="AW233" s="9">
        <f>IF(ABS(AR233)&gt;(AS233*AW$3), 1, 0)</f>
        <v>0</v>
      </c>
      <c r="AX233" s="9">
        <f>IF(AU232+AV232=0,IF(ABS(AR233)&lt;=AX$2,IF(ABS(AM233)&lt;=AX$3,1,0), 0), 0)</f>
        <v>0</v>
      </c>
      <c r="AY233" s="9">
        <f>IF(AU232+AV232=0, IF(ABS(AR233)&lt;=AY$2,IF(ABS(AM233)&lt;=AY$3,1,0), 0), 0)</f>
        <v>0</v>
      </c>
      <c r="AZ233" s="9">
        <v>1</v>
      </c>
      <c r="BA233" s="11">
        <f t="shared" ref="BA233:BB235" si="419">IF(SUM(J233,AF233)&gt;0,1,0)</f>
        <v>0</v>
      </c>
      <c r="BB233" s="11">
        <f t="shared" si="419"/>
        <v>0</v>
      </c>
      <c r="BC233" s="11">
        <f>IF(SUM(R233,AN233)&gt;0,1,0)</f>
        <v>0</v>
      </c>
      <c r="BD233" s="11">
        <f t="shared" ref="BD233:BG235" si="420">IF(SUM(X233,AT233)&gt;0,1,0)</f>
        <v>0</v>
      </c>
      <c r="BE233" s="11">
        <f t="shared" si="420"/>
        <v>0</v>
      </c>
      <c r="BF233" s="11">
        <f t="shared" si="420"/>
        <v>0</v>
      </c>
      <c r="BG233" s="11">
        <f t="shared" si="420"/>
        <v>0</v>
      </c>
      <c r="BH233" s="11">
        <f t="shared" ref="BH233:BI235" si="421">IF(SUM(AB233,AX233)=2,1,0)</f>
        <v>0</v>
      </c>
      <c r="BI233" s="11">
        <f t="shared" si="421"/>
        <v>0</v>
      </c>
      <c r="BL233" s="11">
        <f>BL$3*BL$4</f>
        <v>2.1259184866228305</v>
      </c>
      <c r="BM233" s="11">
        <f>BM$3*BM$4</f>
        <v>1.7896762770039132</v>
      </c>
      <c r="BN233" s="11">
        <f>BN$3*BN$4</f>
        <v>-2.1259184866228305</v>
      </c>
      <c r="BO233" s="11">
        <f>BO$3*BO$4</f>
        <v>-1.7896762770039132</v>
      </c>
    </row>
    <row r="234" spans="1:67">
      <c r="A234" s="36" t="s">
        <v>17</v>
      </c>
      <c r="B234" s="37">
        <v>1</v>
      </c>
      <c r="C234" s="36" t="s">
        <v>366</v>
      </c>
      <c r="D234" s="36">
        <v>541</v>
      </c>
      <c r="E234" s="36" t="s">
        <v>292</v>
      </c>
      <c r="F234" s="36">
        <v>20091231</v>
      </c>
      <c r="G234" s="36" t="s">
        <v>20</v>
      </c>
      <c r="H234" s="9">
        <f>IF(X234=1,IF(ABS(I235-I234)&gt;H$3,IF(I234&gt;Q233,IF(I234&gt;I235,Q233+H$4,I234),IF(I234&lt;I235,Q233-H$4,I234)),I234),I234)</f>
        <v>1.3332999999999999</v>
      </c>
      <c r="I234" s="36">
        <v>1.3332999999999999</v>
      </c>
      <c r="J234" s="9">
        <f>IF(ABS(I234)&gt;=1.96,1,0)</f>
        <v>0</v>
      </c>
      <c r="K234" s="9">
        <f>IF(ABS(I234)&gt;=1.96,1,IF(((SQRT(ABS(I234-I233)) - 0.969)/0.416)&gt;=1.96,1,0))</f>
        <v>0</v>
      </c>
      <c r="L234" s="9">
        <f>L$2*I234 + (1-L$2)*L233</f>
        <v>0.72469433333333322</v>
      </c>
      <c r="M234" s="9">
        <f>SQRT(M$2/(2 - M$2))</f>
        <v>0.42008402520840293</v>
      </c>
      <c r="N234" s="9">
        <f>IF(ABS(L234)&gt;=0*M234,(-L234),0)</f>
        <v>-0.72469433333333322</v>
      </c>
      <c r="O234" s="9">
        <f>I234+N233</f>
        <v>0.86943666666666664</v>
      </c>
      <c r="P234" s="9">
        <f>IF(N234=0, P$3, P$3 + L234*P$4)</f>
        <v>1.4869633199999999</v>
      </c>
      <c r="Q234" s="9">
        <f>Q$2*H234 + (1-Q$2)*Q233</f>
        <v>0.72469433333333322</v>
      </c>
      <c r="R234" s="9">
        <f>IF(Q234&gt;=R$2,1,IF(Q234&lt;=R$3,1,0))</f>
        <v>0</v>
      </c>
      <c r="S234" s="9">
        <f>-1*Q234</f>
        <v>-0.72469433333333322</v>
      </c>
      <c r="T234" s="9">
        <f>H234+S233</f>
        <v>0.86943666666666664</v>
      </c>
      <c r="U234" s="9">
        <f>IF(S234=0, U$3, U$3 + Q234*U$4)</f>
        <v>1.4869633199999999</v>
      </c>
      <c r="V234" s="9">
        <f>I234 - Q233</f>
        <v>0.86943666666666664</v>
      </c>
      <c r="W234" s="9">
        <f>IF(W$3=0,SQRT(1 + (Q$2/(2 - Q$2))),W$2)</f>
        <v>1.0846522890932808</v>
      </c>
      <c r="X234" s="9">
        <f>IF(ABS(V234)&gt;(W234*X$3), 1, 0)</f>
        <v>0</v>
      </c>
      <c r="Y234" s="9">
        <f>IF(ABS(V234)&gt;(W234*Y$3), 1, 0)</f>
        <v>0</v>
      </c>
      <c r="Z234" s="9">
        <f>IF(ABS(V234)&gt;(W234*Z$3), 1, 0)</f>
        <v>0</v>
      </c>
      <c r="AA234" s="9">
        <f>IF(ABS(V234)&gt;(W234*AA$3), 1, 0)</f>
        <v>0</v>
      </c>
      <c r="AB234" s="9">
        <f>IF(Y233+Z233=0,IF(ABS(V234)&lt;=AB$2,IF(ABS(Q234)&lt;=AB$3,1,0), 0), 0)</f>
        <v>0</v>
      </c>
      <c r="AC234" s="9">
        <f>IF(Y233+Z233=0, IF(ABS(V234)&lt;=AC$2,IF(ABS(Q234)&lt;=AC$3,1,0), 0), 0)</f>
        <v>0</v>
      </c>
      <c r="AD234" s="9">
        <f>IF(AT234=1,IF(ABS(AE235-AE234)&gt;AD$3,IF(AE234&gt;AM233,IF(AE234&gt;AE235,AM233+AD$4,AE234),IF(AE234&lt;AE235,AM233-AD$4,AE234)),AE234),AE234)</f>
        <v>-1.5</v>
      </c>
      <c r="AE234" s="36">
        <v>-1.5</v>
      </c>
      <c r="AF234" s="9">
        <f>IF(ABS(AE234)&gt;=1.96,1,0)</f>
        <v>0</v>
      </c>
      <c r="AG234" s="9">
        <f>IF(ABS(AE234)&gt;=1.96,1,IF(((SQRT(ABS(AE234-AE233)) - 0.969)/0.416)&gt;=1.8,1,0))</f>
        <v>0</v>
      </c>
      <c r="AH234" s="9">
        <f>AH$2*AE234 + (1-AH$2)*AH233</f>
        <v>-0.86667966666666651</v>
      </c>
      <c r="AI234" s="9">
        <f>SQRT(AI$2/(2 - AI$2))</f>
        <v>0.42008402520840293</v>
      </c>
      <c r="AJ234" s="9">
        <f t="shared" ref="AJ234:AJ235" si="422">IF(ABS(AH234)&gt;=0*AI234,(-AH234),0)</f>
        <v>0.86667966666666651</v>
      </c>
      <c r="AK234" s="9">
        <f>AE234+AJ233</f>
        <v>-0.90474333333333334</v>
      </c>
      <c r="AL234" s="9">
        <f>IF(AJ234=0, AL$3, AL$3 + AH234*AL$4)</f>
        <v>1.0786648466666666</v>
      </c>
      <c r="AM234" s="9">
        <f>AM$2*AD234 + (1-AM$2)*AM233</f>
        <v>-0.86667966666666651</v>
      </c>
      <c r="AN234" s="9">
        <f>IF(AM234&gt;=AN$2,1,IF(AM234&lt;=AN$3,1,0))</f>
        <v>0</v>
      </c>
      <c r="AO234" s="9">
        <f>-1*AM234</f>
        <v>0.86667966666666651</v>
      </c>
      <c r="AP234" s="9">
        <f>AD234+AO233</f>
        <v>-0.90474333333333334</v>
      </c>
      <c r="AQ234" s="9">
        <f>IF(AO234=0, AQ$3, AQ$3 + AM234*AQ$4)</f>
        <v>1.0786648466666666</v>
      </c>
      <c r="AR234" s="9">
        <f>AE234 - AM233</f>
        <v>-0.90474333333333334</v>
      </c>
      <c r="AS234" s="9">
        <f>IF(AS$3=0,SQRT(1 + (AM$2/(2 - AM$2))),AS$2)</f>
        <v>1.0846522890932808</v>
      </c>
      <c r="AT234" s="9">
        <f>IF(ABS(AR234)&gt;(AS234*AT$3), 1, 0)</f>
        <v>0</v>
      </c>
      <c r="AU234" s="9">
        <f>IF(ABS(AR234)&gt;(AS234*AU$3), 1, 0)</f>
        <v>0</v>
      </c>
      <c r="AV234" s="9">
        <f>IF(ABS(AR234)&gt;(AS234*AV$3), 1, 0)</f>
        <v>0</v>
      </c>
      <c r="AW234" s="9">
        <f>IF(ABS(AR234)&gt;(AS234*AW$3), 1, 0)</f>
        <v>0</v>
      </c>
      <c r="AX234" s="9">
        <f>IF(AU233+AV233=0,IF(ABS(AR234)&lt;=AX$2,IF(ABS(AM234)&lt;=AX$3,1,0), 0), 0)</f>
        <v>0</v>
      </c>
      <c r="AY234" s="9">
        <f>IF(AU233+AV233=0, IF(ABS(AR234)&lt;=AY$2,IF(ABS(AM234)&lt;=AY$3,1,0), 0), 0)</f>
        <v>0</v>
      </c>
      <c r="AZ234" s="9">
        <v>1</v>
      </c>
      <c r="BA234" s="11">
        <f t="shared" si="419"/>
        <v>0</v>
      </c>
      <c r="BB234" s="11">
        <f t="shared" si="419"/>
        <v>0</v>
      </c>
      <c r="BC234" s="11">
        <f>IF(SUM(R234,AN234)&gt;0,1,0)</f>
        <v>0</v>
      </c>
      <c r="BD234" s="11">
        <f t="shared" si="420"/>
        <v>0</v>
      </c>
      <c r="BE234" s="11">
        <f t="shared" si="420"/>
        <v>0</v>
      </c>
      <c r="BF234" s="11">
        <f t="shared" si="420"/>
        <v>0</v>
      </c>
      <c r="BG234" s="11">
        <f t="shared" si="420"/>
        <v>0</v>
      </c>
      <c r="BH234" s="11">
        <f t="shared" si="421"/>
        <v>0</v>
      </c>
      <c r="BI234" s="11">
        <f t="shared" si="421"/>
        <v>0</v>
      </c>
      <c r="BL234" s="11">
        <f t="shared" ref="BL234:BO235" si="423">BL$3*BL$4</f>
        <v>2.1259184866228305</v>
      </c>
      <c r="BM234" s="11">
        <f t="shared" si="423"/>
        <v>1.7896762770039132</v>
      </c>
      <c r="BN234" s="11">
        <f t="shared" si="423"/>
        <v>-2.1259184866228305</v>
      </c>
      <c r="BO234" s="11">
        <f t="shared" si="423"/>
        <v>-1.7896762770039132</v>
      </c>
    </row>
    <row r="235" spans="1:67">
      <c r="A235" s="36" t="s">
        <v>17</v>
      </c>
      <c r="B235" s="37">
        <v>1</v>
      </c>
      <c r="C235" s="36" t="s">
        <v>366</v>
      </c>
      <c r="D235" s="36">
        <v>540</v>
      </c>
      <c r="E235" s="36" t="s">
        <v>296</v>
      </c>
      <c r="F235" s="36">
        <v>20100106</v>
      </c>
      <c r="G235" s="36" t="s">
        <v>1</v>
      </c>
      <c r="H235" s="9">
        <f>IF(X235=1,IF(ABS(I236-I235)&gt;H$3,IF(I235&gt;Q234,IF(I235&gt;I236,Q234+H$4,I235),IF(I235&lt;I236,Q234-H$4,I235)),I235),I235)</f>
        <v>-1.25</v>
      </c>
      <c r="I235" s="36">
        <v>-1.25</v>
      </c>
      <c r="J235" s="9">
        <f>IF(ABS(I235)&gt;=1.96,1,0)</f>
        <v>0</v>
      </c>
      <c r="K235" s="9">
        <f>IF(ABS(I235)&gt;=1.96,1,IF(((SQRT(ABS(I235-I234)) - 0.969)/0.416)&gt;=1.96,1,0))</f>
        <v>0</v>
      </c>
      <c r="L235" s="9">
        <f>L$2*I235 + (1-L$2)*L234</f>
        <v>0.13228603333333322</v>
      </c>
      <c r="M235" s="9">
        <f>SQRT(M$2/(2 - M$2))</f>
        <v>0.42008402520840293</v>
      </c>
      <c r="N235" s="9">
        <f>IF(ABS(L235)&gt;=0*M235,(-L235),0)</f>
        <v>-0.13228603333333322</v>
      </c>
      <c r="O235" s="9">
        <f>I235+N234</f>
        <v>-1.9746943333333333</v>
      </c>
      <c r="P235" s="9">
        <f>IF(N235=0, P$3, P$3 + L235*P$4)</f>
        <v>1.4158743239999998</v>
      </c>
      <c r="Q235" s="9">
        <f>Q$2*H235 + (1-Q$2)*Q234</f>
        <v>0.13228603333333322</v>
      </c>
      <c r="R235" s="9">
        <f>IF(Q235&gt;=R$2,1,IF(Q235&lt;=R$3,1,0))</f>
        <v>0</v>
      </c>
      <c r="S235" s="9">
        <f>-1*Q235</f>
        <v>-0.13228603333333322</v>
      </c>
      <c r="T235" s="9">
        <f>H235+S234</f>
        <v>-1.9746943333333333</v>
      </c>
      <c r="U235" s="9">
        <f>IF(S235=0, U$3, U$3 + Q235*U$4)</f>
        <v>1.4158743239999998</v>
      </c>
      <c r="V235" s="9">
        <f>I235 - Q234</f>
        <v>-1.9746943333333333</v>
      </c>
      <c r="W235" s="9">
        <f>IF(W$3=0,SQRT(1 + (Q$2/(2 - Q$2))),W$2)</f>
        <v>1.0846522890932808</v>
      </c>
      <c r="X235" s="9">
        <f>IF(ABS(V235)&gt;(W235*X$3), 1, 0)</f>
        <v>0</v>
      </c>
      <c r="Y235" s="9">
        <f>IF(ABS(V235)&gt;(W235*Y$3), 1, 0)</f>
        <v>0</v>
      </c>
      <c r="Z235" s="9">
        <f>IF(ABS(V235)&gt;(W235*Z$3), 1, 0)</f>
        <v>1</v>
      </c>
      <c r="AA235" s="9">
        <f>IF(ABS(V235)&gt;(W235*AA$3), 1, 0)</f>
        <v>1</v>
      </c>
      <c r="AB235" s="9">
        <f>IF(Y234+Z234=0,IF(ABS(V235)&lt;=AB$2,IF(ABS(Q235)&lt;=AB$3,1,0), 0), 0)</f>
        <v>0</v>
      </c>
      <c r="AC235" s="9">
        <f>IF(Y234+Z234=0, IF(ABS(V235)&lt;=AC$2,IF(ABS(Q235)&lt;=AC$3,1,0), 0), 0)</f>
        <v>0</v>
      </c>
      <c r="AD235" s="9">
        <f>IF(AT235=1,IF(ABS(AE236-AE235)&gt;AD$3,IF(AE235&gt;AM234,IF(AE235&gt;AE236,AM234+AD$4,AE235),IF(AE69ae70,AM234-AD$4,AE235)),AE235),AE235)</f>
        <v>-1.2142999999999999</v>
      </c>
      <c r="AE235" s="36">
        <v>-1.2142999999999999</v>
      </c>
      <c r="AF235" s="9">
        <f>IF(ABS(AE235)&gt;=1.96,1,0)</f>
        <v>0</v>
      </c>
      <c r="AG235" s="9">
        <f>IF(ABS(AE235)&gt;=1.96,1,IF(((SQRT(ABS(AE235-AE234)) - 0.969)/0.416)&gt;=1.8,1,0))</f>
        <v>0</v>
      </c>
      <c r="AH235" s="9">
        <f>AH$2*AE235 + (1-AH$2)*AH234</f>
        <v>-0.97096576666666645</v>
      </c>
      <c r="AI235" s="9">
        <f>SQRT(AI$2/(2 - AI$2))</f>
        <v>0.42008402520840293</v>
      </c>
      <c r="AJ235" s="9">
        <f t="shared" si="422"/>
        <v>0.97096576666666645</v>
      </c>
      <c r="AK235" s="9">
        <f>AE235+AJ234</f>
        <v>-0.34762033333333342</v>
      </c>
      <c r="AL235" s="9">
        <f>IF(AJ235=0, AL$3, AL$3 + AH235*AL$4)</f>
        <v>1.0640647926666666</v>
      </c>
      <c r="AM235" s="9">
        <f>AM$2*AD235 + (1-AM$2)*AM234</f>
        <v>-0.97096576666666645</v>
      </c>
      <c r="AN235" s="9">
        <f>IF(AM235&gt;=AN$2,1,IF(AM235&lt;=AN$3,1,0))</f>
        <v>0</v>
      </c>
      <c r="AO235" s="9">
        <f>-1*AM235</f>
        <v>0.97096576666666645</v>
      </c>
      <c r="AP235" s="9">
        <f>AD235+AO234</f>
        <v>-0.34762033333333342</v>
      </c>
      <c r="AQ235" s="9">
        <f>IF(AO235=0, AQ$3, AQ$3 + AM235*AQ$4)</f>
        <v>1.0640647926666666</v>
      </c>
      <c r="AR235" s="9">
        <f>AE235 - AM234</f>
        <v>-0.34762033333333342</v>
      </c>
      <c r="AS235" s="9">
        <f>IF(AS$3=0,SQRT(1 + (AM$2/(2 - AM$2))),AS$2)</f>
        <v>1.0846522890932808</v>
      </c>
      <c r="AT235" s="9">
        <f>IF(ABS(AR235)&gt;(AS235*AT$3), 1, 0)</f>
        <v>0</v>
      </c>
      <c r="AU235" s="9">
        <f>IF(ABS(AR235)&gt;(AS235*AU$3), 1, 0)</f>
        <v>0</v>
      </c>
      <c r="AV235" s="9">
        <f>IF(ABS(AR235)&gt;(AS235*AV$3), 1, 0)</f>
        <v>0</v>
      </c>
      <c r="AW235" s="9">
        <f>IF(ABS(AR235)&gt;(AS235*AW$3), 1, 0)</f>
        <v>0</v>
      </c>
      <c r="AX235" s="9">
        <f>IF(AU234+AV234=0,IF(ABS(AR235)&lt;=AX$2,IF(ABS(AM235)&lt;=AX$3,1,0), 0), 0)</f>
        <v>0</v>
      </c>
      <c r="AY235" s="9">
        <f>IF(AU234+AV234=0, IF(ABS(AR235)&lt;=AY$2,IF(ABS(AM235)&lt;=AY$3,1,0), 0), 0)</f>
        <v>1</v>
      </c>
      <c r="AZ235" s="9">
        <v>1</v>
      </c>
      <c r="BA235" s="11">
        <f t="shared" si="419"/>
        <v>0</v>
      </c>
      <c r="BB235" s="11">
        <f t="shared" si="419"/>
        <v>0</v>
      </c>
      <c r="BC235" s="11">
        <f>IF(SUM(R235,AN235)&gt;0,1,0)</f>
        <v>0</v>
      </c>
      <c r="BD235" s="11">
        <f t="shared" si="420"/>
        <v>0</v>
      </c>
      <c r="BE235" s="11">
        <f t="shared" si="420"/>
        <v>0</v>
      </c>
      <c r="BF235" s="11">
        <f t="shared" si="420"/>
        <v>1</v>
      </c>
      <c r="BG235" s="11">
        <f t="shared" si="420"/>
        <v>1</v>
      </c>
      <c r="BH235" s="11">
        <f t="shared" si="421"/>
        <v>0</v>
      </c>
      <c r="BI235" s="11">
        <f t="shared" si="421"/>
        <v>0</v>
      </c>
      <c r="BL235" s="11">
        <f t="shared" si="423"/>
        <v>2.1259184866228305</v>
      </c>
      <c r="BM235" s="11">
        <f t="shared" si="423"/>
        <v>1.7896762770039132</v>
      </c>
      <c r="BN235" s="11">
        <f t="shared" si="423"/>
        <v>-2.1259184866228305</v>
      </c>
      <c r="BO235" s="11">
        <f t="shared" si="423"/>
        <v>-1.7896762770039132</v>
      </c>
    </row>
    <row r="236" spans="1:67">
      <c r="A236" s="9"/>
      <c r="B236" s="9">
        <f>COUNT(B233:B235)</f>
        <v>3</v>
      </c>
      <c r="C236" s="9"/>
      <c r="D236" s="9"/>
      <c r="E236" s="9"/>
      <c r="F236" s="9"/>
      <c r="G236" s="9"/>
      <c r="H236" s="9"/>
      <c r="J236" s="9">
        <f>SUM(J233:J235)</f>
        <v>0</v>
      </c>
      <c r="K236" s="9">
        <f>SUM(K233:K235)</f>
        <v>0</v>
      </c>
      <c r="L236" s="9"/>
      <c r="M236" s="9"/>
      <c r="N236" s="9"/>
      <c r="O236" s="9">
        <f>AVERAGE(O233:O235)</f>
        <v>-9.0652555555555583E-2</v>
      </c>
      <c r="P236" s="9">
        <f>AVERAGE(P233:P235)</f>
        <v>1.4528337479999998</v>
      </c>
      <c r="Q236" s="9"/>
      <c r="R236" s="9">
        <f>SUM(R233:R235)</f>
        <v>0</v>
      </c>
      <c r="S236" s="9"/>
      <c r="T236" s="9">
        <f>AVERAGE(T233:T235)</f>
        <v>-0.192497</v>
      </c>
      <c r="U236" s="9">
        <f>AVERAGE(U233:U235)</f>
        <v>1.4528337479999998</v>
      </c>
      <c r="V236" s="9"/>
      <c r="W236" s="9"/>
      <c r="X236" s="9">
        <f t="shared" ref="X236:AC236" si="424">SUM(X233:X235)</f>
        <v>0</v>
      </c>
      <c r="Y236" s="9">
        <f t="shared" si="424"/>
        <v>0</v>
      </c>
      <c r="Z236" s="9">
        <f t="shared" si="424"/>
        <v>1</v>
      </c>
      <c r="AA236" s="9">
        <f t="shared" si="424"/>
        <v>1</v>
      </c>
      <c r="AB236" s="9">
        <f t="shared" si="424"/>
        <v>0</v>
      </c>
      <c r="AC236" s="9">
        <f t="shared" si="424"/>
        <v>0</v>
      </c>
      <c r="AD236" s="9"/>
      <c r="AF236" s="9">
        <f>SUM(AF233:AF235)</f>
        <v>0</v>
      </c>
      <c r="AG236" s="9">
        <f>SUM(AG233:AG235)</f>
        <v>0</v>
      </c>
      <c r="AH236" s="9"/>
      <c r="AI236" s="9"/>
      <c r="AJ236" s="9"/>
      <c r="AK236" s="9">
        <f>AVERAGE(AK233:AK235)</f>
        <v>-0.39365455555555556</v>
      </c>
      <c r="AL236" s="9">
        <f>AVERAGE(AL233:AL235)</f>
        <v>1.0864645686666667</v>
      </c>
      <c r="AM236" s="9"/>
      <c r="AN236" s="9">
        <f>SUM(AN233:AN235)</f>
        <v>0</v>
      </c>
      <c r="AO236" s="9"/>
      <c r="AP236" s="9">
        <f>AVERAGE(AP233:AP235)</f>
        <v>-9.9999000000000018E-2</v>
      </c>
      <c r="AQ236" s="9">
        <f>AVERAGE(AQ233:AQ235)</f>
        <v>1.0864645686666667</v>
      </c>
      <c r="AR236" s="9"/>
      <c r="AS236" s="9"/>
      <c r="AT236" s="9">
        <f t="shared" ref="AT236:BI236" si="425">SUM(AT233:AT235)</f>
        <v>0</v>
      </c>
      <c r="AU236" s="9">
        <f t="shared" si="425"/>
        <v>0</v>
      </c>
      <c r="AV236" s="9">
        <f t="shared" si="425"/>
        <v>0</v>
      </c>
      <c r="AW236" s="9">
        <f t="shared" si="425"/>
        <v>0</v>
      </c>
      <c r="AX236" s="9">
        <f t="shared" si="425"/>
        <v>0</v>
      </c>
      <c r="AY236" s="9">
        <f t="shared" si="425"/>
        <v>1</v>
      </c>
      <c r="AZ236" s="9">
        <f t="shared" si="425"/>
        <v>3</v>
      </c>
      <c r="BA236" s="9">
        <f t="shared" si="425"/>
        <v>0</v>
      </c>
      <c r="BB236" s="9">
        <f t="shared" si="425"/>
        <v>0</v>
      </c>
      <c r="BC236" s="9">
        <f t="shared" si="425"/>
        <v>0</v>
      </c>
      <c r="BD236" s="9">
        <f t="shared" si="425"/>
        <v>0</v>
      </c>
      <c r="BE236" s="9">
        <f t="shared" si="425"/>
        <v>0</v>
      </c>
      <c r="BF236" s="9">
        <f t="shared" si="425"/>
        <v>1</v>
      </c>
      <c r="BG236" s="9">
        <f t="shared" si="425"/>
        <v>1</v>
      </c>
      <c r="BH236" s="9">
        <f t="shared" si="425"/>
        <v>0</v>
      </c>
      <c r="BI236" s="9">
        <f t="shared" si="425"/>
        <v>0</v>
      </c>
    </row>
    <row r="237" spans="1:67">
      <c r="A237" s="9"/>
      <c r="B237" s="9"/>
      <c r="C237" s="9"/>
      <c r="D237" s="9"/>
      <c r="E237" s="9"/>
      <c r="F237" s="9"/>
      <c r="G237" s="9"/>
      <c r="H237" s="9"/>
      <c r="J237" s="9"/>
      <c r="K237" s="9"/>
      <c r="L237" s="9"/>
      <c r="M237" s="9"/>
      <c r="N237" s="9"/>
      <c r="O237" s="9">
        <f>P$3 + O236*P$4</f>
        <v>1.3891216933333332</v>
      </c>
      <c r="P237" s="9"/>
      <c r="Q237" s="9"/>
      <c r="R237" s="9"/>
      <c r="S237" s="9"/>
      <c r="T237" s="9">
        <f>U$3 + T236*U$4</f>
        <v>1.3769003599999998</v>
      </c>
      <c r="U237" s="9"/>
      <c r="V237" s="9"/>
      <c r="W237" s="9"/>
      <c r="X237" s="9"/>
      <c r="Y237" s="9"/>
      <c r="Z237" s="9">
        <f>Z236-Y236</f>
        <v>1</v>
      </c>
      <c r="AA237" s="9"/>
      <c r="AB237" s="9"/>
      <c r="AC237" s="9"/>
      <c r="AD237" s="9"/>
      <c r="AF237" s="9"/>
      <c r="AG237" s="9"/>
      <c r="AH237" s="9"/>
      <c r="AI237" s="9"/>
      <c r="AJ237" s="9"/>
      <c r="AK237" s="9">
        <f>AL$3 + AK236*AL$4</f>
        <v>1.1448883622222221</v>
      </c>
      <c r="AL237" s="9"/>
      <c r="AM237" s="9"/>
      <c r="AN237" s="9"/>
      <c r="AO237" s="9"/>
      <c r="AP237" s="9">
        <f>AQ$3 + AP236*AQ$4</f>
        <v>1.18600014</v>
      </c>
      <c r="AQ237" s="9"/>
      <c r="AR237" s="9"/>
      <c r="AS237" s="9"/>
      <c r="AT237" s="9"/>
      <c r="AU237" s="9"/>
      <c r="AV237" s="9">
        <f>AV236-AU236</f>
        <v>0</v>
      </c>
      <c r="AW237" s="9"/>
      <c r="AX237" s="9"/>
      <c r="AY237" s="9"/>
      <c r="AZ237" s="9"/>
    </row>
    <row r="238" spans="1:67">
      <c r="A238" s="9"/>
      <c r="B238" s="9"/>
      <c r="C238" s="9"/>
      <c r="D238" s="9"/>
      <c r="E238" s="9"/>
      <c r="F238" s="9"/>
      <c r="G238" s="9"/>
      <c r="H238" s="9"/>
      <c r="J238" s="9"/>
      <c r="K238" s="9"/>
      <c r="L238" s="9"/>
      <c r="M238" s="9"/>
      <c r="N238" s="9"/>
      <c r="O238" s="9">
        <f>STDEV(O233:O235)</f>
        <v>1.6317280808941426</v>
      </c>
      <c r="P238" s="9"/>
      <c r="Q238" s="9"/>
      <c r="R238" s="9"/>
      <c r="S238" s="9"/>
      <c r="T238" s="9">
        <f>STDEV(T233:T235)</f>
        <v>1.552853856108273</v>
      </c>
      <c r="U238" s="9"/>
      <c r="V238" s="9"/>
      <c r="W238" s="9"/>
      <c r="X238" s="9"/>
      <c r="Y238" s="9"/>
      <c r="Z238" s="9"/>
      <c r="AA238" s="9"/>
      <c r="AB238" s="9"/>
      <c r="AC238" s="9"/>
      <c r="AD238" s="9"/>
      <c r="AF238" s="9"/>
      <c r="AG238" s="9"/>
      <c r="AH238" s="9"/>
      <c r="AI238" s="9"/>
      <c r="AJ238" s="9"/>
      <c r="AK238" s="9">
        <f>STDEV(AK233:AK235)</f>
        <v>0.48969716561818233</v>
      </c>
      <c r="AL238" s="9"/>
      <c r="AM238" s="9"/>
      <c r="AN238" s="9"/>
      <c r="AO238" s="9"/>
      <c r="AP238" s="9">
        <f>STDEV(AP233:AP235)</f>
        <v>0.95299613407732842</v>
      </c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1:67">
      <c r="A239" s="9"/>
      <c r="B239" s="9"/>
      <c r="C239" s="9"/>
      <c r="D239" s="9"/>
      <c r="E239" s="9"/>
      <c r="F239" s="9"/>
      <c r="G239" s="9"/>
      <c r="H239" s="9"/>
      <c r="J239" s="9"/>
      <c r="K239" s="9"/>
      <c r="L239" s="9"/>
      <c r="M239" s="9"/>
      <c r="N239" s="9"/>
      <c r="O239" s="9">
        <f>SQRT(O238^2 + O236^2)</f>
        <v>1.6342442950205562</v>
      </c>
      <c r="P239" s="9"/>
      <c r="Q239" s="9"/>
      <c r="R239" s="9"/>
      <c r="S239" s="9"/>
      <c r="T239" s="9">
        <f>SQRT(T238^2 + T236^2)</f>
        <v>1.5647396567606169</v>
      </c>
      <c r="U239" s="9"/>
      <c r="V239" s="9"/>
      <c r="W239" s="9"/>
      <c r="X239" s="9"/>
      <c r="Y239" s="9"/>
      <c r="Z239" s="9"/>
      <c r="AA239" s="9"/>
      <c r="AB239" s="9"/>
      <c r="AC239" s="9"/>
      <c r="AD239" s="9"/>
      <c r="AF239" s="9"/>
      <c r="AG239" s="9"/>
      <c r="AH239" s="9"/>
      <c r="AI239" s="9"/>
      <c r="AJ239" s="9"/>
      <c r="AK239" s="9">
        <f>SQRT(AK238^2 + AK236^2)</f>
        <v>0.62830503986847308</v>
      </c>
      <c r="AL239" s="9"/>
      <c r="AM239" s="9"/>
      <c r="AN239" s="9"/>
      <c r="AO239" s="9"/>
      <c r="AP239" s="9">
        <f>SQRT(AP238^2 + AP236^2)</f>
        <v>0.95822827737827343</v>
      </c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1:67">
      <c r="A240" s="9"/>
      <c r="B240" s="9"/>
      <c r="C240" s="9"/>
      <c r="D240" s="9"/>
      <c r="E240" s="9"/>
      <c r="F240" s="9"/>
      <c r="G240" s="9"/>
      <c r="H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1:67">
      <c r="A241" s="9"/>
      <c r="B241" s="9"/>
      <c r="C241" s="9"/>
      <c r="D241" s="9"/>
      <c r="E241" s="9"/>
      <c r="F241" s="9"/>
      <c r="G241" s="9"/>
      <c r="H241" s="9"/>
      <c r="J241" s="9"/>
      <c r="K241" s="9"/>
      <c r="L241" s="9">
        <f>AVERAGE(I242:I244)</f>
        <v>-1.4523999999999999</v>
      </c>
      <c r="M241" s="9"/>
      <c r="N241" s="9">
        <v>0</v>
      </c>
      <c r="O241" s="9"/>
      <c r="P241" s="9"/>
      <c r="Q241" s="9">
        <f>AVERAGE(I242:I244)</f>
        <v>-1.4523999999999999</v>
      </c>
      <c r="R241" s="9"/>
      <c r="S241" s="9">
        <f>-1*Q241</f>
        <v>1.4523999999999999</v>
      </c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F241" s="9"/>
      <c r="AG241" s="9"/>
      <c r="AH241" s="9">
        <f>AVERAGE(AE242:AE244)</f>
        <v>-0.95833333333333337</v>
      </c>
      <c r="AI241" s="9"/>
      <c r="AJ241" s="9">
        <v>0</v>
      </c>
      <c r="AK241" s="9"/>
      <c r="AL241" s="9"/>
      <c r="AM241" s="9">
        <f>AVERAGE(AE242:AE244)</f>
        <v>-0.95833333333333337</v>
      </c>
      <c r="AN241" s="9"/>
      <c r="AO241" s="9">
        <f>-1*AM241</f>
        <v>0.95833333333333337</v>
      </c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1:67">
      <c r="A242" s="32" t="s">
        <v>17</v>
      </c>
      <c r="B242" s="33">
        <v>2</v>
      </c>
      <c r="C242" s="32" t="s">
        <v>311</v>
      </c>
      <c r="D242" s="32" t="s">
        <v>163</v>
      </c>
      <c r="E242" s="32" t="s">
        <v>292</v>
      </c>
      <c r="F242" s="32">
        <v>20090318</v>
      </c>
      <c r="G242" s="32" t="s">
        <v>2</v>
      </c>
      <c r="H242" s="9">
        <f>IF(X242=1,IF(ABS(I243-I242)&gt;H$3,IF(I242&gt;Q241,IF(I242&gt;I243,Q241+H$4,I242),IF(I242&lt;I243,Q241-H$4,I242)),I242),I242)</f>
        <v>-1.7142999999999999</v>
      </c>
      <c r="I242" s="32">
        <v>-1.7142999999999999</v>
      </c>
      <c r="J242" s="9">
        <f>IF(ABS(I242)&gt;=1.96,1,0)</f>
        <v>0</v>
      </c>
      <c r="K242" s="9">
        <f>IF(ABS(I242)&gt;=1.96,1,IF(((SQRT(ABS(I242-I241)) - 0.969)/0.416)&gt;=1.96,1,0))</f>
        <v>0</v>
      </c>
      <c r="L242" s="9">
        <f>L$2*I242 + (1-L$2)*L241</f>
        <v>-1.5309699999999997</v>
      </c>
      <c r="M242" s="9">
        <f>SQRT(M$2/(2 - M$2))</f>
        <v>0.42008402520840293</v>
      </c>
      <c r="N242" s="9">
        <f>IF(ABS(L242)&gt;=0*M242,(-L242),0)</f>
        <v>1.5309699999999997</v>
      </c>
      <c r="O242" s="9">
        <f>I242+N241</f>
        <v>-1.7142999999999999</v>
      </c>
      <c r="P242" s="9">
        <f>IF(N242=0, P$3, P$3 + L242*P$4)</f>
        <v>1.2162835999999999</v>
      </c>
      <c r="Q242" s="9">
        <f>Q$2*H242 + (1-Q$2)*Q241</f>
        <v>-1.5309699999999997</v>
      </c>
      <c r="R242" s="9">
        <f>IF(Q242&gt;=R$2,1,IF(Q242&lt;=R$3,1,0))</f>
        <v>0</v>
      </c>
      <c r="S242" s="9">
        <f>-1*Q242</f>
        <v>1.5309699999999997</v>
      </c>
      <c r="T242" s="9">
        <f>H242+S241</f>
        <v>-0.26190000000000002</v>
      </c>
      <c r="U242" s="9">
        <f>IF(S242=0, U$3, U$3 + Q242*U$4)</f>
        <v>1.2162835999999999</v>
      </c>
      <c r="V242" s="9">
        <f>I242 - Q241</f>
        <v>-0.26190000000000002</v>
      </c>
      <c r="W242" s="9">
        <f>IF(W$3=0,SQRT(1 + (Q$2/(2 - Q$2))),W$2)</f>
        <v>1.0846522890932808</v>
      </c>
      <c r="X242" s="9">
        <f>IF(ABS(V242)&gt;(W242*X$3), 1, 0)</f>
        <v>0</v>
      </c>
      <c r="Y242" s="9">
        <f>IF(ABS(V242)&gt;(W242*Y$3), 1, 0)</f>
        <v>0</v>
      </c>
      <c r="Z242" s="9">
        <f>IF(ABS(V242)&gt;(W242*Z$3), 1, 0)</f>
        <v>0</v>
      </c>
      <c r="AA242" s="9">
        <f>IF(ABS(V242)&gt;(W242*AA$3), 1, 0)</f>
        <v>0</v>
      </c>
      <c r="AB242" s="9">
        <f>IF(Y241+Z241=0,IF(ABS(V242)&lt;=AB$2,IF(ABS(Q242)&lt;=AB$3,1,0), 0), 0)</f>
        <v>0</v>
      </c>
      <c r="AC242" s="9">
        <f>IF(Y241+Z241=0, IF(ABS(V242)&lt;=AC$2,IF(ABS(Q242)&lt;=AC$3,1,0), 0), 0)</f>
        <v>1</v>
      </c>
      <c r="AD242" s="9">
        <f>IF(AT242=1,IF(ABS(AE243-AE242)&gt;AD$3,IF(AE242&gt;AM241,IF(AE242&gt;AE243,AM241+AD$4,AE242),IF(AE242&lt;AE243,AM241-AD$4,AE242)),AE242),AE242)</f>
        <v>-1.375</v>
      </c>
      <c r="AE242" s="32">
        <v>-1.375</v>
      </c>
      <c r="AF242" s="9">
        <f>IF(ABS(AE242)&gt;=1.96,1,0)</f>
        <v>0</v>
      </c>
      <c r="AG242" s="9">
        <f>IF(ABS(AE242)&gt;=1.96,1,IF(((SQRT(ABS(AE242-AE241)) - 0.969)/0.416)&gt;=1.8,1,0))</f>
        <v>0</v>
      </c>
      <c r="AH242" s="9">
        <f>AH$2*AE242 + (1-AH$2)*AH241</f>
        <v>-1.0833333333333333</v>
      </c>
      <c r="AI242" s="9">
        <f>SQRT(AI$2/(2 - AI$2))</f>
        <v>0.42008402520840293</v>
      </c>
      <c r="AJ242" s="9">
        <f>IF(ABS(AH242)&gt;=0*AI242,(-AH242),0)</f>
        <v>1.0833333333333333</v>
      </c>
      <c r="AK242" s="9">
        <f>AE242+AJ241</f>
        <v>-1.375</v>
      </c>
      <c r="AL242" s="9">
        <f>IF(AJ242=0, AL$3, AL$3 + AH242*AL$4)</f>
        <v>1.0483333333333333</v>
      </c>
      <c r="AM242" s="9">
        <f>AM$2*AD242 + (1-AM$2)*AM241</f>
        <v>-1.0833333333333333</v>
      </c>
      <c r="AN242" s="9">
        <f>IF(AM242&gt;=AN$2,1,IF(AM242&lt;=AN$3,1,0))</f>
        <v>0</v>
      </c>
      <c r="AO242" s="9">
        <f>-1*AM242</f>
        <v>1.0833333333333333</v>
      </c>
      <c r="AP242" s="9">
        <f>AD242+AO241</f>
        <v>-0.41666666666666663</v>
      </c>
      <c r="AQ242" s="9">
        <f>IF(AO242=0, AQ$3, AQ$3 + AM242*AQ$4)</f>
        <v>1.0483333333333333</v>
      </c>
      <c r="AR242" s="9">
        <f>AE242 - AM241</f>
        <v>-0.41666666666666663</v>
      </c>
      <c r="AS242" s="9">
        <f>IF(AS$3=0,SQRT(1 + (AM$2/(2 - AM$2))),AS$2)</f>
        <v>1.0846522890932808</v>
      </c>
      <c r="AT242" s="9">
        <f>IF(ABS(AR242)&gt;(AS242*AT$3), 1, 0)</f>
        <v>0</v>
      </c>
      <c r="AU242" s="9">
        <f>IF(ABS(AR242)&gt;(AS242*AU$3), 1, 0)</f>
        <v>0</v>
      </c>
      <c r="AV242" s="9">
        <f>IF(ABS(AR242)&gt;(AS242*AV$3), 1, 0)</f>
        <v>0</v>
      </c>
      <c r="AW242" s="9">
        <f>IF(ABS(AR242)&gt;(AS242*AW$3), 1, 0)</f>
        <v>0</v>
      </c>
      <c r="AX242" s="9">
        <f>IF(AU241+AV241=0,IF(ABS(AR242)&lt;=AX$2,IF(ABS(AM242)&lt;=AX$3,1,0), 0), 0)</f>
        <v>0</v>
      </c>
      <c r="AY242" s="9">
        <f>IF(AU241+AV241=0, IF(ABS(AR242)&lt;=AY$2,IF(ABS(AM242)&lt;=AY$3,1,0), 0), 0)</f>
        <v>1</v>
      </c>
      <c r="AZ242" s="9">
        <v>1</v>
      </c>
      <c r="BA242" s="11">
        <f t="shared" ref="BA242:BB245" si="426">IF(SUM(J242,AF242)&gt;0,1,0)</f>
        <v>0</v>
      </c>
      <c r="BB242" s="11">
        <f t="shared" si="426"/>
        <v>0</v>
      </c>
      <c r="BC242" s="11">
        <f>IF(SUM(R242,AN242)&gt;0,1,0)</f>
        <v>0</v>
      </c>
      <c r="BD242" s="11">
        <f t="shared" ref="BD242:BG245" si="427">IF(SUM(X242,AT242)&gt;0,1,0)</f>
        <v>0</v>
      </c>
      <c r="BE242" s="11">
        <f t="shared" si="427"/>
        <v>0</v>
      </c>
      <c r="BF242" s="11">
        <f t="shared" si="427"/>
        <v>0</v>
      </c>
      <c r="BG242" s="11">
        <f t="shared" si="427"/>
        <v>0</v>
      </c>
      <c r="BH242" s="11">
        <f t="shared" ref="BH242:BI245" si="428">IF(SUM(AB242,AX242)=2,1,0)</f>
        <v>0</v>
      </c>
      <c r="BI242" s="11">
        <f t="shared" si="428"/>
        <v>1</v>
      </c>
      <c r="BL242" s="11">
        <f>BL$3*BL$4</f>
        <v>2.1259184866228305</v>
      </c>
      <c r="BM242" s="11">
        <f>BM$3*BM$4</f>
        <v>1.7896762770039132</v>
      </c>
      <c r="BN242" s="11">
        <f>BN$3*BN$4</f>
        <v>-2.1259184866228305</v>
      </c>
      <c r="BO242" s="11">
        <f>BO$3*BO$4</f>
        <v>-1.7896762770039132</v>
      </c>
    </row>
    <row r="243" spans="1:67">
      <c r="A243" s="32" t="s">
        <v>17</v>
      </c>
      <c r="B243" s="33">
        <v>2</v>
      </c>
      <c r="C243" s="32" t="s">
        <v>311</v>
      </c>
      <c r="D243" s="32" t="s">
        <v>162</v>
      </c>
      <c r="E243" s="32" t="s">
        <v>286</v>
      </c>
      <c r="F243" s="32">
        <v>20090326</v>
      </c>
      <c r="G243" s="32" t="s">
        <v>81</v>
      </c>
      <c r="H243" s="9">
        <f>IF(X243=1,IF(ABS(I244-I243)&gt;H$3,IF(I243&gt;Q242,IF(I243&gt;I244,Q242+H$4,I243),IF(I243&lt;I244,Q242-H$4,I243)),I243),I243)</f>
        <v>-1.4286000000000001</v>
      </c>
      <c r="I243" s="32">
        <v>-1.4286000000000001</v>
      </c>
      <c r="J243" s="9">
        <f>IF(ABS(I243)&gt;=1.96,1,0)</f>
        <v>0</v>
      </c>
      <c r="K243" s="9">
        <f>IF(ABS(I243)&gt;=1.96,1,IF(((SQRT(ABS(I243-I242)) - 0.969)/0.416)&gt;=1.96,1,0))</f>
        <v>0</v>
      </c>
      <c r="L243" s="9">
        <f>L$2*I243 + (1-L$2)*L242</f>
        <v>-1.5002589999999998</v>
      </c>
      <c r="M243" s="9">
        <f>SQRT(M$2/(2 - M$2))</f>
        <v>0.42008402520840293</v>
      </c>
      <c r="N243" s="9">
        <f>IF(ABS(L243)&gt;=0*M243,(-L243),0)</f>
        <v>1.5002589999999998</v>
      </c>
      <c r="O243" s="9">
        <f>I243+N242</f>
        <v>0.10236999999999963</v>
      </c>
      <c r="P243" s="9">
        <f>IF(N243=0, P$3, P$3 + L243*P$4)</f>
        <v>1.2199689199999999</v>
      </c>
      <c r="Q243" s="9">
        <f>Q$2*H243 + (1-Q$2)*Q242</f>
        <v>-1.5002589999999998</v>
      </c>
      <c r="R243" s="9">
        <f>IF(Q243&gt;=R$2,1,IF(Q243&lt;=R$3,1,0))</f>
        <v>0</v>
      </c>
      <c r="S243" s="9">
        <f>-1*Q243</f>
        <v>1.5002589999999998</v>
      </c>
      <c r="T243" s="9">
        <f>H243+S242</f>
        <v>0.10236999999999963</v>
      </c>
      <c r="U243" s="9">
        <f>IF(S243=0, U$3, U$3 + Q243*U$4)</f>
        <v>1.2199689199999999</v>
      </c>
      <c r="V243" s="9">
        <f>I243 - Q242</f>
        <v>0.10236999999999963</v>
      </c>
      <c r="W243" s="9">
        <f>IF(W$3=0,SQRT(1 + (Q$2/(2 - Q$2))),W$2)</f>
        <v>1.0846522890932808</v>
      </c>
      <c r="X243" s="9">
        <f>IF(ABS(V243)&gt;(W243*X$3), 1, 0)</f>
        <v>0</v>
      </c>
      <c r="Y243" s="9">
        <f>IF(ABS(V243)&gt;(W243*Y$3), 1, 0)</f>
        <v>0</v>
      </c>
      <c r="Z243" s="9">
        <f>IF(ABS(V243)&gt;(W243*Z$3), 1, 0)</f>
        <v>0</v>
      </c>
      <c r="AA243" s="9">
        <f>IF(ABS(V243)&gt;(W243*AA$3), 1, 0)</f>
        <v>0</v>
      </c>
      <c r="AB243" s="9">
        <f>IF(Y242+Z242=0,IF(ABS(V243)&lt;=AB$2,IF(ABS(Q243)&lt;=AB$3,1,0), 0), 0)</f>
        <v>0</v>
      </c>
      <c r="AC243" s="9">
        <f>IF(Y242+Z242=0, IF(ABS(V243)&lt;=AC$2,IF(ABS(Q243)&lt;=AC$3,1,0), 0), 0)</f>
        <v>1</v>
      </c>
      <c r="AD243" s="9">
        <f>IF(AT243=1,IF(ABS(AE244-AE243)&gt;AD$3,IF(AE243&gt;AM242,IF(AE243&gt;AE244,AM242+AD$4,AE243),IF(AE243&lt;AE244,AM242-AD$4,AE243)),AE243),AE243)</f>
        <v>-0.75</v>
      </c>
      <c r="AE243" s="32">
        <v>-0.75</v>
      </c>
      <c r="AF243" s="9">
        <f>IF(ABS(AE243)&gt;=1.96,1,0)</f>
        <v>0</v>
      </c>
      <c r="AG243" s="9">
        <f>IF(ABS(AE243)&gt;=1.96,1,IF(((SQRT(ABS(AE243-AE242)) - 0.969)/0.416)&gt;=1.8,1,0))</f>
        <v>0</v>
      </c>
      <c r="AH243" s="9">
        <f>AH$2*AE243 + (1-AH$2)*AH242</f>
        <v>-0.98333333333333317</v>
      </c>
      <c r="AI243" s="9">
        <f>SQRT(AI$2/(2 - AI$2))</f>
        <v>0.42008402520840293</v>
      </c>
      <c r="AJ243" s="9">
        <f t="shared" ref="AJ243:AJ245" si="429">IF(ABS(AH243)&gt;=0*AI243,(-AH243),0)</f>
        <v>0.98333333333333317</v>
      </c>
      <c r="AK243" s="9">
        <f>AE243+AJ242</f>
        <v>0.33333333333333326</v>
      </c>
      <c r="AL243" s="9">
        <f>IF(AJ243=0, AL$3, AL$3 + AH243*AL$4)</f>
        <v>1.0623333333333334</v>
      </c>
      <c r="AM243" s="9">
        <f>AM$2*AD243 + (1-AM$2)*AM242</f>
        <v>-0.98333333333333317</v>
      </c>
      <c r="AN243" s="9">
        <f>IF(AM243&gt;=AN$2,1,IF(AM243&lt;=AN$3,1,0))</f>
        <v>0</v>
      </c>
      <c r="AO243" s="9">
        <f>-1*AM243</f>
        <v>0.98333333333333317</v>
      </c>
      <c r="AP243" s="9">
        <f>AD243+AO242</f>
        <v>0.33333333333333326</v>
      </c>
      <c r="AQ243" s="9">
        <f>IF(AO243=0, AQ$3, AQ$3 + AM243*AQ$4)</f>
        <v>1.0623333333333334</v>
      </c>
      <c r="AR243" s="9">
        <f>AE243 - AM242</f>
        <v>0.33333333333333326</v>
      </c>
      <c r="AS243" s="9">
        <f>IF(AS$3=0,SQRT(1 + (AM$2/(2 - AM$2))),AS$2)</f>
        <v>1.0846522890932808</v>
      </c>
      <c r="AT243" s="9">
        <f>IF(ABS(AR243)&gt;(AS243*AT$3), 1, 0)</f>
        <v>0</v>
      </c>
      <c r="AU243" s="9">
        <f>IF(ABS(AR243)&gt;(AS243*AU$3), 1, 0)</f>
        <v>0</v>
      </c>
      <c r="AV243" s="9">
        <f>IF(ABS(AR243)&gt;(AS243*AV$3), 1, 0)</f>
        <v>0</v>
      </c>
      <c r="AW243" s="9">
        <f>IF(ABS(AR243)&gt;(AS243*AW$3), 1, 0)</f>
        <v>0</v>
      </c>
      <c r="AX243" s="9">
        <f>IF(AU242+AV242=0,IF(ABS(AR243)&lt;=AX$2,IF(ABS(AM243)&lt;=AX$3,1,0), 0), 0)</f>
        <v>0</v>
      </c>
      <c r="AY243" s="9">
        <f>IF(AU242+AV242=0, IF(ABS(AR243)&lt;=AY$2,IF(ABS(AM243)&lt;=AY$3,1,0), 0), 0)</f>
        <v>1</v>
      </c>
      <c r="AZ243" s="9">
        <v>1</v>
      </c>
      <c r="BA243" s="11">
        <f t="shared" si="426"/>
        <v>0</v>
      </c>
      <c r="BB243" s="11">
        <f t="shared" si="426"/>
        <v>0</v>
      </c>
      <c r="BC243" s="11">
        <f>IF(SUM(R243,AN243)&gt;0,1,0)</f>
        <v>0</v>
      </c>
      <c r="BD243" s="11">
        <f t="shared" si="427"/>
        <v>0</v>
      </c>
      <c r="BE243" s="11">
        <f t="shared" si="427"/>
        <v>0</v>
      </c>
      <c r="BF243" s="11">
        <f t="shared" si="427"/>
        <v>0</v>
      </c>
      <c r="BG243" s="11">
        <f t="shared" si="427"/>
        <v>0</v>
      </c>
      <c r="BH243" s="11">
        <f t="shared" si="428"/>
        <v>0</v>
      </c>
      <c r="BI243" s="11">
        <f t="shared" si="428"/>
        <v>1</v>
      </c>
      <c r="BL243" s="11">
        <f t="shared" ref="BL243:BO245" si="430">BL$3*BL$4</f>
        <v>2.1259184866228305</v>
      </c>
      <c r="BM243" s="11">
        <f t="shared" si="430"/>
        <v>1.7896762770039132</v>
      </c>
      <c r="BN243" s="11">
        <f t="shared" si="430"/>
        <v>-2.1259184866228305</v>
      </c>
      <c r="BO243" s="11">
        <f t="shared" si="430"/>
        <v>-1.7896762770039132</v>
      </c>
    </row>
    <row r="244" spans="1:67">
      <c r="A244" s="32" t="s">
        <v>17</v>
      </c>
      <c r="B244" s="33">
        <v>2</v>
      </c>
      <c r="C244" s="32" t="s">
        <v>311</v>
      </c>
      <c r="D244" s="32" t="s">
        <v>164</v>
      </c>
      <c r="E244" s="32" t="s">
        <v>296</v>
      </c>
      <c r="F244" s="32">
        <v>20090402</v>
      </c>
      <c r="G244" s="32" t="s">
        <v>87</v>
      </c>
      <c r="H244" s="9">
        <f>IF(X244=1,IF(ABS(I245-I244)&gt;H$3,IF(I244&gt;Q243,IF(I244&gt;I245,Q243+H$4,I244),IF(I244&lt;I245,Q243-H$4,I244)),I244),I244)</f>
        <v>-1.2142999999999999</v>
      </c>
      <c r="I244" s="32">
        <v>-1.2142999999999999</v>
      </c>
      <c r="J244" s="9">
        <f>IF(ABS(I244)&gt;=1.96,1,0)</f>
        <v>0</v>
      </c>
      <c r="K244" s="9">
        <f>IF(ABS(I244)&gt;=1.96,1,IF(((SQRT(ABS(I244-I243)) - 0.969)/0.416)&gt;=1.96,1,0))</f>
        <v>0</v>
      </c>
      <c r="L244" s="9">
        <f>L$2*I244 + (1-L$2)*L243</f>
        <v>-1.4144712999999998</v>
      </c>
      <c r="M244" s="9">
        <f>SQRT(M$2/(2 - M$2))</f>
        <v>0.42008402520840293</v>
      </c>
      <c r="N244" s="9">
        <f>IF(ABS(L244)&gt;=0*M244,(-L244),0)</f>
        <v>1.4144712999999998</v>
      </c>
      <c r="O244" s="9">
        <f>I244+N243</f>
        <v>0.28595899999999985</v>
      </c>
      <c r="P244" s="9">
        <f>IF(N244=0, P$3, P$3 + L244*P$4)</f>
        <v>1.230263444</v>
      </c>
      <c r="Q244" s="9">
        <f>Q$2*H244 + (1-Q$2)*Q243</f>
        <v>-1.4144712999999998</v>
      </c>
      <c r="R244" s="9">
        <f>IF(Q244&gt;=R$2,1,IF(Q244&lt;=R$3,1,0))</f>
        <v>0</v>
      </c>
      <c r="S244" s="9">
        <f>-1*Q244</f>
        <v>1.4144712999999998</v>
      </c>
      <c r="T244" s="9">
        <f>H244+S243</f>
        <v>0.28595899999999985</v>
      </c>
      <c r="U244" s="9">
        <f>IF(S244=0, U$3, U$3 + Q244*U$4)</f>
        <v>1.230263444</v>
      </c>
      <c r="V244" s="9">
        <f>I244 - Q243</f>
        <v>0.28595899999999985</v>
      </c>
      <c r="W244" s="9">
        <f>IF(W$3=0,SQRT(1 + (Q$2/(2 - Q$2))),W$2)</f>
        <v>1.0846522890932808</v>
      </c>
      <c r="X244" s="9">
        <f>IF(ABS(V244)&gt;(W244*X$3), 1, 0)</f>
        <v>0</v>
      </c>
      <c r="Y244" s="9">
        <f>IF(ABS(V244)&gt;(W244*Y$3), 1, 0)</f>
        <v>0</v>
      </c>
      <c r="Z244" s="9">
        <f>IF(ABS(V244)&gt;(W244*Z$3), 1, 0)</f>
        <v>0</v>
      </c>
      <c r="AA244" s="9">
        <f>IF(ABS(V244)&gt;(W244*AA$3), 1, 0)</f>
        <v>0</v>
      </c>
      <c r="AB244" s="9">
        <f>IF(Y243+Z243=0,IF(ABS(V244)&lt;=AB$2,IF(ABS(Q244)&lt;=AB$3,1,0), 0), 0)</f>
        <v>0</v>
      </c>
      <c r="AC244" s="9">
        <f>IF(Y243+Z243=0, IF(ABS(V244)&lt;=AC$2,IF(ABS(Q244)&lt;=AC$3,1,0), 0), 0)</f>
        <v>1</v>
      </c>
      <c r="AD244" s="9">
        <f>IF(AT244=1,IF(ABS(AE245-AE244)&gt;AD$3,IF(AE244&gt;AM243,IF(AE244&gt;AE245,AM243+AD$4,AE244),IF(AE244&lt;AE245,AM243-AD$4,AE244)),AE244),AE244)</f>
        <v>-0.75</v>
      </c>
      <c r="AE244" s="32">
        <v>-0.75</v>
      </c>
      <c r="AF244" s="9">
        <f>IF(ABS(AE244)&gt;=1.96,1,0)</f>
        <v>0</v>
      </c>
      <c r="AG244" s="9">
        <f>IF(ABS(AE244)&gt;=1.96,1,IF(((SQRT(ABS(AE244-AE243)) - 0.969)/0.416)&gt;=1.8,1,0))</f>
        <v>0</v>
      </c>
      <c r="AH244" s="9">
        <f>AH$2*AE244 + (1-AH$2)*AH243</f>
        <v>-0.91333333333333311</v>
      </c>
      <c r="AI244" s="9">
        <f>SQRT(AI$2/(2 - AI$2))</f>
        <v>0.42008402520840293</v>
      </c>
      <c r="AJ244" s="9">
        <f t="shared" si="429"/>
        <v>0.91333333333333311</v>
      </c>
      <c r="AK244" s="9">
        <f>AE244+AJ243</f>
        <v>0.23333333333333317</v>
      </c>
      <c r="AL244" s="9">
        <f>IF(AJ244=0, AL$3, AL$3 + AH244*AL$4)</f>
        <v>1.0721333333333334</v>
      </c>
      <c r="AM244" s="9">
        <f>AM$2*AD244 + (1-AM$2)*AM243</f>
        <v>-0.91333333333333311</v>
      </c>
      <c r="AN244" s="9">
        <f>IF(AM244&gt;=AN$2,1,IF(AM244&lt;=AN$3,1,0))</f>
        <v>0</v>
      </c>
      <c r="AO244" s="9">
        <f>-1*AM244</f>
        <v>0.91333333333333311</v>
      </c>
      <c r="AP244" s="9">
        <f>AD244+AO243</f>
        <v>0.23333333333333317</v>
      </c>
      <c r="AQ244" s="9">
        <f>IF(AO244=0, AQ$3, AQ$3 + AM244*AQ$4)</f>
        <v>1.0721333333333334</v>
      </c>
      <c r="AR244" s="9">
        <f>AE244 - AM243</f>
        <v>0.23333333333333317</v>
      </c>
      <c r="AS244" s="9">
        <f>IF(AS$3=0,SQRT(1 + (AM$2/(2 - AM$2))),AS$2)</f>
        <v>1.0846522890932808</v>
      </c>
      <c r="AT244" s="9">
        <f>IF(ABS(AR244)&gt;(AS244*AT$3), 1, 0)</f>
        <v>0</v>
      </c>
      <c r="AU244" s="9">
        <f>IF(ABS(AR244)&gt;(AS244*AU$3), 1, 0)</f>
        <v>0</v>
      </c>
      <c r="AV244" s="9">
        <f>IF(ABS(AR244)&gt;(AS244*AV$3), 1, 0)</f>
        <v>0</v>
      </c>
      <c r="AW244" s="9">
        <f>IF(ABS(AR244)&gt;(AS244*AW$3), 1, 0)</f>
        <v>0</v>
      </c>
      <c r="AX244" s="9">
        <f>IF(AU243+AV243=0,IF(ABS(AR244)&lt;=AX$2,IF(ABS(AM244)&lt;=AX$3,1,0), 0), 0)</f>
        <v>0</v>
      </c>
      <c r="AY244" s="9">
        <f>IF(AU243+AV243=0, IF(ABS(AR244)&lt;=AY$2,IF(ABS(AM244)&lt;=AY$3,1,0), 0), 0)</f>
        <v>1</v>
      </c>
      <c r="AZ244" s="9">
        <v>1</v>
      </c>
      <c r="BA244" s="11">
        <f t="shared" si="426"/>
        <v>0</v>
      </c>
      <c r="BB244" s="11">
        <f t="shared" si="426"/>
        <v>0</v>
      </c>
      <c r="BC244" s="11">
        <f>IF(SUM(R244,AN244)&gt;0,1,0)</f>
        <v>0</v>
      </c>
      <c r="BD244" s="11">
        <f t="shared" si="427"/>
        <v>0</v>
      </c>
      <c r="BE244" s="11">
        <f t="shared" si="427"/>
        <v>0</v>
      </c>
      <c r="BF244" s="11">
        <f t="shared" si="427"/>
        <v>0</v>
      </c>
      <c r="BG244" s="11">
        <f t="shared" si="427"/>
        <v>0</v>
      </c>
      <c r="BH244" s="11">
        <f t="shared" si="428"/>
        <v>0</v>
      </c>
      <c r="BI244" s="11">
        <f t="shared" si="428"/>
        <v>1</v>
      </c>
      <c r="BL244" s="11">
        <f t="shared" si="430"/>
        <v>2.1259184866228305</v>
      </c>
      <c r="BM244" s="11">
        <f t="shared" si="430"/>
        <v>1.7896762770039132</v>
      </c>
      <c r="BN244" s="11">
        <f t="shared" si="430"/>
        <v>-2.1259184866228305</v>
      </c>
      <c r="BO244" s="11">
        <f t="shared" si="430"/>
        <v>-1.7896762770039132</v>
      </c>
    </row>
    <row r="245" spans="1:67">
      <c r="A245" s="32" t="s">
        <v>17</v>
      </c>
      <c r="B245" s="33">
        <v>2</v>
      </c>
      <c r="C245" s="32" t="s">
        <v>311</v>
      </c>
      <c r="D245" s="32">
        <v>542</v>
      </c>
      <c r="E245" s="32" t="s">
        <v>330</v>
      </c>
      <c r="F245" s="32">
        <v>20090604</v>
      </c>
      <c r="G245" s="32" t="s">
        <v>99</v>
      </c>
      <c r="H245" s="9">
        <f>IF(X245=1,IF(ABS(I246-I245)&gt;H$3,IF(I245&gt;Q244,IF(I245&gt;I246,Q244+H$4,I245),IF(I245&lt;I246,Q244-H$4,I245)),I245),I245)</f>
        <v>-0.1429</v>
      </c>
      <c r="I245" s="32">
        <v>-0.1429</v>
      </c>
      <c r="J245" s="9">
        <f>IF(ABS(I245)&gt;=1.96,1,0)</f>
        <v>0</v>
      </c>
      <c r="K245" s="9">
        <f>IF(ABS(I245)&gt;=1.96,1,IF(((SQRT(ABS(I245-I244)) - 0.969)/0.416)&gt;=1.96,1,0))</f>
        <v>0</v>
      </c>
      <c r="L245" s="9">
        <f>L$2*I245 + (1-L$2)*L244</f>
        <v>-1.0329999099999998</v>
      </c>
      <c r="M245" s="9">
        <f>SQRT(M$2/(2 - M$2))</f>
        <v>0.42008402520840293</v>
      </c>
      <c r="N245" s="9">
        <f>IF(ABS(L245)&gt;=0*M245,(-L245),0)</f>
        <v>1.0329999099999998</v>
      </c>
      <c r="O245" s="9">
        <f>I245+N244</f>
        <v>1.2715712999999997</v>
      </c>
      <c r="P245" s="9">
        <f>IF(N245=0, P$3, P$3 + L245*P$4)</f>
        <v>1.2760400107999998</v>
      </c>
      <c r="Q245" s="9">
        <f>Q$2*H245 + (1-Q$2)*Q244</f>
        <v>-1.0329999099999998</v>
      </c>
      <c r="R245" s="9">
        <f>IF(Q245&gt;=R$2,1,IF(Q245&lt;=R$3,1,0))</f>
        <v>0</v>
      </c>
      <c r="S245" s="9">
        <f>-1*Q245</f>
        <v>1.0329999099999998</v>
      </c>
      <c r="T245" s="9">
        <f>H245+S244</f>
        <v>1.2715712999999997</v>
      </c>
      <c r="U245" s="9">
        <f>IF(S245=0, U$3, U$3 + Q245*U$4)</f>
        <v>1.2760400107999998</v>
      </c>
      <c r="V245" s="9">
        <f>I245 - Q244</f>
        <v>1.2715712999999997</v>
      </c>
      <c r="W245" s="9">
        <f>IF(W$3=0,SQRT(1 + (Q$2/(2 - Q$2))),W$2)</f>
        <v>1.0846522890932808</v>
      </c>
      <c r="X245" s="9">
        <f>IF(ABS(V245)&gt;(W245*X$3), 1, 0)</f>
        <v>0</v>
      </c>
      <c r="Y245" s="9">
        <f>IF(ABS(V245)&gt;(W245*Y$3), 1, 0)</f>
        <v>0</v>
      </c>
      <c r="Z245" s="9">
        <f>IF(ABS(V245)&gt;(W245*Z$3), 1, 0)</f>
        <v>0</v>
      </c>
      <c r="AA245" s="9">
        <f>IF(ABS(V245)&gt;(W245*AA$3), 1, 0)</f>
        <v>0</v>
      </c>
      <c r="AB245" s="9">
        <f>IF(Y244+Z244=0,IF(ABS(V245)&lt;=AB$2,IF(ABS(Q245)&lt;=AB$3,1,0), 0), 0)</f>
        <v>0</v>
      </c>
      <c r="AC245" s="9">
        <f>IF(Y244+Z244=0, IF(ABS(V245)&lt;=AC$2,IF(ABS(Q245)&lt;=AC$3,1,0), 0), 0)</f>
        <v>0</v>
      </c>
      <c r="AD245" s="9">
        <f>IF(AT245=1,IF(ABS(AE246-AE245)&gt;AD$3,IF(AE245&gt;AM244,IF(AE245&gt;AE246,AM244+AD$4,AE245),IF(AE245&lt;AE246,AM244-AD$4,AE245)),AE245),AE245)</f>
        <v>-0.25</v>
      </c>
      <c r="AE245" s="32">
        <v>-0.25</v>
      </c>
      <c r="AF245" s="9">
        <f>IF(ABS(AE245)&gt;=1.96,1,0)</f>
        <v>0</v>
      </c>
      <c r="AG245" s="9">
        <f>IF(ABS(AE245)&gt;=1.96,1,IF(((SQRT(ABS(AE245-AE244)) - 0.969)/0.416)&gt;=1.8,1,0))</f>
        <v>0</v>
      </c>
      <c r="AH245" s="9">
        <f>AH$2*AE245 + (1-AH$2)*AH244</f>
        <v>-0.71433333333333304</v>
      </c>
      <c r="AI245" s="9">
        <f>SQRT(AI$2/(2 - AI$2))</f>
        <v>0.42008402520840293</v>
      </c>
      <c r="AJ245" s="9">
        <f t="shared" si="429"/>
        <v>0.71433333333333304</v>
      </c>
      <c r="AK245" s="9">
        <f>AE245+AJ244</f>
        <v>0.66333333333333311</v>
      </c>
      <c r="AL245" s="9">
        <f>IF(AJ245=0, AL$3, AL$3 + AH245*AL$4)</f>
        <v>1.0999933333333334</v>
      </c>
      <c r="AM245" s="9">
        <f>AM$2*AD245 + (1-AM$2)*AM244</f>
        <v>-0.71433333333333304</v>
      </c>
      <c r="AN245" s="9">
        <f>IF(AM245&gt;=AN$2,1,IF(AM245&lt;=AN$3,1,0))</f>
        <v>0</v>
      </c>
      <c r="AO245" s="9">
        <f>-1*AM245</f>
        <v>0.71433333333333304</v>
      </c>
      <c r="AP245" s="9">
        <f>AD245+AO244</f>
        <v>0.66333333333333311</v>
      </c>
      <c r="AQ245" s="9">
        <f>IF(AO245=0, AQ$3, AQ$3 + AM245*AQ$4)</f>
        <v>1.0999933333333334</v>
      </c>
      <c r="AR245" s="9">
        <f>AE245 - AM244</f>
        <v>0.66333333333333311</v>
      </c>
      <c r="AS245" s="9">
        <f>IF(AS$3=0,SQRT(1 + (AM$2/(2 - AM$2))),AS$2)</f>
        <v>1.0846522890932808</v>
      </c>
      <c r="AT245" s="9">
        <f>IF(ABS(AR245)&gt;(AS245*AT$3), 1, 0)</f>
        <v>0</v>
      </c>
      <c r="AU245" s="9">
        <f>IF(ABS(AR245)&gt;(AS245*AU$3), 1, 0)</f>
        <v>0</v>
      </c>
      <c r="AV245" s="9">
        <f>IF(ABS(AR245)&gt;(AS245*AV$3), 1, 0)</f>
        <v>0</v>
      </c>
      <c r="AW245" s="9">
        <f>IF(ABS(AR245)&gt;(AS245*AW$3), 1, 0)</f>
        <v>0</v>
      </c>
      <c r="AX245" s="9">
        <f>IF(AU244+AV244=0,IF(ABS(AR245)&lt;=AX$2,IF(ABS(AM245)&lt;=AX$3,1,0), 0), 0)</f>
        <v>0</v>
      </c>
      <c r="AY245" s="9">
        <f>IF(AU244+AV244=0, IF(ABS(AR245)&lt;=AY$2,IF(ABS(AM245)&lt;=AY$3,1,0), 0), 0)</f>
        <v>0</v>
      </c>
      <c r="AZ245" s="9">
        <v>1</v>
      </c>
      <c r="BA245" s="11">
        <f t="shared" si="426"/>
        <v>0</v>
      </c>
      <c r="BB245" s="11">
        <f t="shared" si="426"/>
        <v>0</v>
      </c>
      <c r="BC245" s="11">
        <f>IF(SUM(R245,AN245)&gt;0,1,0)</f>
        <v>0</v>
      </c>
      <c r="BD245" s="11">
        <f t="shared" si="427"/>
        <v>0</v>
      </c>
      <c r="BE245" s="11">
        <f t="shared" si="427"/>
        <v>0</v>
      </c>
      <c r="BF245" s="11">
        <f t="shared" si="427"/>
        <v>0</v>
      </c>
      <c r="BG245" s="11">
        <f t="shared" si="427"/>
        <v>0</v>
      </c>
      <c r="BH245" s="11">
        <f t="shared" si="428"/>
        <v>0</v>
      </c>
      <c r="BI245" s="11">
        <f t="shared" si="428"/>
        <v>0</v>
      </c>
      <c r="BL245" s="11">
        <f t="shared" si="430"/>
        <v>2.1259184866228305</v>
      </c>
      <c r="BM245" s="11">
        <f t="shared" si="430"/>
        <v>1.7896762770039132</v>
      </c>
      <c r="BN245" s="11">
        <f t="shared" si="430"/>
        <v>-2.1259184866228305</v>
      </c>
      <c r="BO245" s="11">
        <f t="shared" si="430"/>
        <v>-1.7896762770039132</v>
      </c>
    </row>
    <row r="246" spans="1:67">
      <c r="A246" s="9"/>
      <c r="B246" s="9">
        <f>COUNT(B242:B245)</f>
        <v>4</v>
      </c>
      <c r="C246" s="9"/>
      <c r="D246" s="9"/>
      <c r="E246" s="9"/>
      <c r="F246" s="9"/>
      <c r="G246" s="9"/>
      <c r="H246" s="9"/>
      <c r="J246" s="9">
        <f>SUM(J242:J245)</f>
        <v>0</v>
      </c>
      <c r="K246" s="9">
        <f>SUM(K242:K245)</f>
        <v>0</v>
      </c>
      <c r="L246" s="9"/>
      <c r="M246" s="9"/>
      <c r="N246" s="9"/>
      <c r="O246" s="9">
        <f>AVERAGE(O242:O245)</f>
        <v>-1.3599925000000179E-2</v>
      </c>
      <c r="P246" s="9">
        <f>AVERAGE(P242:P245)</f>
        <v>1.2356389937000001</v>
      </c>
      <c r="Q246" s="9"/>
      <c r="R246" s="9">
        <f>SUM(R242:R245)</f>
        <v>0</v>
      </c>
      <c r="S246" s="9"/>
      <c r="T246" s="9">
        <f>AVERAGE(T242:T245)</f>
        <v>0.3495000749999998</v>
      </c>
      <c r="U246" s="9">
        <f>AVERAGE(U242:U245)</f>
        <v>1.2356389937000001</v>
      </c>
      <c r="V246" s="9"/>
      <c r="W246" s="9"/>
      <c r="X246" s="9">
        <f t="shared" ref="X246:AC246" si="431">SUM(X242:X245)</f>
        <v>0</v>
      </c>
      <c r="Y246" s="9">
        <f t="shared" si="431"/>
        <v>0</v>
      </c>
      <c r="Z246" s="9">
        <f t="shared" si="431"/>
        <v>0</v>
      </c>
      <c r="AA246" s="9">
        <f t="shared" si="431"/>
        <v>0</v>
      </c>
      <c r="AB246" s="9">
        <f t="shared" si="431"/>
        <v>0</v>
      </c>
      <c r="AC246" s="9">
        <f t="shared" si="431"/>
        <v>3</v>
      </c>
      <c r="AD246" s="9"/>
      <c r="AF246" s="9">
        <f>SUM(AF242:AF245)</f>
        <v>0</v>
      </c>
      <c r="AG246" s="9">
        <f>SUM(AG242:AG245)</f>
        <v>0</v>
      </c>
      <c r="AH246" s="9"/>
      <c r="AI246" s="9"/>
      <c r="AJ246" s="9"/>
      <c r="AK246" s="9">
        <f>AVERAGE(AK242:AK245)</f>
        <v>-3.6250000000000115E-2</v>
      </c>
      <c r="AL246" s="9">
        <f>AVERAGE(AL242:AL245)</f>
        <v>1.0706983333333335</v>
      </c>
      <c r="AM246" s="9"/>
      <c r="AN246" s="9">
        <f>SUM(AN242:AN245)</f>
        <v>0</v>
      </c>
      <c r="AO246" s="9"/>
      <c r="AP246" s="9">
        <f>AVERAGE(AP242:AP245)</f>
        <v>0.20333333333333323</v>
      </c>
      <c r="AQ246" s="9">
        <f>AVERAGE(AQ242:AQ245)</f>
        <v>1.0706983333333335</v>
      </c>
      <c r="AR246" s="9"/>
      <c r="AS246" s="9"/>
      <c r="AT246" s="9">
        <f t="shared" ref="AT246:BI246" si="432">SUM(AT242:AT245)</f>
        <v>0</v>
      </c>
      <c r="AU246" s="9">
        <f t="shared" si="432"/>
        <v>0</v>
      </c>
      <c r="AV246" s="9">
        <f t="shared" si="432"/>
        <v>0</v>
      </c>
      <c r="AW246" s="9">
        <f t="shared" si="432"/>
        <v>0</v>
      </c>
      <c r="AX246" s="9">
        <f t="shared" si="432"/>
        <v>0</v>
      </c>
      <c r="AY246" s="9">
        <f t="shared" si="432"/>
        <v>3</v>
      </c>
      <c r="AZ246" s="9">
        <f t="shared" si="432"/>
        <v>4</v>
      </c>
      <c r="BA246" s="9">
        <f t="shared" si="432"/>
        <v>0</v>
      </c>
      <c r="BB246" s="9">
        <f t="shared" si="432"/>
        <v>0</v>
      </c>
      <c r="BC246" s="9">
        <f t="shared" si="432"/>
        <v>0</v>
      </c>
      <c r="BD246" s="9">
        <f t="shared" si="432"/>
        <v>0</v>
      </c>
      <c r="BE246" s="9">
        <f t="shared" si="432"/>
        <v>0</v>
      </c>
      <c r="BF246" s="9">
        <f t="shared" si="432"/>
        <v>0</v>
      </c>
      <c r="BG246" s="9">
        <f t="shared" si="432"/>
        <v>0</v>
      </c>
      <c r="BH246" s="9">
        <f t="shared" si="432"/>
        <v>0</v>
      </c>
      <c r="BI246" s="9">
        <f t="shared" si="432"/>
        <v>3</v>
      </c>
    </row>
    <row r="247" spans="1:67">
      <c r="A247" s="9"/>
      <c r="B247" s="9"/>
      <c r="C247" s="9"/>
      <c r="D247" s="9"/>
      <c r="E247" s="9"/>
      <c r="F247" s="9"/>
      <c r="G247" s="9"/>
      <c r="H247" s="9"/>
      <c r="J247" s="9"/>
      <c r="K247" s="9"/>
      <c r="L247" s="9"/>
      <c r="M247" s="9"/>
      <c r="N247" s="9"/>
      <c r="O247" s="9">
        <f>P$3 + O246*P$4</f>
        <v>1.3983680089999999</v>
      </c>
      <c r="P247" s="9"/>
      <c r="Q247" s="9"/>
      <c r="R247" s="9"/>
      <c r="S247" s="9"/>
      <c r="T247" s="9">
        <f>U$3 + T246*U$4</f>
        <v>1.4419400089999999</v>
      </c>
      <c r="U247" s="9"/>
      <c r="V247" s="9"/>
      <c r="W247" s="9"/>
      <c r="X247" s="9"/>
      <c r="Y247" s="9"/>
      <c r="Z247" s="9">
        <f>Z246-Y246</f>
        <v>0</v>
      </c>
      <c r="AA247" s="9"/>
      <c r="AB247" s="9"/>
      <c r="AC247" s="9"/>
      <c r="AD247" s="9"/>
      <c r="AF247" s="9"/>
      <c r="AG247" s="9"/>
      <c r="AH247" s="9"/>
      <c r="AI247" s="9"/>
      <c r="AJ247" s="9"/>
      <c r="AK247" s="9">
        <f>AL$3 + AK246*AL$4</f>
        <v>1.194925</v>
      </c>
      <c r="AL247" s="9"/>
      <c r="AM247" s="9"/>
      <c r="AN247" s="9"/>
      <c r="AO247" s="9"/>
      <c r="AP247" s="9">
        <f>AQ$3 + AP246*AQ$4</f>
        <v>1.2284666666666666</v>
      </c>
      <c r="AQ247" s="9"/>
      <c r="AR247" s="9"/>
      <c r="AS247" s="9"/>
      <c r="AT247" s="9"/>
      <c r="AU247" s="9"/>
      <c r="AV247" s="9">
        <f>AV246-AU246</f>
        <v>0</v>
      </c>
      <c r="AW247" s="9"/>
      <c r="AX247" s="9"/>
      <c r="AY247" s="9"/>
      <c r="AZ247" s="9"/>
    </row>
    <row r="248" spans="1:67">
      <c r="A248" s="9"/>
      <c r="B248" s="9"/>
      <c r="C248" s="9"/>
      <c r="D248" s="9"/>
      <c r="E248" s="9"/>
      <c r="F248" s="9"/>
      <c r="G248" s="9"/>
      <c r="H248" s="9"/>
      <c r="J248" s="9"/>
      <c r="K248" s="9"/>
      <c r="L248" s="9"/>
      <c r="M248" s="9"/>
      <c r="N248" s="9"/>
      <c r="O248" s="9">
        <f>STDEV(O242:O245)</f>
        <v>1.2446191379594356</v>
      </c>
      <c r="P248" s="9"/>
      <c r="Q248" s="9"/>
      <c r="R248" s="9"/>
      <c r="S248" s="9"/>
      <c r="T248" s="9">
        <f>STDEV(T242:T245)</f>
        <v>0.65552425275872828</v>
      </c>
      <c r="U248" s="9"/>
      <c r="V248" s="9"/>
      <c r="W248" s="9"/>
      <c r="X248" s="9"/>
      <c r="Y248" s="9"/>
      <c r="Z248" s="9"/>
      <c r="AA248" s="9"/>
      <c r="AB248" s="9"/>
      <c r="AC248" s="9"/>
      <c r="AD248" s="9"/>
      <c r="AF248" s="9"/>
      <c r="AG248" s="9"/>
      <c r="AH248" s="9"/>
      <c r="AI248" s="9"/>
      <c r="AJ248" s="9"/>
      <c r="AK248" s="9">
        <f>STDEV(AK242:AK245)</f>
        <v>0.91121446737612521</v>
      </c>
      <c r="AL248" s="9"/>
      <c r="AM248" s="9"/>
      <c r="AN248" s="9"/>
      <c r="AO248" s="9"/>
      <c r="AP248" s="9">
        <f>STDEV(AP242:AP245)</f>
        <v>0.45232731511594554</v>
      </c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1:67">
      <c r="A249" s="9"/>
      <c r="B249" s="9"/>
      <c r="C249" s="9"/>
      <c r="D249" s="9"/>
      <c r="E249" s="9"/>
      <c r="F249" s="9"/>
      <c r="G249" s="9"/>
      <c r="H249" s="9"/>
      <c r="J249" s="9"/>
      <c r="K249" s="9"/>
      <c r="L249" s="9"/>
      <c r="M249" s="9"/>
      <c r="N249" s="9"/>
      <c r="O249" s="9">
        <f>SQRT(O248^2 + O246^2)</f>
        <v>1.2446934387771529</v>
      </c>
      <c r="P249" s="9"/>
      <c r="Q249" s="9"/>
      <c r="R249" s="9"/>
      <c r="S249" s="9"/>
      <c r="T249" s="9">
        <f>SQRT(T248^2 + T246^2)</f>
        <v>0.7428743826380706</v>
      </c>
      <c r="U249" s="9"/>
      <c r="V249" s="9"/>
      <c r="W249" s="9"/>
      <c r="X249" s="9"/>
      <c r="Y249" s="9"/>
      <c r="Z249" s="9"/>
      <c r="AA249" s="9"/>
      <c r="AB249" s="9"/>
      <c r="AC249" s="9"/>
      <c r="AD249" s="9"/>
      <c r="AF249" s="9"/>
      <c r="AG249" s="9"/>
      <c r="AH249" s="9"/>
      <c r="AI249" s="9"/>
      <c r="AJ249" s="9"/>
      <c r="AK249" s="9">
        <f>SQRT(AK248^2 + AK246^2)</f>
        <v>0.91193523237977581</v>
      </c>
      <c r="AL249" s="9"/>
      <c r="AM249" s="9"/>
      <c r="AN249" s="9"/>
      <c r="AO249" s="9"/>
      <c r="AP249" s="9">
        <f>SQRT(AP248^2 + AP246^2)</f>
        <v>0.49592786213767454</v>
      </c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67">
      <c r="A250" s="9"/>
      <c r="B250" s="9"/>
      <c r="C250" s="9"/>
      <c r="D250" s="9"/>
      <c r="E250" s="9"/>
      <c r="F250" s="9"/>
      <c r="G250" s="9"/>
      <c r="H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1:67">
      <c r="A251" s="9"/>
      <c r="B251" s="9"/>
      <c r="C251" s="9"/>
      <c r="D251" s="9"/>
      <c r="E251" s="9"/>
      <c r="F251" s="9"/>
      <c r="G251" s="9"/>
      <c r="H251" s="9"/>
      <c r="J251" s="9"/>
      <c r="K251" s="9"/>
      <c r="L251" s="9">
        <f>AVERAGE(I252:I254)</f>
        <v>0.28573333333333334</v>
      </c>
      <c r="M251" s="9"/>
      <c r="N251" s="9">
        <v>0</v>
      </c>
      <c r="O251" s="9"/>
      <c r="P251" s="9"/>
      <c r="Q251" s="9">
        <f>AVERAGE(I252:I254)</f>
        <v>0.28573333333333334</v>
      </c>
      <c r="R251" s="9"/>
      <c r="S251" s="9">
        <f t="shared" ref="S251:S256" si="433">-1*Q251</f>
        <v>-0.28573333333333334</v>
      </c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F251" s="9"/>
      <c r="AG251" s="9"/>
      <c r="AH251" s="9">
        <f>AVERAGE(AE252:AE254)</f>
        <v>0.79166666666666663</v>
      </c>
      <c r="AI251" s="9"/>
      <c r="AJ251" s="9">
        <v>0</v>
      </c>
      <c r="AK251" s="9"/>
      <c r="AL251" s="9"/>
      <c r="AM251" s="9">
        <f>AVERAGE(AE252:AE254)</f>
        <v>0.79166666666666663</v>
      </c>
      <c r="AN251" s="9"/>
      <c r="AO251" s="9">
        <f t="shared" ref="AO251:AO256" si="434">-1*AM251</f>
        <v>-0.79166666666666663</v>
      </c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1:67">
      <c r="A252" s="53" t="s">
        <v>17</v>
      </c>
      <c r="B252" s="54">
        <v>2</v>
      </c>
      <c r="C252" s="53" t="s">
        <v>343</v>
      </c>
      <c r="D252" s="53">
        <v>542</v>
      </c>
      <c r="E252" s="53" t="s">
        <v>286</v>
      </c>
      <c r="F252" s="53">
        <v>20090810</v>
      </c>
      <c r="G252" s="53" t="s">
        <v>113</v>
      </c>
      <c r="H252" s="9">
        <f>IF(X252=1,IF(ABS(I253-I252)&gt;H$3,IF(I252&gt;Q251,IF(I252&gt;I253,Q251+H$4,I252),IF(I252&lt;I253,Q251-H$4,I252)),I252),I252)</f>
        <v>0.42859999999999998</v>
      </c>
      <c r="I252" s="53">
        <v>0.42859999999999998</v>
      </c>
      <c r="J252" s="9">
        <f>IF(ABS(I252)&gt;=1.96,1,0)</f>
        <v>0</v>
      </c>
      <c r="K252" s="9">
        <f>IF(ABS(I252)&gt;=1.96,1,IF(((SQRT(ABS(I252-I251)) - 0.969)/0.416)&gt;=1.96,1,0))</f>
        <v>0</v>
      </c>
      <c r="L252" s="9">
        <f>L$2*I252 + (1-L$2)*L251</f>
        <v>0.32859333333333329</v>
      </c>
      <c r="M252" s="9">
        <f>SQRT(M$2/(2 - M$2))</f>
        <v>0.42008402520840293</v>
      </c>
      <c r="N252" s="9">
        <f>IF(ABS(L252)&gt;=0*M252,(-L252),0)</f>
        <v>-0.32859333333333329</v>
      </c>
      <c r="O252" s="9">
        <f>I252+N251</f>
        <v>0.42859999999999998</v>
      </c>
      <c r="P252" s="9">
        <f>IF(N252=0, P$3, P$3 + L252*P$4)</f>
        <v>1.4394311999999998</v>
      </c>
      <c r="Q252" s="9">
        <f>Q$2*H252 + (1-Q$2)*Q251</f>
        <v>0.32859333333333329</v>
      </c>
      <c r="R252" s="9">
        <f>IF(Q252&gt;=R$2,1,IF(Q252&lt;=R$3,1,0))</f>
        <v>0</v>
      </c>
      <c r="S252" s="9">
        <f t="shared" si="433"/>
        <v>-0.32859333333333329</v>
      </c>
      <c r="T252" s="9">
        <f>H252+S251</f>
        <v>0.14286666666666664</v>
      </c>
      <c r="U252" s="9">
        <f>IF(S252=0, U$3, U$3 + Q252*U$4)</f>
        <v>1.4394311999999998</v>
      </c>
      <c r="V252" s="9">
        <f>I252 - Q251</f>
        <v>0.14286666666666664</v>
      </c>
      <c r="W252" s="9">
        <f>IF(W$3=0,SQRT(1 + (Q$2/(2 - Q$2))),W$2)</f>
        <v>1.0846522890932808</v>
      </c>
      <c r="X252" s="9">
        <f>IF(ABS(V252)&gt;(W252*X$3), 1, 0)</f>
        <v>0</v>
      </c>
      <c r="Y252" s="9">
        <f>IF(ABS(V252)&gt;(W252*Y$3), 1, 0)</f>
        <v>0</v>
      </c>
      <c r="Z252" s="9">
        <f>IF(ABS(V252)&gt;(W252*Z$3), 1, 0)</f>
        <v>0</v>
      </c>
      <c r="AA252" s="9">
        <f>IF(ABS(V252)&gt;(W252*AA$3), 1, 0)</f>
        <v>0</v>
      </c>
      <c r="AB252" s="9">
        <f>IF(Y251+Z251=0,IF(ABS(V252)&lt;=AB$2,IF(ABS(Q252)&lt;=AB$3,1,0), 0), 0)</f>
        <v>1</v>
      </c>
      <c r="AC252" s="9">
        <f>IF(Y251+Z251=0, IF(ABS(V252)&lt;=AC$2,IF(ABS(Q252)&lt;=AC$3,1,0), 0), 0)</f>
        <v>1</v>
      </c>
      <c r="AD252" s="9">
        <f>IF(AT252=1,IF(ABS(AE253-AE252)&gt;AD$3,IF(AE252&gt;AM251,IF(AE252&gt;AE253,AM251+AD$4,AE252),IF(AE252&lt;AE253,AM251-AD$4,AE252)),AE252),AE252)</f>
        <v>1.625</v>
      </c>
      <c r="AE252" s="53">
        <v>1.625</v>
      </c>
      <c r="AF252" s="9">
        <f>IF(ABS(AE252)&gt;=1.96,1,0)</f>
        <v>0</v>
      </c>
      <c r="AG252" s="9">
        <f>IF(ABS(AE252)&gt;=1.96,1,IF(((SQRT(ABS(AE252-AE251)) - 0.969)/0.416)&gt;=1.8,1,0))</f>
        <v>0</v>
      </c>
      <c r="AH252" s="9">
        <f>AH$2*AE252 + (1-AH$2)*AH251</f>
        <v>1.0416666666666665</v>
      </c>
      <c r="AI252" s="9">
        <f>SQRT(AI$2/(2 - AI$2))</f>
        <v>0.42008402520840293</v>
      </c>
      <c r="AJ252" s="9">
        <f>IF(ABS(AH252)&gt;=0*AI252,(-AH252),0)</f>
        <v>-1.0416666666666665</v>
      </c>
      <c r="AK252" s="9">
        <f>AE252+AJ251</f>
        <v>1.625</v>
      </c>
      <c r="AL252" s="9">
        <f>IF(AJ252=0, AL$3, AL$3 + AH252*AL$4)</f>
        <v>1.3458333333333332</v>
      </c>
      <c r="AM252" s="9">
        <f>AM$2*AD252 + (1-AM$2)*AM251</f>
        <v>1.0416666666666665</v>
      </c>
      <c r="AN252" s="9">
        <f>IF(AM252&gt;=AN$2,1,IF(AM252&lt;=AN$3,1,0))</f>
        <v>0</v>
      </c>
      <c r="AO252" s="9">
        <f t="shared" si="434"/>
        <v>-1.0416666666666665</v>
      </c>
      <c r="AP252" s="9">
        <f>AD252+AO251</f>
        <v>0.83333333333333337</v>
      </c>
      <c r="AQ252" s="9">
        <f>IF(AO252=0, AQ$3, AQ$3 + AM252*AQ$4)</f>
        <v>1.3458333333333332</v>
      </c>
      <c r="AR252" s="9">
        <f>AE252 - AM251</f>
        <v>0.83333333333333337</v>
      </c>
      <c r="AS252" s="9">
        <f>IF(AS$3=0,SQRT(1 + (AM$2/(2 - AM$2))),AS$2)</f>
        <v>1.0846522890932808</v>
      </c>
      <c r="AT252" s="9">
        <f>IF(ABS(AR252)&gt;(AS252*AT$3), 1, 0)</f>
        <v>0</v>
      </c>
      <c r="AU252" s="9">
        <f>IF(ABS(AR252)&gt;(AS252*AU$3), 1, 0)</f>
        <v>0</v>
      </c>
      <c r="AV252" s="9">
        <f>IF(ABS(AR252)&gt;(AS252*AV$3), 1, 0)</f>
        <v>0</v>
      </c>
      <c r="AW252" s="9">
        <f>IF(ABS(AR252)&gt;(AS252*AW$3), 1, 0)</f>
        <v>0</v>
      </c>
      <c r="AX252" s="9">
        <f>IF(AU251+AV251=0,IF(ABS(AR252)&lt;=AX$2,IF(ABS(AM252)&lt;=AX$3,1,0), 0), 0)</f>
        <v>0</v>
      </c>
      <c r="AY252" s="9">
        <f>IF(AU251+AV251=0, IF(ABS(AR252)&lt;=AY$2,IF(ABS(AM252)&lt;=AY$3,1,0), 0), 0)</f>
        <v>0</v>
      </c>
      <c r="AZ252" s="9">
        <v>1</v>
      </c>
      <c r="BA252" s="11">
        <f t="shared" ref="BA252:BB256" si="435">IF(SUM(J252,AF252)&gt;0,1,0)</f>
        <v>0</v>
      </c>
      <c r="BB252" s="11">
        <f t="shared" si="435"/>
        <v>0</v>
      </c>
      <c r="BC252" s="11">
        <f>IF(SUM(R252,AN252)&gt;0,1,0)</f>
        <v>0</v>
      </c>
      <c r="BD252" s="11">
        <f t="shared" ref="BD252:BG256" si="436">IF(SUM(X252,AT252)&gt;0,1,0)</f>
        <v>0</v>
      </c>
      <c r="BE252" s="11">
        <f t="shared" si="436"/>
        <v>0</v>
      </c>
      <c r="BF252" s="11">
        <f t="shared" si="436"/>
        <v>0</v>
      </c>
      <c r="BG252" s="11">
        <f t="shared" si="436"/>
        <v>0</v>
      </c>
      <c r="BH252" s="11">
        <f t="shared" ref="BH252:BI256" si="437">IF(SUM(AB252,AX252)=2,1,0)</f>
        <v>0</v>
      </c>
      <c r="BI252" s="11">
        <f t="shared" si="437"/>
        <v>0</v>
      </c>
      <c r="BL252" s="11">
        <f>BL$3*BL$4</f>
        <v>2.1259184866228305</v>
      </c>
      <c r="BM252" s="11">
        <f>BM$3*BM$4</f>
        <v>1.7896762770039132</v>
      </c>
      <c r="BN252" s="11">
        <f>BN$3*BN$4</f>
        <v>-2.1259184866228305</v>
      </c>
      <c r="BO252" s="11">
        <f>BO$3*BO$4</f>
        <v>-1.7896762770039132</v>
      </c>
    </row>
    <row r="253" spans="1:67">
      <c r="A253" s="53" t="s">
        <v>17</v>
      </c>
      <c r="B253" s="54">
        <v>2</v>
      </c>
      <c r="C253" s="53" t="s">
        <v>343</v>
      </c>
      <c r="D253" s="53">
        <v>541</v>
      </c>
      <c r="E253" s="53" t="s">
        <v>292</v>
      </c>
      <c r="F253" s="53">
        <v>20090818</v>
      </c>
      <c r="G253" s="53" t="s">
        <v>4</v>
      </c>
      <c r="H253" s="9">
        <f>IF(X253=1,IF(ABS(I254-I253)&gt;H$3,IF(I253&gt;Q252,IF(I253&gt;I254,Q252+H$4,I253),IF(I253&lt;I254,Q252-H$4,I253)),I253),I253)</f>
        <v>0.28570000000000001</v>
      </c>
      <c r="I253" s="53">
        <v>0.28570000000000001</v>
      </c>
      <c r="J253" s="9">
        <f>IF(ABS(I253)&gt;=1.96,1,0)</f>
        <v>0</v>
      </c>
      <c r="K253" s="9">
        <f>IF(ABS(I253)&gt;=1.96,1,IF(((SQRT(ABS(I253-I252)) - 0.969)/0.416)&gt;=1.96,1,0))</f>
        <v>0</v>
      </c>
      <c r="L253" s="9">
        <f>L$2*I253 + (1-L$2)*L252</f>
        <v>0.3157253333333333</v>
      </c>
      <c r="M253" s="9">
        <f>SQRT(M$2/(2 - M$2))</f>
        <v>0.42008402520840293</v>
      </c>
      <c r="N253" s="9">
        <f>IF(ABS(L253)&gt;=0*M253,(-L253),0)</f>
        <v>-0.3157253333333333</v>
      </c>
      <c r="O253" s="9">
        <f>I253+N252</f>
        <v>-4.2893333333333283E-2</v>
      </c>
      <c r="P253" s="9">
        <f>IF(N253=0, P$3, P$3 + L253*P$4)</f>
        <v>1.4378870399999999</v>
      </c>
      <c r="Q253" s="9">
        <f>Q$2*H253 + (1-Q$2)*Q252</f>
        <v>0.3157253333333333</v>
      </c>
      <c r="R253" s="9">
        <f>IF(Q253&gt;=R$2,1,IF(Q253&lt;=R$3,1,0))</f>
        <v>0</v>
      </c>
      <c r="S253" s="9">
        <f t="shared" si="433"/>
        <v>-0.3157253333333333</v>
      </c>
      <c r="T253" s="9">
        <f>H253+S252</f>
        <v>-4.2893333333333283E-2</v>
      </c>
      <c r="U253" s="9">
        <f>IF(S253=0, U$3, U$3 + Q253*U$4)</f>
        <v>1.4378870399999999</v>
      </c>
      <c r="V253" s="9">
        <f>I253 - Q252</f>
        <v>-4.2893333333333283E-2</v>
      </c>
      <c r="W253" s="9">
        <f>IF(W$3=0,SQRT(1 + (Q$2/(2 - Q$2))),W$2)</f>
        <v>1.0846522890932808</v>
      </c>
      <c r="X253" s="9">
        <f>IF(ABS(V253)&gt;(W253*X$3), 1, 0)</f>
        <v>0</v>
      </c>
      <c r="Y253" s="9">
        <f>IF(ABS(V253)&gt;(W253*Y$3), 1, 0)</f>
        <v>0</v>
      </c>
      <c r="Z253" s="9">
        <f>IF(ABS(V253)&gt;(W253*Z$3), 1, 0)</f>
        <v>0</v>
      </c>
      <c r="AA253" s="9">
        <f>IF(ABS(V253)&gt;(W253*AA$3), 1, 0)</f>
        <v>0</v>
      </c>
      <c r="AB253" s="9">
        <f>IF(Y252+Z252=0,IF(ABS(V253)&lt;=AB$2,IF(ABS(Q253)&lt;=AB$3,1,0), 0), 0)</f>
        <v>1</v>
      </c>
      <c r="AC253" s="9">
        <f>IF(Y252+Z252=0, IF(ABS(V253)&lt;=AC$2,IF(ABS(Q253)&lt;=AC$3,1,0), 0), 0)</f>
        <v>1</v>
      </c>
      <c r="AD253" s="9">
        <f>IF(AT253=1,IF(ABS(AE254-AE253)&gt;AD$3,IF(AE253&gt;AM252,IF(AE253&gt;AE254,AM252+AD$4,AE253),IF(AE253&lt;AE254,AM252-AD$4,AE253)),AE253),AE253)</f>
        <v>0.5</v>
      </c>
      <c r="AE253" s="53">
        <v>0.5</v>
      </c>
      <c r="AF253" s="9">
        <f>IF(ABS(AE253)&gt;=1.96,1,0)</f>
        <v>0</v>
      </c>
      <c r="AG253" s="9">
        <f>IF(ABS(AE253)&gt;=1.96,1,IF(((SQRT(ABS(AE253-AE252)) - 0.969)/0.416)&gt;=1.8,1,0))</f>
        <v>0</v>
      </c>
      <c r="AH253" s="9">
        <f>AH$2*AE253 + (1-AH$2)*AH252</f>
        <v>0.87916666666666654</v>
      </c>
      <c r="AI253" s="9">
        <f>SQRT(AI$2/(2 - AI$2))</f>
        <v>0.42008402520840293</v>
      </c>
      <c r="AJ253" s="9">
        <f t="shared" ref="AJ253:AJ256" si="438">IF(ABS(AH253)&gt;=0*AI253,(-AH253),0)</f>
        <v>-0.87916666666666654</v>
      </c>
      <c r="AK253" s="9">
        <f>AE253+AJ252</f>
        <v>-0.54166666666666652</v>
      </c>
      <c r="AL253" s="9">
        <f>IF(AJ253=0, AL$3, AL$3 + AH253*AL$4)</f>
        <v>1.3230833333333334</v>
      </c>
      <c r="AM253" s="9">
        <f>AM$2*AD253 + (1-AM$2)*AM252</f>
        <v>0.87916666666666654</v>
      </c>
      <c r="AN253" s="9">
        <f>IF(AM253&gt;=AN$2,1,IF(AM253&lt;=AN$3,1,0))</f>
        <v>0</v>
      </c>
      <c r="AO253" s="9">
        <f t="shared" si="434"/>
        <v>-0.87916666666666654</v>
      </c>
      <c r="AP253" s="9">
        <f>AD253+AO252</f>
        <v>-0.54166666666666652</v>
      </c>
      <c r="AQ253" s="9">
        <f>IF(AO253=0, AQ$3, AQ$3 + AM253*AQ$4)</f>
        <v>1.3230833333333334</v>
      </c>
      <c r="AR253" s="9">
        <f>AE253 - AM252</f>
        <v>-0.54166666666666652</v>
      </c>
      <c r="AS253" s="9">
        <f>IF(AS$3=0,SQRT(1 + (AM$2/(2 - AM$2))),AS$2)</f>
        <v>1.0846522890932808</v>
      </c>
      <c r="AT253" s="9">
        <f>IF(ABS(AR253)&gt;(AS253*AT$3), 1, 0)</f>
        <v>0</v>
      </c>
      <c r="AU253" s="9">
        <f>IF(ABS(AR253)&gt;(AS253*AU$3), 1, 0)</f>
        <v>0</v>
      </c>
      <c r="AV253" s="9">
        <f>IF(ABS(AR253)&gt;(AS253*AV$3), 1, 0)</f>
        <v>0</v>
      </c>
      <c r="AW253" s="9">
        <f>IF(ABS(AR253)&gt;(AS253*AW$3), 1, 0)</f>
        <v>0</v>
      </c>
      <c r="AX253" s="9">
        <f>IF(AU252+AV252=0,IF(ABS(AR253)&lt;=AX$2,IF(ABS(AM253)&lt;=AX$3,1,0), 0), 0)</f>
        <v>0</v>
      </c>
      <c r="AY253" s="9">
        <f>IF(AU252+AV252=0, IF(ABS(AR253)&lt;=AY$2,IF(ABS(AM253)&lt;=AY$3,1,0), 0), 0)</f>
        <v>0</v>
      </c>
      <c r="AZ253" s="9">
        <v>1</v>
      </c>
      <c r="BA253" s="11">
        <f t="shared" si="435"/>
        <v>0</v>
      </c>
      <c r="BB253" s="11">
        <f t="shared" si="435"/>
        <v>0</v>
      </c>
      <c r="BC253" s="11">
        <f>IF(SUM(R253,AN253)&gt;0,1,0)</f>
        <v>0</v>
      </c>
      <c r="BD253" s="11">
        <f t="shared" si="436"/>
        <v>0</v>
      </c>
      <c r="BE253" s="11">
        <f t="shared" si="436"/>
        <v>0</v>
      </c>
      <c r="BF253" s="11">
        <f t="shared" si="436"/>
        <v>0</v>
      </c>
      <c r="BG253" s="11">
        <f t="shared" si="436"/>
        <v>0</v>
      </c>
      <c r="BH253" s="11">
        <f t="shared" si="437"/>
        <v>0</v>
      </c>
      <c r="BI253" s="11">
        <f t="shared" si="437"/>
        <v>0</v>
      </c>
      <c r="BL253" s="11">
        <f t="shared" ref="BL253:BO256" si="439">BL$3*BL$4</f>
        <v>2.1259184866228305</v>
      </c>
      <c r="BM253" s="11">
        <f t="shared" si="439"/>
        <v>1.7896762770039132</v>
      </c>
      <c r="BN253" s="11">
        <f t="shared" si="439"/>
        <v>-2.1259184866228305</v>
      </c>
      <c r="BO253" s="11">
        <f t="shared" si="439"/>
        <v>-1.7896762770039132</v>
      </c>
    </row>
    <row r="254" spans="1:67">
      <c r="A254" s="53" t="s">
        <v>17</v>
      </c>
      <c r="B254" s="54">
        <v>2</v>
      </c>
      <c r="C254" s="53" t="s">
        <v>343</v>
      </c>
      <c r="D254" s="53">
        <v>540</v>
      </c>
      <c r="E254" s="53" t="s">
        <v>296</v>
      </c>
      <c r="F254" s="53">
        <v>20090825</v>
      </c>
      <c r="G254" s="53" t="s">
        <v>118</v>
      </c>
      <c r="H254" s="9">
        <f>IF(X254=1,IF(ABS(I255-I254)&gt;H$3,IF(I254&gt;Q253,IF(I254&gt;I255,Q253+H$4,I254),IF(I254&lt;I255,Q253-H$4,I254)),I254),I254)</f>
        <v>0.1429</v>
      </c>
      <c r="I254" s="53">
        <v>0.1429</v>
      </c>
      <c r="J254" s="9">
        <f>IF(ABS(I254)&gt;=1.96,1,0)</f>
        <v>0</v>
      </c>
      <c r="K254" s="9">
        <f>IF(ABS(I254)&gt;=1.96,1,IF(((SQRT(ABS(I254-I253)) - 0.969)/0.416)&gt;=1.96,1,0))</f>
        <v>0</v>
      </c>
      <c r="L254" s="9">
        <f>L$2*I254 + (1-L$2)*L253</f>
        <v>0.26387773333333331</v>
      </c>
      <c r="M254" s="9">
        <f>SQRT(M$2/(2 - M$2))</f>
        <v>0.42008402520840293</v>
      </c>
      <c r="N254" s="9">
        <f>IF(ABS(L254)&gt;=0*M254,(-L254),0)</f>
        <v>-0.26387773333333331</v>
      </c>
      <c r="O254" s="9">
        <f>I254+N253</f>
        <v>-0.1728253333333333</v>
      </c>
      <c r="P254" s="9">
        <f>IF(N254=0, P$3, P$3 + L254*P$4)</f>
        <v>1.4316653279999998</v>
      </c>
      <c r="Q254" s="9">
        <f>Q$2*H254 + (1-Q$2)*Q253</f>
        <v>0.26387773333333331</v>
      </c>
      <c r="R254" s="9">
        <f>IF(Q254&gt;=R$2,1,IF(Q254&lt;=R$3,1,0))</f>
        <v>0</v>
      </c>
      <c r="S254" s="9">
        <f t="shared" si="433"/>
        <v>-0.26387773333333331</v>
      </c>
      <c r="T254" s="9">
        <f>H254+S253</f>
        <v>-0.1728253333333333</v>
      </c>
      <c r="U254" s="9">
        <f>IF(S254=0, U$3, U$3 + Q254*U$4)</f>
        <v>1.4316653279999998</v>
      </c>
      <c r="V254" s="9">
        <f>I254 - Q253</f>
        <v>-0.1728253333333333</v>
      </c>
      <c r="W254" s="9">
        <f>IF(W$3=0,SQRT(1 + (Q$2/(2 - Q$2))),W$2)</f>
        <v>1.0846522890932808</v>
      </c>
      <c r="X254" s="9">
        <f>IF(ABS(V254)&gt;(W254*X$3), 1, 0)</f>
        <v>0</v>
      </c>
      <c r="Y254" s="9">
        <f>IF(ABS(V254)&gt;(W254*Y$3), 1, 0)</f>
        <v>0</v>
      </c>
      <c r="Z254" s="9">
        <f>IF(ABS(V254)&gt;(W254*Z$3), 1, 0)</f>
        <v>0</v>
      </c>
      <c r="AA254" s="9">
        <f>IF(ABS(V254)&gt;(W254*AA$3), 1, 0)</f>
        <v>0</v>
      </c>
      <c r="AB254" s="9">
        <f>IF(Y253+Z253=0,IF(ABS(V254)&lt;=AB$2,IF(ABS(Q254)&lt;=AB$3,1,0), 0), 0)</f>
        <v>1</v>
      </c>
      <c r="AC254" s="9">
        <f>IF(Y253+Z253=0, IF(ABS(V254)&lt;=AC$2,IF(ABS(Q254)&lt;=AC$3,1,0), 0), 0)</f>
        <v>1</v>
      </c>
      <c r="AD254" s="9">
        <f>IF(AT254=1,IF(ABS(AE255-AE254)&gt;AD$3,IF(AE254&gt;AM253,IF(AE254&gt;AE255,AM253+AD$4,AE254),IF(AE254&lt;AE255,AM253-AD$4,AE254)),AE254),AE254)</f>
        <v>0.25</v>
      </c>
      <c r="AE254" s="53">
        <v>0.25</v>
      </c>
      <c r="AF254" s="9">
        <f>IF(ABS(AE254)&gt;=1.96,1,0)</f>
        <v>0</v>
      </c>
      <c r="AG254" s="9">
        <f>IF(ABS(AE254)&gt;=1.96,1,IF(((SQRT(ABS(AE254-AE253)) - 0.969)/0.416)&gt;=1.8,1,0))</f>
        <v>0</v>
      </c>
      <c r="AH254" s="9">
        <f>AH$2*AE254 + (1-AH$2)*AH253</f>
        <v>0.69041666666666646</v>
      </c>
      <c r="AI254" s="9">
        <f>SQRT(AI$2/(2 - AI$2))</f>
        <v>0.42008402520840293</v>
      </c>
      <c r="AJ254" s="9">
        <f t="shared" si="438"/>
        <v>-0.69041666666666646</v>
      </c>
      <c r="AK254" s="9">
        <f>AE254+AJ253</f>
        <v>-0.62916666666666654</v>
      </c>
      <c r="AL254" s="9">
        <f>IF(AJ254=0, AL$3, AL$3 + AH254*AL$4)</f>
        <v>1.2966583333333332</v>
      </c>
      <c r="AM254" s="9">
        <f>AM$2*AD254 + (1-AM$2)*AM253</f>
        <v>0.69041666666666646</v>
      </c>
      <c r="AN254" s="9">
        <f>IF(AM254&gt;=AN$2,1,IF(AM254&lt;=AN$3,1,0))</f>
        <v>0</v>
      </c>
      <c r="AO254" s="9">
        <f t="shared" si="434"/>
        <v>-0.69041666666666646</v>
      </c>
      <c r="AP254" s="9">
        <f>AD254+AO253</f>
        <v>-0.62916666666666654</v>
      </c>
      <c r="AQ254" s="9">
        <f>IF(AO254=0, AQ$3, AQ$3 + AM254*AQ$4)</f>
        <v>1.2966583333333332</v>
      </c>
      <c r="AR254" s="9">
        <f>AE254 - AM253</f>
        <v>-0.62916666666666654</v>
      </c>
      <c r="AS254" s="9">
        <f>IF(AS$3=0,SQRT(1 + (AM$2/(2 - AM$2))),AS$2)</f>
        <v>1.0846522890932808</v>
      </c>
      <c r="AT254" s="9">
        <f>IF(ABS(AR254)&gt;(AS254*AT$3), 1, 0)</f>
        <v>0</v>
      </c>
      <c r="AU254" s="9">
        <f>IF(ABS(AR254)&gt;(AS254*AU$3), 1, 0)</f>
        <v>0</v>
      </c>
      <c r="AV254" s="9">
        <f>IF(ABS(AR254)&gt;(AS254*AV$3), 1, 0)</f>
        <v>0</v>
      </c>
      <c r="AW254" s="9">
        <f>IF(ABS(AR254)&gt;(AS254*AW$3), 1, 0)</f>
        <v>0</v>
      </c>
      <c r="AX254" s="9">
        <f>IF(AU253+AV253=0,IF(ABS(AR254)&lt;=AX$2,IF(ABS(AM254)&lt;=AX$3,1,0), 0), 0)</f>
        <v>0</v>
      </c>
      <c r="AY254" s="9">
        <f>IF(AU253+AV253=0, IF(ABS(AR254)&lt;=AY$2,IF(ABS(AM254)&lt;=AY$3,1,0), 0), 0)</f>
        <v>0</v>
      </c>
      <c r="AZ254" s="9">
        <v>1</v>
      </c>
      <c r="BA254" s="11">
        <f t="shared" si="435"/>
        <v>0</v>
      </c>
      <c r="BB254" s="11">
        <f t="shared" si="435"/>
        <v>0</v>
      </c>
      <c r="BC254" s="11">
        <f>IF(SUM(R254,AN254)&gt;0,1,0)</f>
        <v>0</v>
      </c>
      <c r="BD254" s="11">
        <f t="shared" si="436"/>
        <v>0</v>
      </c>
      <c r="BE254" s="11">
        <f t="shared" si="436"/>
        <v>0</v>
      </c>
      <c r="BF254" s="11">
        <f t="shared" si="436"/>
        <v>0</v>
      </c>
      <c r="BG254" s="11">
        <f t="shared" si="436"/>
        <v>0</v>
      </c>
      <c r="BH254" s="11">
        <f t="shared" si="437"/>
        <v>0</v>
      </c>
      <c r="BI254" s="11">
        <f t="shared" si="437"/>
        <v>0</v>
      </c>
      <c r="BL254" s="11">
        <f t="shared" si="439"/>
        <v>2.1259184866228305</v>
      </c>
      <c r="BM254" s="11">
        <f t="shared" si="439"/>
        <v>1.7896762770039132</v>
      </c>
      <c r="BN254" s="11">
        <f t="shared" si="439"/>
        <v>-2.1259184866228305</v>
      </c>
      <c r="BO254" s="11">
        <f t="shared" si="439"/>
        <v>-1.7896762770039132</v>
      </c>
    </row>
    <row r="255" spans="1:67">
      <c r="A255" s="53" t="s">
        <v>17</v>
      </c>
      <c r="B255" s="54">
        <v>2</v>
      </c>
      <c r="C255" s="53" t="s">
        <v>343</v>
      </c>
      <c r="D255" s="53">
        <v>542</v>
      </c>
      <c r="E255" s="53" t="s">
        <v>286</v>
      </c>
      <c r="F255" s="53">
        <v>20091002</v>
      </c>
      <c r="G255" s="53" t="s">
        <v>133</v>
      </c>
      <c r="H255" s="9">
        <f>IF(X255=1,IF(ABS(I256-I255)&gt;H$3,IF(I255&gt;Q254,IF(I255&gt;I256,Q254+H$4,I255),IF(I255&lt;I256,Q254-H$4,I255)),I255),I255)</f>
        <v>0.35709999999999997</v>
      </c>
      <c r="I255" s="53">
        <v>0.35709999999999997</v>
      </c>
      <c r="J255" s="9">
        <f>IF(ABS(I255)&gt;=1.96,1,0)</f>
        <v>0</v>
      </c>
      <c r="K255" s="9">
        <f>IF(ABS(I255)&gt;=1.96,1,IF(((SQRT(ABS(I255-I254)) - 0.969)/0.416)&gt;=1.96,1,0))</f>
        <v>0</v>
      </c>
      <c r="L255" s="9">
        <f>L$2*I255 + (1-L$2)*L254</f>
        <v>0.29184441333333327</v>
      </c>
      <c r="M255" s="9">
        <f>SQRT(M$2/(2 - M$2))</f>
        <v>0.42008402520840293</v>
      </c>
      <c r="N255" s="9">
        <f>IF(ABS(L255)&gt;=0*M255,(-L255),0)</f>
        <v>-0.29184441333333327</v>
      </c>
      <c r="O255" s="9">
        <f>I255+N254</f>
        <v>9.3222266666666664E-2</v>
      </c>
      <c r="P255" s="9">
        <f>IF(N255=0, P$3, P$3 + L255*P$4)</f>
        <v>1.4350213295999998</v>
      </c>
      <c r="Q255" s="9">
        <f>Q$2*H255 + (1-Q$2)*Q254</f>
        <v>0.29184441333333327</v>
      </c>
      <c r="R255" s="9">
        <f>IF(Q255&gt;=R$2,1,IF(Q255&lt;=R$3,1,0))</f>
        <v>0</v>
      </c>
      <c r="S255" s="9">
        <f t="shared" si="433"/>
        <v>-0.29184441333333327</v>
      </c>
      <c r="T255" s="9">
        <f>H255+S254</f>
        <v>9.3222266666666664E-2</v>
      </c>
      <c r="U255" s="9">
        <f>IF(S255=0, U$3, U$3 + Q255*U$4)</f>
        <v>1.4350213295999998</v>
      </c>
      <c r="V255" s="9">
        <f>I255 - Q254</f>
        <v>9.3222266666666664E-2</v>
      </c>
      <c r="W255" s="9">
        <f>IF(W$3=0,SQRT(1 + (Q$2/(2 - Q$2))),W$2)</f>
        <v>1.0846522890932808</v>
      </c>
      <c r="X255" s="9">
        <f>IF(ABS(V255)&gt;(W255*X$3), 1, 0)</f>
        <v>0</v>
      </c>
      <c r="Y255" s="9">
        <f>IF(ABS(V255)&gt;(W255*Y$3), 1, 0)</f>
        <v>0</v>
      </c>
      <c r="Z255" s="9">
        <f>IF(ABS(V255)&gt;(W255*Z$3), 1, 0)</f>
        <v>0</v>
      </c>
      <c r="AA255" s="9">
        <f>IF(ABS(V255)&gt;(W255*AA$3), 1, 0)</f>
        <v>0</v>
      </c>
      <c r="AB255" s="9">
        <f>IF(Y254+Z254=0,IF(ABS(V255)&lt;=AB$2,IF(ABS(Q255)&lt;=AB$3,1,0), 0), 0)</f>
        <v>1</v>
      </c>
      <c r="AC255" s="9">
        <f>IF(Y254+Z254=0, IF(ABS(V255)&lt;=AC$2,IF(ABS(Q255)&lt;=AC$3,1,0), 0), 0)</f>
        <v>1</v>
      </c>
      <c r="AD255" s="9">
        <f>IF(AT255=1,IF(ABS(AE256-AE255)&gt;AD$3,IF(AE255&gt;AM254,IF(AE255&gt;AE256,AM254+AD$4,AE255),IF(AE255&lt;AE256,AM254-AD$4,AE255)),AE255),AE255)</f>
        <v>1.5</v>
      </c>
      <c r="AE255" s="53">
        <v>1.5</v>
      </c>
      <c r="AF255" s="9">
        <f>IF(ABS(AE255)&gt;=1.96,1,0)</f>
        <v>0</v>
      </c>
      <c r="AG255" s="9">
        <f>IF(ABS(AE255)&gt;=1.96,1,IF(((SQRT(ABS(AE255-AE254)) - 0.969)/0.416)&gt;=1.8,1,0))</f>
        <v>0</v>
      </c>
      <c r="AH255" s="9">
        <f>AH$2*AE255 + (1-AH$2)*AH254</f>
        <v>0.93329166666666641</v>
      </c>
      <c r="AI255" s="9">
        <f>SQRT(AI$2/(2 - AI$2))</f>
        <v>0.42008402520840293</v>
      </c>
      <c r="AJ255" s="9">
        <f t="shared" si="438"/>
        <v>-0.93329166666666641</v>
      </c>
      <c r="AK255" s="9">
        <f>AE255+AJ254</f>
        <v>0.80958333333333354</v>
      </c>
      <c r="AL255" s="9">
        <f>IF(AJ255=0, AL$3, AL$3 + AH255*AL$4)</f>
        <v>1.3306608333333332</v>
      </c>
      <c r="AM255" s="9">
        <f>AM$2*AD255 + (1-AM$2)*AM254</f>
        <v>0.93329166666666641</v>
      </c>
      <c r="AN255" s="9">
        <f>IF(AM255&gt;=AN$2,1,IF(AM255&lt;=AN$3,1,0))</f>
        <v>0</v>
      </c>
      <c r="AO255" s="9">
        <f t="shared" si="434"/>
        <v>-0.93329166666666641</v>
      </c>
      <c r="AP255" s="9">
        <f>AD255+AO254</f>
        <v>0.80958333333333354</v>
      </c>
      <c r="AQ255" s="9">
        <f>IF(AO255=0, AQ$3, AQ$3 + AM255*AQ$4)</f>
        <v>1.3306608333333332</v>
      </c>
      <c r="AR255" s="9">
        <f>AE255 - AM254</f>
        <v>0.80958333333333354</v>
      </c>
      <c r="AS255" s="9">
        <f>IF(AS$3=0,SQRT(1 + (AM$2/(2 - AM$2))),AS$2)</f>
        <v>1.0846522890932808</v>
      </c>
      <c r="AT255" s="9">
        <f>IF(ABS(AR255)&gt;(AS255*AT$3), 1, 0)</f>
        <v>0</v>
      </c>
      <c r="AU255" s="9">
        <f>IF(ABS(AR255)&gt;(AS255*AU$3), 1, 0)</f>
        <v>0</v>
      </c>
      <c r="AV255" s="9">
        <f>IF(ABS(AR255)&gt;(AS255*AV$3), 1, 0)</f>
        <v>0</v>
      </c>
      <c r="AW255" s="9">
        <f>IF(ABS(AR255)&gt;(AS255*AW$3), 1, 0)</f>
        <v>0</v>
      </c>
      <c r="AX255" s="9">
        <f>IF(AU254+AV254=0,IF(ABS(AR255)&lt;=AX$2,IF(ABS(AM255)&lt;=AX$3,1,0), 0), 0)</f>
        <v>0</v>
      </c>
      <c r="AY255" s="9">
        <f>IF(AU254+AV254=0, IF(ABS(AR255)&lt;=AY$2,IF(ABS(AM255)&lt;=AY$3,1,0), 0), 0)</f>
        <v>0</v>
      </c>
      <c r="AZ255" s="9">
        <v>1</v>
      </c>
      <c r="BA255" s="11">
        <f t="shared" si="435"/>
        <v>0</v>
      </c>
      <c r="BB255" s="11">
        <f t="shared" si="435"/>
        <v>0</v>
      </c>
      <c r="BC255" s="11">
        <f>IF(SUM(R255,AN255)&gt;0,1,0)</f>
        <v>0</v>
      </c>
      <c r="BD255" s="11">
        <f t="shared" si="436"/>
        <v>0</v>
      </c>
      <c r="BE255" s="11">
        <f t="shared" si="436"/>
        <v>0</v>
      </c>
      <c r="BF255" s="11">
        <f t="shared" si="436"/>
        <v>0</v>
      </c>
      <c r="BG255" s="11">
        <f t="shared" si="436"/>
        <v>0</v>
      </c>
      <c r="BH255" s="11">
        <f t="shared" si="437"/>
        <v>0</v>
      </c>
      <c r="BI255" s="11">
        <f t="shared" si="437"/>
        <v>0</v>
      </c>
      <c r="BL255" s="11">
        <f t="shared" si="439"/>
        <v>2.1259184866228305</v>
      </c>
      <c r="BM255" s="11">
        <f t="shared" si="439"/>
        <v>1.7896762770039132</v>
      </c>
      <c r="BN255" s="11">
        <f t="shared" si="439"/>
        <v>-2.1259184866228305</v>
      </c>
      <c r="BO255" s="11">
        <f t="shared" si="439"/>
        <v>-1.7896762770039132</v>
      </c>
    </row>
    <row r="256" spans="1:67">
      <c r="A256" s="53" t="s">
        <v>17</v>
      </c>
      <c r="B256" s="54">
        <v>2</v>
      </c>
      <c r="C256" s="53" t="s">
        <v>343</v>
      </c>
      <c r="D256" s="53">
        <v>542</v>
      </c>
      <c r="E256" s="53" t="s">
        <v>286</v>
      </c>
      <c r="F256" s="53">
        <v>20100115</v>
      </c>
      <c r="G256" s="53" t="s">
        <v>158</v>
      </c>
      <c r="H256" s="9">
        <f>IF(X256=1,IF(ABS(I257-I256)&gt;H$3,IF(I256&gt;Q255,IF(I256&gt;I257,Q255+H$4,I256),IF(I256&lt;I257,Q255-H$4,I256)),I256),I256)</f>
        <v>-0.16669999999999999</v>
      </c>
      <c r="I256" s="53">
        <v>-0.16669999999999999</v>
      </c>
      <c r="J256" s="9">
        <f>IF(ABS(I256)&gt;=1.96,1,0)</f>
        <v>0</v>
      </c>
      <c r="K256" s="9">
        <f>IF(ABS(I256)&gt;=1.96,1,IF(((SQRT(ABS(I256-I255)) - 0.969)/0.416)&gt;=1.96,1,0))</f>
        <v>0</v>
      </c>
      <c r="L256" s="9">
        <f>L$2*I256 + (1-L$2)*L255</f>
        <v>0.15428108933333329</v>
      </c>
      <c r="M256" s="9">
        <f>SQRT(M$2/(2 - M$2))</f>
        <v>0.42008402520840293</v>
      </c>
      <c r="N256" s="9">
        <f>IF(ABS(L256)&gt;=0*M256,(-L256),0)</f>
        <v>-0.15428108933333329</v>
      </c>
      <c r="O256" s="9">
        <f>I256+N255</f>
        <v>-0.45854441333333329</v>
      </c>
      <c r="P256" s="9">
        <f>IF(N256=0, P$3, P$3 + L256*P$4)</f>
        <v>1.41851373072</v>
      </c>
      <c r="Q256" s="9">
        <f>Q$2*H256 + (1-Q$2)*Q255</f>
        <v>0.15428108933333329</v>
      </c>
      <c r="R256" s="9">
        <f>IF(Q256&gt;=R$2,1,IF(Q256&lt;=R$3,1,0))</f>
        <v>0</v>
      </c>
      <c r="S256" s="9">
        <f t="shared" si="433"/>
        <v>-0.15428108933333329</v>
      </c>
      <c r="T256" s="9">
        <f>H256+S255</f>
        <v>-0.45854441333333329</v>
      </c>
      <c r="U256" s="9">
        <f>IF(S256=0, U$3, U$3 + Q256*U$4)</f>
        <v>1.41851373072</v>
      </c>
      <c r="V256" s="9">
        <f>I256 - Q255</f>
        <v>-0.45854441333333329</v>
      </c>
      <c r="W256" s="9">
        <f>IF(W$3=0,SQRT(1 + (Q$2/(2 - Q$2))),W$2)</f>
        <v>1.0846522890932808</v>
      </c>
      <c r="X256" s="9">
        <f>IF(ABS(V256)&gt;(W256*X$3), 1, 0)</f>
        <v>0</v>
      </c>
      <c r="Y256" s="9">
        <f>IF(ABS(V256)&gt;(W256*Y$3), 1, 0)</f>
        <v>0</v>
      </c>
      <c r="Z256" s="9">
        <f>IF(ABS(V256)&gt;(W256*Z$3), 1, 0)</f>
        <v>0</v>
      </c>
      <c r="AA256" s="9">
        <f>IF(ABS(V256)&gt;(W256*AA$3), 1, 0)</f>
        <v>0</v>
      </c>
      <c r="AB256" s="9">
        <f>IF(Y255+Z255=0,IF(ABS(V256)&lt;=AB$2,IF(ABS(Q256)&lt;=AB$3,1,0), 0), 0)</f>
        <v>1</v>
      </c>
      <c r="AC256" s="9">
        <f>IF(Y255+Z255=0, IF(ABS(V256)&lt;=AC$2,IF(ABS(Q256)&lt;=AC$3,1,0), 0), 0)</f>
        <v>1</v>
      </c>
      <c r="AD256" s="9">
        <f>IF(AT256=1,IF(ABS(AE257-AE256)&gt;AD$3,IF(AE256&gt;AM255,IF(AE256&gt;AE257,AM255+AD$4,AE256),IF(AE256&lt;AE257,AM255-AD$4,AE256)),AE256),AE256)</f>
        <v>0.57140000000000002</v>
      </c>
      <c r="AE256" s="53">
        <v>0.57140000000000002</v>
      </c>
      <c r="AF256" s="9">
        <f>IF(ABS(AE256)&gt;=1.96,1,0)</f>
        <v>0</v>
      </c>
      <c r="AG256" s="9">
        <f>IF(ABS(AE256)&gt;=1.96,1,IF(((SQRT(ABS(AE256-AE255)) - 0.969)/0.416)&gt;=1.8,1,0))</f>
        <v>0</v>
      </c>
      <c r="AH256" s="9">
        <f>AH$2*AE256 + (1-AH$2)*AH255</f>
        <v>0.82472416666666648</v>
      </c>
      <c r="AI256" s="9">
        <f>SQRT(AI$2/(2 - AI$2))</f>
        <v>0.42008402520840293</v>
      </c>
      <c r="AJ256" s="9">
        <f t="shared" si="438"/>
        <v>-0.82472416666666648</v>
      </c>
      <c r="AK256" s="9">
        <f>AE256+AJ255</f>
        <v>-0.36189166666666639</v>
      </c>
      <c r="AL256" s="9">
        <f>IF(AJ256=0, AL$3, AL$3 + AH256*AL$4)</f>
        <v>1.3154613833333333</v>
      </c>
      <c r="AM256" s="9">
        <f>AM$2*AD256 + (1-AM$2)*AM255</f>
        <v>0.82472416666666648</v>
      </c>
      <c r="AN256" s="9">
        <f>IF(AM256&gt;=AN$2,1,IF(AM256&lt;=AN$3,1,0))</f>
        <v>0</v>
      </c>
      <c r="AO256" s="9">
        <f t="shared" si="434"/>
        <v>-0.82472416666666648</v>
      </c>
      <c r="AP256" s="9">
        <f>AD256+AO255</f>
        <v>-0.36189166666666639</v>
      </c>
      <c r="AQ256" s="9">
        <f>IF(AO256=0, AQ$3, AQ$3 + AM256*AQ$4)</f>
        <v>1.3154613833333333</v>
      </c>
      <c r="AR256" s="9">
        <f>AE256 - AM255</f>
        <v>-0.36189166666666639</v>
      </c>
      <c r="AS256" s="9">
        <f>IF(AS$3=0,SQRT(1 + (AM$2/(2 - AM$2))),AS$2)</f>
        <v>1.0846522890932808</v>
      </c>
      <c r="AT256" s="9">
        <f>IF(ABS(AR256)&gt;(AS256*AT$3), 1, 0)</f>
        <v>0</v>
      </c>
      <c r="AU256" s="9">
        <f>IF(ABS(AR256)&gt;(AS256*AU$3), 1, 0)</f>
        <v>0</v>
      </c>
      <c r="AV256" s="9">
        <f>IF(ABS(AR256)&gt;(AS256*AV$3), 1, 0)</f>
        <v>0</v>
      </c>
      <c r="AW256" s="9">
        <f>IF(ABS(AR256)&gt;(AS256*AW$3), 1, 0)</f>
        <v>0</v>
      </c>
      <c r="AX256" s="9">
        <f>IF(AU255+AV255=0,IF(ABS(AR256)&lt;=AX$2,IF(ABS(AM256)&lt;=AX$3,1,0), 0), 0)</f>
        <v>0</v>
      </c>
      <c r="AY256" s="9">
        <f>IF(AU255+AV255=0, IF(ABS(AR256)&lt;=AY$2,IF(ABS(AM256)&lt;=AY$3,1,0), 0), 0)</f>
        <v>1</v>
      </c>
      <c r="AZ256" s="9">
        <v>1</v>
      </c>
      <c r="BA256" s="11">
        <f t="shared" si="435"/>
        <v>0</v>
      </c>
      <c r="BB256" s="11">
        <f t="shared" si="435"/>
        <v>0</v>
      </c>
      <c r="BC256" s="11">
        <f>IF(SUM(R256,AN256)&gt;0,1,0)</f>
        <v>0</v>
      </c>
      <c r="BD256" s="11">
        <f t="shared" si="436"/>
        <v>0</v>
      </c>
      <c r="BE256" s="11">
        <f t="shared" si="436"/>
        <v>0</v>
      </c>
      <c r="BF256" s="11">
        <f t="shared" si="436"/>
        <v>0</v>
      </c>
      <c r="BG256" s="11">
        <f t="shared" si="436"/>
        <v>0</v>
      </c>
      <c r="BH256" s="11">
        <f t="shared" si="437"/>
        <v>0</v>
      </c>
      <c r="BI256" s="11">
        <f t="shared" si="437"/>
        <v>1</v>
      </c>
      <c r="BL256" s="11">
        <f t="shared" si="439"/>
        <v>2.1259184866228305</v>
      </c>
      <c r="BM256" s="11">
        <f t="shared" si="439"/>
        <v>1.7896762770039132</v>
      </c>
      <c r="BN256" s="11">
        <f t="shared" si="439"/>
        <v>-2.1259184866228305</v>
      </c>
      <c r="BO256" s="11">
        <f t="shared" si="439"/>
        <v>-1.7896762770039132</v>
      </c>
    </row>
    <row r="257" spans="1:67">
      <c r="A257" s="9"/>
      <c r="B257" s="9">
        <f>COUNT(B252:B256)</f>
        <v>5</v>
      </c>
      <c r="C257" s="9"/>
      <c r="D257" s="9"/>
      <c r="E257" s="9"/>
      <c r="F257" s="9"/>
      <c r="G257" s="9"/>
      <c r="H257" s="9"/>
      <c r="J257" s="9">
        <f>SUM(J252:J256)</f>
        <v>0</v>
      </c>
      <c r="K257" s="9">
        <f>SUM(K252:K256)</f>
        <v>0</v>
      </c>
      <c r="L257" s="9"/>
      <c r="M257" s="9"/>
      <c r="N257" s="9"/>
      <c r="O257" s="9">
        <f>AVERAGE(O252:O256)</f>
        <v>-3.0488162666666652E-2</v>
      </c>
      <c r="P257" s="9">
        <f>AVERAGE(P252:P256)</f>
        <v>1.4325037256639999</v>
      </c>
      <c r="Q257" s="9"/>
      <c r="R257" s="9">
        <f>SUM(R252:R256)</f>
        <v>0</v>
      </c>
      <c r="S257" s="9"/>
      <c r="T257" s="9">
        <f>AVERAGE(T252:T256)</f>
        <v>-8.7634829333333303E-2</v>
      </c>
      <c r="U257" s="9">
        <f>AVERAGE(U252:U256)</f>
        <v>1.4325037256639999</v>
      </c>
      <c r="V257" s="9"/>
      <c r="W257" s="9"/>
      <c r="X257" s="9">
        <f t="shared" ref="X257:AC257" si="440">SUM(X252:X256)</f>
        <v>0</v>
      </c>
      <c r="Y257" s="9">
        <f t="shared" si="440"/>
        <v>0</v>
      </c>
      <c r="Z257" s="9">
        <f t="shared" si="440"/>
        <v>0</v>
      </c>
      <c r="AA257" s="9">
        <f t="shared" si="440"/>
        <v>0</v>
      </c>
      <c r="AB257" s="9">
        <f t="shared" si="440"/>
        <v>5</v>
      </c>
      <c r="AC257" s="9">
        <f t="shared" si="440"/>
        <v>5</v>
      </c>
      <c r="AD257" s="9"/>
      <c r="AF257" s="9">
        <f>SUM(AF252:AF256)</f>
        <v>0</v>
      </c>
      <c r="AG257" s="9">
        <f>SUM(AG252:AG256)</f>
        <v>0</v>
      </c>
      <c r="AH257" s="9"/>
      <c r="AI257" s="9"/>
      <c r="AJ257" s="9"/>
      <c r="AK257" s="9">
        <f>AVERAGE(AK252:AK256)</f>
        <v>0.18037166666666679</v>
      </c>
      <c r="AL257" s="9">
        <f>AVERAGE(AL252:AL256)</f>
        <v>1.3223394433333333</v>
      </c>
      <c r="AM257" s="9"/>
      <c r="AN257" s="9">
        <f>SUM(AN252:AN256)</f>
        <v>0</v>
      </c>
      <c r="AO257" s="9"/>
      <c r="AP257" s="9">
        <f>AVERAGE(AP252:AP256)</f>
        <v>2.2038333333333493E-2</v>
      </c>
      <c r="AQ257" s="9">
        <f>AVERAGE(AQ252:AQ256)</f>
        <v>1.3223394433333333</v>
      </c>
      <c r="AR257" s="9"/>
      <c r="AS257" s="9"/>
      <c r="AT257" s="9">
        <f t="shared" ref="AT257:BI257" si="441">SUM(AT252:AT256)</f>
        <v>0</v>
      </c>
      <c r="AU257" s="9">
        <f t="shared" si="441"/>
        <v>0</v>
      </c>
      <c r="AV257" s="9">
        <f t="shared" si="441"/>
        <v>0</v>
      </c>
      <c r="AW257" s="9">
        <f t="shared" si="441"/>
        <v>0</v>
      </c>
      <c r="AX257" s="9">
        <f t="shared" si="441"/>
        <v>0</v>
      </c>
      <c r="AY257" s="9">
        <f t="shared" si="441"/>
        <v>1</v>
      </c>
      <c r="AZ257" s="9">
        <f t="shared" si="441"/>
        <v>5</v>
      </c>
      <c r="BA257" s="9">
        <f t="shared" si="441"/>
        <v>0</v>
      </c>
      <c r="BB257" s="9">
        <f t="shared" si="441"/>
        <v>0</v>
      </c>
      <c r="BC257" s="9">
        <f t="shared" si="441"/>
        <v>0</v>
      </c>
      <c r="BD257" s="9">
        <f t="shared" si="441"/>
        <v>0</v>
      </c>
      <c r="BE257" s="9">
        <f t="shared" si="441"/>
        <v>0</v>
      </c>
      <c r="BF257" s="9">
        <f t="shared" si="441"/>
        <v>0</v>
      </c>
      <c r="BG257" s="9">
        <f t="shared" si="441"/>
        <v>0</v>
      </c>
      <c r="BH257" s="9">
        <f t="shared" si="441"/>
        <v>0</v>
      </c>
      <c r="BI257" s="9">
        <f t="shared" si="441"/>
        <v>1</v>
      </c>
    </row>
    <row r="258" spans="1:67">
      <c r="A258" s="9"/>
      <c r="B258" s="9"/>
      <c r="C258" s="9"/>
      <c r="D258" s="9"/>
      <c r="E258" s="9"/>
      <c r="F258" s="9"/>
      <c r="G258" s="9"/>
      <c r="H258" s="9"/>
      <c r="J258" s="9"/>
      <c r="K258" s="9"/>
      <c r="L258" s="9"/>
      <c r="M258" s="9"/>
      <c r="N258" s="9"/>
      <c r="O258" s="9">
        <f>P$3 + O257*P$4</f>
        <v>1.39634142048</v>
      </c>
      <c r="P258" s="9"/>
      <c r="Q258" s="9"/>
      <c r="R258" s="9"/>
      <c r="S258" s="9"/>
      <c r="T258" s="9">
        <f>U$3 + T257*U$4</f>
        <v>1.38948382048</v>
      </c>
      <c r="U258" s="9"/>
      <c r="V258" s="9"/>
      <c r="W258" s="9"/>
      <c r="X258" s="9"/>
      <c r="Y258" s="9"/>
      <c r="Z258" s="9">
        <f>Z257-Y257</f>
        <v>0</v>
      </c>
      <c r="AA258" s="9"/>
      <c r="AB258" s="9"/>
      <c r="AC258" s="9"/>
      <c r="AD258" s="9"/>
      <c r="AF258" s="9"/>
      <c r="AG258" s="9"/>
      <c r="AH258" s="9"/>
      <c r="AI258" s="9"/>
      <c r="AJ258" s="9"/>
      <c r="AK258" s="9">
        <f>AL$3 + AK257*AL$4</f>
        <v>1.2252520333333332</v>
      </c>
      <c r="AL258" s="9"/>
      <c r="AM258" s="9"/>
      <c r="AN258" s="9"/>
      <c r="AO258" s="9"/>
      <c r="AP258" s="9">
        <f>AQ$3 + AP257*AQ$4</f>
        <v>1.2030853666666665</v>
      </c>
      <c r="AQ258" s="9"/>
      <c r="AR258" s="9"/>
      <c r="AS258" s="9"/>
      <c r="AT258" s="9"/>
      <c r="AU258" s="9"/>
      <c r="AV258" s="9">
        <f>AV257-AU257</f>
        <v>0</v>
      </c>
      <c r="AW258" s="9"/>
      <c r="AX258" s="9"/>
      <c r="AY258" s="9"/>
      <c r="AZ258" s="9"/>
    </row>
    <row r="259" spans="1:67">
      <c r="A259" s="9"/>
      <c r="B259" s="9"/>
      <c r="C259" s="9"/>
      <c r="D259" s="9"/>
      <c r="E259" s="9"/>
      <c r="F259" s="9"/>
      <c r="G259" s="9"/>
      <c r="H259" s="9"/>
      <c r="J259" s="9"/>
      <c r="K259" s="9"/>
      <c r="L259" s="9"/>
      <c r="M259" s="9"/>
      <c r="N259" s="9"/>
      <c r="O259" s="9">
        <f>STDEV(O252:O256)</f>
        <v>0.32776215598126884</v>
      </c>
      <c r="P259" s="9"/>
      <c r="Q259" s="9"/>
      <c r="R259" s="9"/>
      <c r="S259" s="9"/>
      <c r="T259" s="9">
        <f>STDEV(T252:T256)</f>
        <v>0.24118114134967947</v>
      </c>
      <c r="U259" s="9"/>
      <c r="V259" s="9"/>
      <c r="W259" s="9"/>
      <c r="X259" s="9"/>
      <c r="Y259" s="9"/>
      <c r="Z259" s="9"/>
      <c r="AA259" s="9"/>
      <c r="AB259" s="9"/>
      <c r="AC259" s="9"/>
      <c r="AD259" s="9"/>
      <c r="AF259" s="9"/>
      <c r="AG259" s="9"/>
      <c r="AH259" s="9"/>
      <c r="AI259" s="9"/>
      <c r="AJ259" s="9"/>
      <c r="AK259" s="9">
        <f>STDEV(AK252:AK256)</f>
        <v>0.99418302308422513</v>
      </c>
      <c r="AL259" s="9"/>
      <c r="AM259" s="9"/>
      <c r="AN259" s="9"/>
      <c r="AO259" s="9"/>
      <c r="AP259" s="9">
        <f>STDEV(AP252:AP256)</f>
        <v>0.73614880085482703</v>
      </c>
      <c r="AQ259" s="9"/>
      <c r="AR259" s="9"/>
      <c r="AS259" s="9"/>
      <c r="AT259" s="9"/>
      <c r="AU259" s="9"/>
      <c r="AV259" s="9"/>
      <c r="AW259" s="9"/>
      <c r="AX259" s="9"/>
      <c r="AY259" s="9"/>
      <c r="AZ259" s="9"/>
    </row>
    <row r="260" spans="1:67">
      <c r="A260" s="9"/>
      <c r="B260" s="9"/>
      <c r="C260" s="9"/>
      <c r="D260" s="9"/>
      <c r="E260" s="9"/>
      <c r="F260" s="9"/>
      <c r="G260" s="9"/>
      <c r="H260" s="9"/>
      <c r="J260" s="9"/>
      <c r="K260" s="9"/>
      <c r="L260" s="9"/>
      <c r="M260" s="9"/>
      <c r="N260" s="9"/>
      <c r="O260" s="9">
        <f>SQRT(O259^2 + O257^2)</f>
        <v>0.32917709360810443</v>
      </c>
      <c r="P260" s="9"/>
      <c r="Q260" s="9"/>
      <c r="R260" s="9"/>
      <c r="S260" s="9"/>
      <c r="T260" s="9">
        <f>SQRT(T259^2 + T257^2)</f>
        <v>0.25660905333798439</v>
      </c>
      <c r="U260" s="9"/>
      <c r="V260" s="9"/>
      <c r="W260" s="9"/>
      <c r="X260" s="9"/>
      <c r="Y260" s="9"/>
      <c r="Z260" s="9"/>
      <c r="AA260" s="9"/>
      <c r="AB260" s="9"/>
      <c r="AC260" s="9"/>
      <c r="AD260" s="9"/>
      <c r="AF260" s="9"/>
      <c r="AG260" s="9"/>
      <c r="AH260" s="9"/>
      <c r="AI260" s="9"/>
      <c r="AJ260" s="9"/>
      <c r="AK260" s="9">
        <f>SQRT(AK259^2 + AK257^2)</f>
        <v>1.0104126986162636</v>
      </c>
      <c r="AL260" s="9"/>
      <c r="AM260" s="9"/>
      <c r="AN260" s="9"/>
      <c r="AO260" s="9"/>
      <c r="AP260" s="9">
        <f>SQRT(AP259^2 + AP257^2)</f>
        <v>0.73647861145868376</v>
      </c>
      <c r="AQ260" s="9"/>
      <c r="AR260" s="9"/>
      <c r="AS260" s="9"/>
      <c r="AT260" s="9"/>
      <c r="AU260" s="9"/>
      <c r="AV260" s="9"/>
      <c r="AW260" s="9"/>
      <c r="AX260" s="9"/>
      <c r="AY260" s="9"/>
      <c r="AZ260" s="9"/>
    </row>
    <row r="261" spans="1:67">
      <c r="A261" s="9"/>
      <c r="B261" s="9"/>
      <c r="C261" s="9"/>
      <c r="D261" s="9"/>
      <c r="E261" s="9"/>
      <c r="F261" s="9"/>
      <c r="G261" s="9"/>
      <c r="H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</row>
    <row r="262" spans="1:67">
      <c r="A262" s="9"/>
      <c r="B262" s="9"/>
      <c r="C262" s="9"/>
      <c r="D262" s="9"/>
      <c r="E262" s="9"/>
      <c r="F262" s="9"/>
      <c r="G262" s="9"/>
      <c r="H262" s="9"/>
      <c r="J262" s="9"/>
      <c r="K262" s="9"/>
      <c r="L262" s="9">
        <f>AVERAGE(I263:I265)</f>
        <v>0.40473333333333333</v>
      </c>
      <c r="M262" s="9"/>
      <c r="N262" s="9">
        <v>0</v>
      </c>
      <c r="O262" s="9"/>
      <c r="P262" s="9"/>
      <c r="Q262" s="9">
        <f>AVERAGE(I263:I265)</f>
        <v>0.40473333333333333</v>
      </c>
      <c r="R262" s="9"/>
      <c r="S262" s="9">
        <f>-1*Q262</f>
        <v>-0.40473333333333333</v>
      </c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F262" s="9"/>
      <c r="AG262" s="9"/>
      <c r="AH262" s="9">
        <f>AVERAGE(AE263:AE265)</f>
        <v>0.54166666666666663</v>
      </c>
      <c r="AI262" s="9"/>
      <c r="AJ262" s="9">
        <v>0</v>
      </c>
      <c r="AK262" s="9"/>
      <c r="AL262" s="9"/>
      <c r="AM262" s="9">
        <f>AVERAGE(AE263:AE265)</f>
        <v>0.54166666666666663</v>
      </c>
      <c r="AN262" s="9"/>
      <c r="AO262" s="9">
        <f>-1*AM262</f>
        <v>-0.54166666666666663</v>
      </c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</row>
    <row r="263" spans="1:67">
      <c r="A263" s="51" t="s">
        <v>58</v>
      </c>
      <c r="B263" s="52">
        <v>1</v>
      </c>
      <c r="C263" s="51" t="s">
        <v>314</v>
      </c>
      <c r="D263" s="51" t="s">
        <v>163</v>
      </c>
      <c r="E263" s="51" t="s">
        <v>292</v>
      </c>
      <c r="F263" s="51">
        <v>20090326</v>
      </c>
      <c r="G263" s="51" t="s">
        <v>83</v>
      </c>
      <c r="H263" s="9">
        <f>IF(X263=1,IF(ABS(I264-I263)&gt;H$3,IF(I263&gt;Q262,IF(I263&gt;I264,Q262+H$4,I263),IF(I263&lt;I264,Q262-H$4,I263)),I263),I263)</f>
        <v>0.85709999999999997</v>
      </c>
      <c r="I263" s="51">
        <v>0.85709999999999997</v>
      </c>
      <c r="J263" s="9">
        <f>IF(ABS(I263)&gt;=1.96,1,0)</f>
        <v>0</v>
      </c>
      <c r="K263" s="9">
        <f>IF(ABS(I263)&gt;=1.96,1,IF(((SQRT(ABS(I263-I262)) - 0.969)/0.416)&gt;=1.96,1,0))</f>
        <v>0</v>
      </c>
      <c r="L263" s="9">
        <f>L$2*I263 + (1-L$2)*L262</f>
        <v>0.54044333333333328</v>
      </c>
      <c r="M263" s="9">
        <f>SQRT(M$2/(2 - M$2))</f>
        <v>0.42008402520840293</v>
      </c>
      <c r="N263" s="9">
        <f>IF(ABS(L263)&gt;=0*M263,(-L263),0)</f>
        <v>-0.54044333333333328</v>
      </c>
      <c r="O263" s="9">
        <f>I263+N262</f>
        <v>0.85709999999999997</v>
      </c>
      <c r="P263" s="9">
        <f>IF(N263=0, P$3, P$3 + L263*P$4)</f>
        <v>1.4648531999999999</v>
      </c>
      <c r="Q263" s="9">
        <f>Q$2*H263 + (1-Q$2)*Q262</f>
        <v>0.54044333333333328</v>
      </c>
      <c r="R263" s="9">
        <f>IF(Q263&gt;=R$2,1,IF(Q263&lt;=R$3,1,0))</f>
        <v>0</v>
      </c>
      <c r="S263" s="9">
        <f>-1*Q263</f>
        <v>-0.54044333333333328</v>
      </c>
      <c r="T263" s="9">
        <f>H263+S262</f>
        <v>0.45236666666666664</v>
      </c>
      <c r="U263" s="9">
        <f>IF(S263=0, U$3, U$3 + Q263*U$4)</f>
        <v>1.4648531999999999</v>
      </c>
      <c r="V263" s="9">
        <f>I263 - Q262</f>
        <v>0.45236666666666664</v>
      </c>
      <c r="W263" s="9">
        <f>IF(W$3=0,SQRT(1 + (Q$2/(2 - Q$2))),W$2)</f>
        <v>1.0846522890932808</v>
      </c>
      <c r="X263" s="9">
        <f>IF(ABS(V263)&gt;(W263*X$3), 1, 0)</f>
        <v>0</v>
      </c>
      <c r="Y263" s="9">
        <f>IF(ABS(V263)&gt;(W263*Y$3), 1, 0)</f>
        <v>0</v>
      </c>
      <c r="Z263" s="9">
        <f>IF(ABS(V263)&gt;(W263*Z$3), 1, 0)</f>
        <v>0</v>
      </c>
      <c r="AA263" s="9">
        <f>IF(ABS(V263)&gt;(W263*AA$3), 1, 0)</f>
        <v>0</v>
      </c>
      <c r="AB263" s="9">
        <f>IF(Y262+Z262=0,IF(ABS(V263)&lt;=AB$2,IF(ABS(Q263)&lt;=AB$3,1,0), 0), 0)</f>
        <v>0</v>
      </c>
      <c r="AC263" s="9">
        <f>IF(Y262+Z262=0, IF(ABS(V263)&lt;=AC$2,IF(ABS(Q263)&lt;=AC$3,1,0), 0), 0)</f>
        <v>1</v>
      </c>
      <c r="AD263" s="9">
        <f>IF(AT263=1,IF(ABS(AE264-AE263)&gt;AD$3,IF(AE263&gt;AM262,IF(AE263&gt;AE264,AM262+AD$4,AE263),IF(AE263&lt;AE264,AM262-AD$4,AE263)),AE263),AE263)</f>
        <v>0.375</v>
      </c>
      <c r="AE263" s="51">
        <v>0.375</v>
      </c>
      <c r="AF263" s="9">
        <f>IF(ABS(AE263)&gt;=1.96,1,0)</f>
        <v>0</v>
      </c>
      <c r="AG263" s="9">
        <f>IF(ABS(AE263)&gt;=1.96,1,IF(((SQRT(ABS(AE263-AE262)) - 0.969)/0.416)&gt;=1.8,1,0))</f>
        <v>0</v>
      </c>
      <c r="AH263" s="9">
        <f>AH$2*AE263 + (1-AH$2)*AH262</f>
        <v>0.49166666666666659</v>
      </c>
      <c r="AI263" s="9">
        <f>SQRT(AI$2/(2 - AI$2))</f>
        <v>0.42008402520840293</v>
      </c>
      <c r="AJ263" s="9">
        <f>IF(ABS(AH263)&gt;=0*AI263,(-AH263),0)</f>
        <v>-0.49166666666666659</v>
      </c>
      <c r="AK263" s="9">
        <f>AE263+AJ262</f>
        <v>0.375</v>
      </c>
      <c r="AL263" s="9">
        <f>IF(AJ263=0, AL$3, AL$3 + AH263*AL$4)</f>
        <v>1.2688333333333333</v>
      </c>
      <c r="AM263" s="9">
        <f>AM$2*AD263 + (1-AM$2)*AM262</f>
        <v>0.49166666666666659</v>
      </c>
      <c r="AN263" s="9">
        <f>IF(AM263&gt;=AN$2,1,IF(AM263&lt;=AN$3,1,0))</f>
        <v>0</v>
      </c>
      <c r="AO263" s="9">
        <f>-1*AM263</f>
        <v>-0.49166666666666659</v>
      </c>
      <c r="AP263" s="9">
        <f>AD263+AO262</f>
        <v>-0.16666666666666663</v>
      </c>
      <c r="AQ263" s="9">
        <f>IF(AO263=0, AQ$3, AQ$3 + AM263*AQ$4)</f>
        <v>1.2688333333333333</v>
      </c>
      <c r="AR263" s="9">
        <f>AE263 - AM262</f>
        <v>-0.16666666666666663</v>
      </c>
      <c r="AS263" s="9">
        <f>IF(AS$3=0,SQRT(1 + (AM$2/(2 - AM$2))),AS$2)</f>
        <v>1.0846522890932808</v>
      </c>
      <c r="AT263" s="9">
        <f>IF(ABS(AR263)&gt;(AS263*AT$3), 1, 0)</f>
        <v>0</v>
      </c>
      <c r="AU263" s="9">
        <f>IF(ABS(AR263)&gt;(AS263*AU$3), 1, 0)</f>
        <v>0</v>
      </c>
      <c r="AV263" s="9">
        <f>IF(ABS(AR263)&gt;(AS263*AV$3), 1, 0)</f>
        <v>0</v>
      </c>
      <c r="AW263" s="9">
        <f>IF(ABS(AR263)&gt;(AS263*AW$3), 1, 0)</f>
        <v>0</v>
      </c>
      <c r="AX263" s="9">
        <f>IF(AU262+AV262=0,IF(ABS(AR263)&lt;=AX$2,IF(ABS(AM263)&lt;=AX$3,1,0), 0), 0)</f>
        <v>1</v>
      </c>
      <c r="AY263" s="9">
        <f>IF(AU262+AV262=0, IF(ABS(AR263)&lt;=AY$2,IF(ABS(AM263)&lt;=AY$3,1,0), 0), 0)</f>
        <v>1</v>
      </c>
      <c r="AZ263" s="9">
        <v>1</v>
      </c>
      <c r="BA263" s="11">
        <f t="shared" ref="BA263:BB266" si="442">IF(SUM(J263,AF263)&gt;0,1,0)</f>
        <v>0</v>
      </c>
      <c r="BB263" s="11">
        <f t="shared" si="442"/>
        <v>0</v>
      </c>
      <c r="BC263" s="11">
        <f>IF(SUM(R263,AN263)&gt;0,1,0)</f>
        <v>0</v>
      </c>
      <c r="BD263" s="11">
        <f t="shared" ref="BD263:BG266" si="443">IF(SUM(X263,AT263)&gt;0,1,0)</f>
        <v>0</v>
      </c>
      <c r="BE263" s="11">
        <f t="shared" si="443"/>
        <v>0</v>
      </c>
      <c r="BF263" s="11">
        <f t="shared" si="443"/>
        <v>0</v>
      </c>
      <c r="BG263" s="11">
        <f t="shared" si="443"/>
        <v>0</v>
      </c>
      <c r="BH263" s="11">
        <f t="shared" ref="BH263:BI266" si="444">IF(SUM(AB263,AX263)=2,1,0)</f>
        <v>0</v>
      </c>
      <c r="BI263" s="11">
        <f t="shared" si="444"/>
        <v>1</v>
      </c>
      <c r="BL263" s="11">
        <f>BL$3*BL$4</f>
        <v>2.1259184866228305</v>
      </c>
      <c r="BM263" s="11">
        <f>BM$3*BM$4</f>
        <v>1.7896762770039132</v>
      </c>
      <c r="BN263" s="11">
        <f>BN$3*BN$4</f>
        <v>-2.1259184866228305</v>
      </c>
      <c r="BO263" s="11">
        <f>BO$3*BO$4</f>
        <v>-1.7896762770039132</v>
      </c>
    </row>
    <row r="264" spans="1:67">
      <c r="A264" s="51" t="s">
        <v>58</v>
      </c>
      <c r="B264" s="52">
        <v>1</v>
      </c>
      <c r="C264" s="51" t="s">
        <v>314</v>
      </c>
      <c r="D264" s="51" t="s">
        <v>162</v>
      </c>
      <c r="E264" s="51" t="s">
        <v>286</v>
      </c>
      <c r="F264" s="51">
        <v>20090401</v>
      </c>
      <c r="G264" s="51" t="s">
        <v>22</v>
      </c>
      <c r="H264" s="9">
        <f>IF(X264=1,IF(ABS(I265-I264)&gt;H$3,IF(I264&gt;Q263,IF(I264&gt;I265,Q263+H$4,I264),IF(I264&lt;I265,Q263-H$4,I264)),I264),I264)</f>
        <v>-0.42859999999999998</v>
      </c>
      <c r="I264" s="51">
        <v>-0.42859999999999998</v>
      </c>
      <c r="J264" s="9">
        <f>IF(ABS(I264)&gt;=1.96,1,0)</f>
        <v>0</v>
      </c>
      <c r="K264" s="9">
        <f>IF(ABS(I264)&gt;=1.96,1,IF(((SQRT(ABS(I264-I263)) - 0.969)/0.416)&gt;=1.96,1,0))</f>
        <v>0</v>
      </c>
      <c r="L264" s="9">
        <f>L$2*I264 + (1-L$2)*L263</f>
        <v>0.24973033333333325</v>
      </c>
      <c r="M264" s="9">
        <f>SQRT(M$2/(2 - M$2))</f>
        <v>0.42008402520840293</v>
      </c>
      <c r="N264" s="9">
        <f>IF(ABS(L264)&gt;=0*M264,(-L264),0)</f>
        <v>-0.24973033333333325</v>
      </c>
      <c r="O264" s="9">
        <f>I264+N263</f>
        <v>-0.96904333333333326</v>
      </c>
      <c r="P264" s="9">
        <f>IF(N264=0, P$3, P$3 + L264*P$4)</f>
        <v>1.4299676399999999</v>
      </c>
      <c r="Q264" s="9">
        <f>Q$2*H264 + (1-Q$2)*Q263</f>
        <v>0.24973033333333325</v>
      </c>
      <c r="R264" s="9">
        <f>IF(Q264&gt;=R$2,1,IF(Q264&lt;=R$3,1,0))</f>
        <v>0</v>
      </c>
      <c r="S264" s="9">
        <f>-1*Q264</f>
        <v>-0.24973033333333325</v>
      </c>
      <c r="T264" s="9">
        <f>H264+S263</f>
        <v>-0.96904333333333326</v>
      </c>
      <c r="U264" s="9">
        <f>IF(S264=0, U$3, U$3 + Q264*U$4)</f>
        <v>1.4299676399999999</v>
      </c>
      <c r="V264" s="9">
        <f>I264 - Q263</f>
        <v>-0.96904333333333326</v>
      </c>
      <c r="W264" s="9">
        <f>IF(W$3=0,SQRT(1 + (Q$2/(2 - Q$2))),W$2)</f>
        <v>1.0846522890932808</v>
      </c>
      <c r="X264" s="9">
        <f>IF(ABS(V264)&gt;(W264*X$3), 1, 0)</f>
        <v>0</v>
      </c>
      <c r="Y264" s="9">
        <f>IF(ABS(V264)&gt;(W264*Y$3), 1, 0)</f>
        <v>0</v>
      </c>
      <c r="Z264" s="9">
        <f>IF(ABS(V264)&gt;(W264*Z$3), 1, 0)</f>
        <v>0</v>
      </c>
      <c r="AA264" s="9">
        <f>IF(ABS(V264)&gt;(W264*AA$3), 1, 0)</f>
        <v>0</v>
      </c>
      <c r="AB264" s="9">
        <f>IF(Y263+Z263=0,IF(ABS(V264)&lt;=AB$2,IF(ABS(Q264)&lt;=AB$3,1,0), 0), 0)</f>
        <v>0</v>
      </c>
      <c r="AC264" s="9">
        <f>IF(Y263+Z263=0, IF(ABS(V264)&lt;=AC$2,IF(ABS(Q264)&lt;=AC$3,1,0), 0), 0)</f>
        <v>0</v>
      </c>
      <c r="AD264" s="9">
        <f>IF(AT264=1,IF(ABS(AE265-AE264)&gt;AD$3,IF(AE264&gt;AM263,IF(AE264&gt;AE265,AM263+AD$4,AE264),IF(AE264&lt;AE265,AM263-AD$4,AE264)),AE264),AE264)</f>
        <v>0.75</v>
      </c>
      <c r="AE264" s="51">
        <v>0.75</v>
      </c>
      <c r="AF264" s="9">
        <f>IF(ABS(AE264)&gt;=1.96,1,0)</f>
        <v>0</v>
      </c>
      <c r="AG264" s="9">
        <f>IF(ABS(AE264)&gt;=1.96,1,IF(((SQRT(ABS(AE264-AE263)) - 0.969)/0.416)&gt;=1.8,1,0))</f>
        <v>0</v>
      </c>
      <c r="AH264" s="9">
        <f>AH$2*AE264 + (1-AH$2)*AH263</f>
        <v>0.5691666666666666</v>
      </c>
      <c r="AI264" s="9">
        <f>SQRT(AI$2/(2 - AI$2))</f>
        <v>0.42008402520840293</v>
      </c>
      <c r="AJ264" s="9">
        <f t="shared" ref="AJ264:AJ266" si="445">IF(ABS(AH264)&gt;=0*AI264,(-AH264),0)</f>
        <v>-0.5691666666666666</v>
      </c>
      <c r="AK264" s="9">
        <f>AE264+AJ263</f>
        <v>0.25833333333333341</v>
      </c>
      <c r="AL264" s="9">
        <f>IF(AJ264=0, AL$3, AL$3 + AH264*AL$4)</f>
        <v>1.2796833333333333</v>
      </c>
      <c r="AM264" s="9">
        <f>AM$2*AD264 + (1-AM$2)*AM263</f>
        <v>0.5691666666666666</v>
      </c>
      <c r="AN264" s="9">
        <f>IF(AM264&gt;=AN$2,1,IF(AM264&lt;=AN$3,1,0))</f>
        <v>0</v>
      </c>
      <c r="AO264" s="9">
        <f>-1*AM264</f>
        <v>-0.5691666666666666</v>
      </c>
      <c r="AP264" s="9">
        <f>AD264+AO263</f>
        <v>0.25833333333333341</v>
      </c>
      <c r="AQ264" s="9">
        <f>IF(AO264=0, AQ$3, AQ$3 + AM264*AQ$4)</f>
        <v>1.2796833333333333</v>
      </c>
      <c r="AR264" s="9">
        <f>AE264 - AM263</f>
        <v>0.25833333333333341</v>
      </c>
      <c r="AS264" s="9">
        <f>IF(AS$3=0,SQRT(1 + (AM$2/(2 - AM$2))),AS$2)</f>
        <v>1.0846522890932808</v>
      </c>
      <c r="AT264" s="9">
        <f>IF(ABS(AR264)&gt;(AS264*AT$3), 1, 0)</f>
        <v>0</v>
      </c>
      <c r="AU264" s="9">
        <f>IF(ABS(AR264)&gt;(AS264*AU$3), 1, 0)</f>
        <v>0</v>
      </c>
      <c r="AV264" s="9">
        <f>IF(ABS(AR264)&gt;(AS264*AV$3), 1, 0)</f>
        <v>0</v>
      </c>
      <c r="AW264" s="9">
        <f>IF(ABS(AR264)&gt;(AS264*AW$3), 1, 0)</f>
        <v>0</v>
      </c>
      <c r="AX264" s="9">
        <f>IF(AU263+AV263=0,IF(ABS(AR264)&lt;=AX$2,IF(ABS(AM264)&lt;=AX$3,1,0), 0), 0)</f>
        <v>0</v>
      </c>
      <c r="AY264" s="9">
        <f>IF(AU263+AV263=0, IF(ABS(AR264)&lt;=AY$2,IF(ABS(AM264)&lt;=AY$3,1,0), 0), 0)</f>
        <v>1</v>
      </c>
      <c r="AZ264" s="9">
        <v>1</v>
      </c>
      <c r="BA264" s="11">
        <f t="shared" si="442"/>
        <v>0</v>
      </c>
      <c r="BB264" s="11">
        <f t="shared" si="442"/>
        <v>0</v>
      </c>
      <c r="BC264" s="11">
        <f>IF(SUM(R264,AN264)&gt;0,1,0)</f>
        <v>0</v>
      </c>
      <c r="BD264" s="11">
        <f t="shared" si="443"/>
        <v>0</v>
      </c>
      <c r="BE264" s="11">
        <f t="shared" si="443"/>
        <v>0</v>
      </c>
      <c r="BF264" s="11">
        <f t="shared" si="443"/>
        <v>0</v>
      </c>
      <c r="BG264" s="11">
        <f t="shared" si="443"/>
        <v>0</v>
      </c>
      <c r="BH264" s="11">
        <f t="shared" si="444"/>
        <v>0</v>
      </c>
      <c r="BI264" s="11">
        <f t="shared" si="444"/>
        <v>0</v>
      </c>
      <c r="BL264" s="11">
        <f t="shared" ref="BL264:BO266" si="446">BL$3*BL$4</f>
        <v>2.1259184866228305</v>
      </c>
      <c r="BM264" s="11">
        <f t="shared" si="446"/>
        <v>1.7896762770039132</v>
      </c>
      <c r="BN264" s="11">
        <f t="shared" si="446"/>
        <v>-2.1259184866228305</v>
      </c>
      <c r="BO264" s="11">
        <f t="shared" si="446"/>
        <v>-1.7896762770039132</v>
      </c>
    </row>
    <row r="265" spans="1:67">
      <c r="A265" s="51" t="s">
        <v>58</v>
      </c>
      <c r="B265" s="52">
        <v>1</v>
      </c>
      <c r="C265" s="51" t="s">
        <v>314</v>
      </c>
      <c r="D265" s="51" t="s">
        <v>164</v>
      </c>
      <c r="E265" s="51" t="s">
        <v>300</v>
      </c>
      <c r="F265" s="51">
        <v>20090410</v>
      </c>
      <c r="G265" s="51" t="s">
        <v>91</v>
      </c>
      <c r="H265" s="9">
        <f>IF(X265=1,IF(ABS(I266-I265)&gt;H$3,IF(I265&gt;Q264,IF(I265&gt;I266,Q264+H$4,I265),IF(I265&lt;I266,Q264-H$4,I265)),I265),I265)</f>
        <v>0.78569999999999995</v>
      </c>
      <c r="I265" s="51">
        <v>0.78569999999999995</v>
      </c>
      <c r="J265" s="9">
        <f>IF(ABS(I265)&gt;=1.96,1,0)</f>
        <v>0</v>
      </c>
      <c r="K265" s="9">
        <f>IF(ABS(I265)&gt;=1.96,1,IF(((SQRT(ABS(I265-I264)) - 0.969)/0.416)&gt;=1.96,1,0))</f>
        <v>0</v>
      </c>
      <c r="L265" s="9">
        <f>L$2*I265 + (1-L$2)*L264</f>
        <v>0.41052123333333324</v>
      </c>
      <c r="M265" s="9">
        <f>SQRT(M$2/(2 - M$2))</f>
        <v>0.42008402520840293</v>
      </c>
      <c r="N265" s="9">
        <f>IF(ABS(L265)&gt;=0*M265,(-L265),0)</f>
        <v>-0.41052123333333324</v>
      </c>
      <c r="O265" s="9">
        <f>I265+N264</f>
        <v>0.53596966666666668</v>
      </c>
      <c r="P265" s="9">
        <f>IF(N265=0, P$3, P$3 + L265*P$4)</f>
        <v>1.4492625479999999</v>
      </c>
      <c r="Q265" s="9">
        <f>Q$2*H265 + (1-Q$2)*Q264</f>
        <v>0.41052123333333324</v>
      </c>
      <c r="R265" s="9">
        <f>IF(Q265&gt;=R$2,1,IF(Q265&lt;=R$3,1,0))</f>
        <v>0</v>
      </c>
      <c r="S265" s="9">
        <f>-1*Q265</f>
        <v>-0.41052123333333324</v>
      </c>
      <c r="T265" s="9">
        <f>H265+S264</f>
        <v>0.53596966666666668</v>
      </c>
      <c r="U265" s="9">
        <f>IF(S265=0, U$3, U$3 + Q265*U$4)</f>
        <v>1.4492625479999999</v>
      </c>
      <c r="V265" s="9">
        <f>I265 - Q264</f>
        <v>0.53596966666666668</v>
      </c>
      <c r="W265" s="9">
        <f>IF(W$3=0,SQRT(1 + (Q$2/(2 - Q$2))),W$2)</f>
        <v>1.0846522890932808</v>
      </c>
      <c r="X265" s="9">
        <f>IF(ABS(V265)&gt;(W265*X$3), 1, 0)</f>
        <v>0</v>
      </c>
      <c r="Y265" s="9">
        <f>IF(ABS(V265)&gt;(W265*Y$3), 1, 0)</f>
        <v>0</v>
      </c>
      <c r="Z265" s="9">
        <f>IF(ABS(V265)&gt;(W265*Z$3), 1, 0)</f>
        <v>0</v>
      </c>
      <c r="AA265" s="9">
        <f>IF(ABS(V265)&gt;(W265*AA$3), 1, 0)</f>
        <v>0</v>
      </c>
      <c r="AB265" s="9">
        <f>IF(Y264+Z264=0,IF(ABS(V265)&lt;=AB$2,IF(ABS(Q265)&lt;=AB$3,1,0), 0), 0)</f>
        <v>0</v>
      </c>
      <c r="AC265" s="9">
        <f>IF(Y264+Z264=0, IF(ABS(V265)&lt;=AC$2,IF(ABS(Q265)&lt;=AC$3,1,0), 0), 0)</f>
        <v>0</v>
      </c>
      <c r="AD265" s="9">
        <f>IF(AT265=1,IF(ABS(AE266-AE265)&gt;AD$3,IF(AE265&gt;AM264,IF(AE265&gt;AE266,AM264+AD$4,AE265),IF(AE265&lt;AE266,AM264-AD$4,AE265)),AE265),AE265)</f>
        <v>0.5</v>
      </c>
      <c r="AE265" s="51">
        <v>0.5</v>
      </c>
      <c r="AF265" s="9">
        <f>IF(ABS(AE265)&gt;=1.96,1,0)</f>
        <v>0</v>
      </c>
      <c r="AG265" s="9">
        <f>IF(ABS(AE265)&gt;=1.96,1,IF(((SQRT(ABS(AE265-AE264)) - 0.969)/0.416)&gt;=1.8,1,0))</f>
        <v>0</v>
      </c>
      <c r="AH265" s="9">
        <f>AH$2*AE265 + (1-AH$2)*AH264</f>
        <v>0.54841666666666655</v>
      </c>
      <c r="AI265" s="9">
        <f>SQRT(AI$2/(2 - AI$2))</f>
        <v>0.42008402520840293</v>
      </c>
      <c r="AJ265" s="9">
        <f t="shared" si="445"/>
        <v>-0.54841666666666655</v>
      </c>
      <c r="AK265" s="9">
        <f>AE265+AJ264</f>
        <v>-6.9166666666666599E-2</v>
      </c>
      <c r="AL265" s="9">
        <f>IF(AJ265=0, AL$3, AL$3 + AH265*AL$4)</f>
        <v>1.2767783333333333</v>
      </c>
      <c r="AM265" s="9">
        <f>AM$2*AD265 + (1-AM$2)*AM264</f>
        <v>0.54841666666666655</v>
      </c>
      <c r="AN265" s="9">
        <f>IF(AM265&gt;=AN$2,1,IF(AM265&lt;=AN$3,1,0))</f>
        <v>0</v>
      </c>
      <c r="AO265" s="9">
        <f>-1*AM265</f>
        <v>-0.54841666666666655</v>
      </c>
      <c r="AP265" s="9">
        <f>AD265+AO264</f>
        <v>-6.9166666666666599E-2</v>
      </c>
      <c r="AQ265" s="9">
        <f>IF(AO265=0, AQ$3, AQ$3 + AM265*AQ$4)</f>
        <v>1.2767783333333333</v>
      </c>
      <c r="AR265" s="9">
        <f>AE265 - AM264</f>
        <v>-6.9166666666666599E-2</v>
      </c>
      <c r="AS265" s="9">
        <f>IF(AS$3=0,SQRT(1 + (AM$2/(2 - AM$2))),AS$2)</f>
        <v>1.0846522890932808</v>
      </c>
      <c r="AT265" s="9">
        <f>IF(ABS(AR265)&gt;(AS265*AT$3), 1, 0)</f>
        <v>0</v>
      </c>
      <c r="AU265" s="9">
        <f>IF(ABS(AR265)&gt;(AS265*AU$3), 1, 0)</f>
        <v>0</v>
      </c>
      <c r="AV265" s="9">
        <f>IF(ABS(AR265)&gt;(AS265*AV$3), 1, 0)</f>
        <v>0</v>
      </c>
      <c r="AW265" s="9">
        <f>IF(ABS(AR265)&gt;(AS265*AW$3), 1, 0)</f>
        <v>0</v>
      </c>
      <c r="AX265" s="9">
        <f>IF(AU264+AV264=0,IF(ABS(AR265)&lt;=AX$2,IF(ABS(AM265)&lt;=AX$3,1,0), 0), 0)</f>
        <v>0</v>
      </c>
      <c r="AY265" s="9">
        <f>IF(AU264+AV264=0, IF(ABS(AR265)&lt;=AY$2,IF(ABS(AM265)&lt;=AY$3,1,0), 0), 0)</f>
        <v>1</v>
      </c>
      <c r="AZ265" s="9">
        <v>1</v>
      </c>
      <c r="BA265" s="11">
        <f t="shared" si="442"/>
        <v>0</v>
      </c>
      <c r="BB265" s="11">
        <f t="shared" si="442"/>
        <v>0</v>
      </c>
      <c r="BC265" s="11">
        <f>IF(SUM(R265,AN265)&gt;0,1,0)</f>
        <v>0</v>
      </c>
      <c r="BD265" s="11">
        <f t="shared" si="443"/>
        <v>0</v>
      </c>
      <c r="BE265" s="11">
        <f t="shared" si="443"/>
        <v>0</v>
      </c>
      <c r="BF265" s="11">
        <f t="shared" si="443"/>
        <v>0</v>
      </c>
      <c r="BG265" s="11">
        <f t="shared" si="443"/>
        <v>0</v>
      </c>
      <c r="BH265" s="11">
        <f t="shared" si="444"/>
        <v>0</v>
      </c>
      <c r="BI265" s="11">
        <f t="shared" si="444"/>
        <v>0</v>
      </c>
      <c r="BL265" s="11">
        <f t="shared" si="446"/>
        <v>2.1259184866228305</v>
      </c>
      <c r="BM265" s="11">
        <f t="shared" si="446"/>
        <v>1.7896762770039132</v>
      </c>
      <c r="BN265" s="11">
        <f t="shared" si="446"/>
        <v>-2.1259184866228305</v>
      </c>
      <c r="BO265" s="11">
        <f t="shared" si="446"/>
        <v>-1.7896762770039132</v>
      </c>
    </row>
    <row r="266" spans="1:67">
      <c r="A266" s="51" t="s">
        <v>58</v>
      </c>
      <c r="B266" s="52">
        <v>1</v>
      </c>
      <c r="C266" s="51" t="s">
        <v>314</v>
      </c>
      <c r="D266" s="51">
        <v>542</v>
      </c>
      <c r="E266" s="51" t="s">
        <v>286</v>
      </c>
      <c r="F266" s="51">
        <v>20090617</v>
      </c>
      <c r="G266" s="51" t="s">
        <v>104</v>
      </c>
      <c r="H266" s="9">
        <f>IF(X266=1,IF(ABS(I267-I266)&gt;H$3,IF(I266&gt;Q265,IF(I266&gt;I267,Q265+H$4,I266),IF(I266&lt;I267,Q265-H$4,I266)),I266),I266)</f>
        <v>2.4285999999999999</v>
      </c>
      <c r="I266" s="51">
        <v>2.4285999999999999</v>
      </c>
      <c r="J266" s="9">
        <f>IF(ABS(I266)&gt;=1.96,1,0)</f>
        <v>1</v>
      </c>
      <c r="K266" s="9">
        <f>IF(ABS(I266)&gt;=1.96,1,IF(((SQRT(ABS(I266-I265)) - 0.969)/0.416)&gt;=1.96,1,0))</f>
        <v>1</v>
      </c>
      <c r="L266" s="9">
        <f>L$2*I266 + (1-L$2)*L265</f>
        <v>1.015944863333333</v>
      </c>
      <c r="M266" s="9">
        <f>SQRT(M$2/(2 - M$2))</f>
        <v>0.42008402520840293</v>
      </c>
      <c r="N266" s="9">
        <f>IF(ABS(L266)&gt;=0*M266,(-L266),0)</f>
        <v>-1.015944863333333</v>
      </c>
      <c r="O266" s="9">
        <f>I266+N265</f>
        <v>2.0180787666666666</v>
      </c>
      <c r="P266" s="9">
        <f>IF(N266=0, P$3, P$3 + L266*P$4)</f>
        <v>1.5219133835999998</v>
      </c>
      <c r="Q266" s="9">
        <f>Q$2*H266 + (1-Q$2)*Q265</f>
        <v>1.015944863333333</v>
      </c>
      <c r="R266" s="9">
        <f>IF(Q266&gt;=R$2,1,IF(Q266&lt;=R$3,1,0))</f>
        <v>0</v>
      </c>
      <c r="S266" s="9">
        <f>-1*Q266</f>
        <v>-1.015944863333333</v>
      </c>
      <c r="T266" s="9">
        <f>H266+S265</f>
        <v>2.0180787666666666</v>
      </c>
      <c r="U266" s="9">
        <f>IF(S266=0, U$3, U$3 + Q266*U$4)</f>
        <v>1.5219133835999998</v>
      </c>
      <c r="V266" s="9">
        <f>I266 - Q265</f>
        <v>2.0180787666666666</v>
      </c>
      <c r="W266" s="9">
        <f>IF(W$3=0,SQRT(1 + (Q$2/(2 - Q$2))),W$2)</f>
        <v>1.0846522890932808</v>
      </c>
      <c r="X266" s="9">
        <f>IF(ABS(V266)&gt;(W266*X$3), 1, 0)</f>
        <v>0</v>
      </c>
      <c r="Y266" s="9">
        <f>IF(ABS(V266)&gt;(W266*Y$3), 1, 0)</f>
        <v>0</v>
      </c>
      <c r="Z266" s="9">
        <f>IF(ABS(V266)&gt;(W266*Z$3), 1, 0)</f>
        <v>1</v>
      </c>
      <c r="AA266" s="9">
        <f>IF(ABS(V266)&gt;(W266*AA$3), 1, 0)</f>
        <v>1</v>
      </c>
      <c r="AB266" s="9">
        <f>IF(Y265+Z265=0,IF(ABS(V266)&lt;=AB$2,IF(ABS(Q266)&lt;=AB$3,1,0), 0), 0)</f>
        <v>0</v>
      </c>
      <c r="AC266" s="9">
        <f>IF(Y265+Z265=0, IF(ABS(V266)&lt;=AC$2,IF(ABS(Q266)&lt;=AC$3,1,0), 0), 0)</f>
        <v>0</v>
      </c>
      <c r="AD266" s="9">
        <f>IF(AT266=1,IF(ABS(AE267-AE266)&gt;AD$3,IF(AE266&gt;AM265,IF(AE266&gt;AE267,AM265+AD$4,AE266),IF(AE266&lt;AE267,AM265-AD$4,AE266)),AE266),AE266)</f>
        <v>-0.25</v>
      </c>
      <c r="AE266" s="51">
        <v>-0.25</v>
      </c>
      <c r="AF266" s="9">
        <f>IF(ABS(AE266)&gt;=1.96,1,0)</f>
        <v>0</v>
      </c>
      <c r="AG266" s="9">
        <f>IF(ABS(AE266)&gt;=1.96,1,IF(((SQRT(ABS(AE266-AE265)) - 0.969)/0.416)&gt;=1.8,1,0))</f>
        <v>0</v>
      </c>
      <c r="AH266" s="9">
        <f>AH$2*AE266 + (1-AH$2)*AH265</f>
        <v>0.30889166666666656</v>
      </c>
      <c r="AI266" s="9">
        <f>SQRT(AI$2/(2 - AI$2))</f>
        <v>0.42008402520840293</v>
      </c>
      <c r="AJ266" s="9">
        <f t="shared" si="445"/>
        <v>-0.30889166666666656</v>
      </c>
      <c r="AK266" s="9">
        <f>AE266+AJ265</f>
        <v>-0.79841666666666655</v>
      </c>
      <c r="AL266" s="9">
        <f>IF(AJ266=0, AL$3, AL$3 + AH266*AL$4)</f>
        <v>1.2432448333333332</v>
      </c>
      <c r="AM266" s="9">
        <f>AM$2*AD266 + (1-AM$2)*AM265</f>
        <v>0.30889166666666656</v>
      </c>
      <c r="AN266" s="9">
        <f>IF(AM266&gt;=AN$2,1,IF(AM266&lt;=AN$3,1,0))</f>
        <v>0</v>
      </c>
      <c r="AO266" s="9">
        <f>-1*AM266</f>
        <v>-0.30889166666666656</v>
      </c>
      <c r="AP266" s="9">
        <f>AD266+AO265</f>
        <v>-0.79841666666666655</v>
      </c>
      <c r="AQ266" s="9">
        <f>IF(AO266=0, AQ$3, AQ$3 + AM266*AQ$4)</f>
        <v>1.2432448333333332</v>
      </c>
      <c r="AR266" s="9">
        <f>AE266 - AM265</f>
        <v>-0.79841666666666655</v>
      </c>
      <c r="AS266" s="9">
        <f>IF(AS$3=0,SQRT(1 + (AM$2/(2 - AM$2))),AS$2)</f>
        <v>1.0846522890932808</v>
      </c>
      <c r="AT266" s="9">
        <f>IF(ABS(AR266)&gt;(AS266*AT$3), 1, 0)</f>
        <v>0</v>
      </c>
      <c r="AU266" s="9">
        <f>IF(ABS(AR266)&gt;(AS266*AU$3), 1, 0)</f>
        <v>0</v>
      </c>
      <c r="AV266" s="9">
        <f>IF(ABS(AR266)&gt;(AS266*AV$3), 1, 0)</f>
        <v>0</v>
      </c>
      <c r="AW266" s="9">
        <f>IF(ABS(AR266)&gt;(AS266*AW$3), 1, 0)</f>
        <v>0</v>
      </c>
      <c r="AX266" s="9">
        <f>IF(AU265+AV265=0,IF(ABS(AR266)&lt;=AX$2,IF(ABS(AM266)&lt;=AX$3,1,0), 0), 0)</f>
        <v>0</v>
      </c>
      <c r="AY266" s="9">
        <f>IF(AU265+AV265=0, IF(ABS(AR266)&lt;=AY$2,IF(ABS(AM266)&lt;=AY$3,1,0), 0), 0)</f>
        <v>0</v>
      </c>
      <c r="AZ266" s="9">
        <v>1</v>
      </c>
      <c r="BA266" s="11">
        <f t="shared" si="442"/>
        <v>1</v>
      </c>
      <c r="BB266" s="11">
        <f t="shared" si="442"/>
        <v>1</v>
      </c>
      <c r="BC266" s="11">
        <f>IF(SUM(R266,AN266)&gt;0,1,0)</f>
        <v>0</v>
      </c>
      <c r="BD266" s="11">
        <f t="shared" si="443"/>
        <v>0</v>
      </c>
      <c r="BE266" s="11">
        <f t="shared" si="443"/>
        <v>0</v>
      </c>
      <c r="BF266" s="11">
        <f t="shared" si="443"/>
        <v>1</v>
      </c>
      <c r="BG266" s="11">
        <f t="shared" si="443"/>
        <v>1</v>
      </c>
      <c r="BH266" s="11">
        <f t="shared" si="444"/>
        <v>0</v>
      </c>
      <c r="BI266" s="11">
        <f t="shared" si="444"/>
        <v>0</v>
      </c>
      <c r="BL266" s="11">
        <f t="shared" si="446"/>
        <v>2.1259184866228305</v>
      </c>
      <c r="BM266" s="11">
        <f t="shared" si="446"/>
        <v>1.7896762770039132</v>
      </c>
      <c r="BN266" s="11">
        <f t="shared" si="446"/>
        <v>-2.1259184866228305</v>
      </c>
      <c r="BO266" s="11">
        <f t="shared" si="446"/>
        <v>-1.7896762770039132</v>
      </c>
    </row>
    <row r="267" spans="1:67">
      <c r="A267" s="9"/>
      <c r="B267" s="9">
        <f>COUNT(B263:B266)</f>
        <v>4</v>
      </c>
      <c r="C267" s="9"/>
      <c r="D267" s="9"/>
      <c r="E267" s="9"/>
      <c r="F267" s="9"/>
      <c r="G267" s="9"/>
      <c r="H267" s="9"/>
      <c r="J267" s="9">
        <f>SUM(J263:J266)</f>
        <v>1</v>
      </c>
      <c r="K267" s="9">
        <f>SUM(K263:K266)</f>
        <v>1</v>
      </c>
      <c r="L267" s="9"/>
      <c r="M267" s="9"/>
      <c r="N267" s="9"/>
      <c r="O267" s="9">
        <f>AVERAGE(O263:O266)</f>
        <v>0.61052627500000001</v>
      </c>
      <c r="P267" s="9">
        <f>AVERAGE(P263:P266)</f>
        <v>1.4664991928999997</v>
      </c>
      <c r="Q267" s="9"/>
      <c r="R267" s="9">
        <f>SUM(R263:R266)</f>
        <v>0</v>
      </c>
      <c r="S267" s="9"/>
      <c r="T267" s="9">
        <f>AVERAGE(T263:T266)</f>
        <v>0.5093429416666666</v>
      </c>
      <c r="U267" s="9">
        <f>AVERAGE(U263:U266)</f>
        <v>1.4664991928999997</v>
      </c>
      <c r="V267" s="9"/>
      <c r="W267" s="9"/>
      <c r="X267" s="9">
        <f t="shared" ref="X267:AC267" si="447">SUM(X263:X266)</f>
        <v>0</v>
      </c>
      <c r="Y267" s="9">
        <f t="shared" si="447"/>
        <v>0</v>
      </c>
      <c r="Z267" s="9">
        <f t="shared" si="447"/>
        <v>1</v>
      </c>
      <c r="AA267" s="9">
        <f t="shared" si="447"/>
        <v>1</v>
      </c>
      <c r="AB267" s="9">
        <f t="shared" si="447"/>
        <v>0</v>
      </c>
      <c r="AC267" s="9">
        <f t="shared" si="447"/>
        <v>1</v>
      </c>
      <c r="AD267" s="9"/>
      <c r="AF267" s="9">
        <f>SUM(AF263:AF266)</f>
        <v>0</v>
      </c>
      <c r="AG267" s="9">
        <f>SUM(AG263:AG266)</f>
        <v>0</v>
      </c>
      <c r="AH267" s="9"/>
      <c r="AI267" s="9"/>
      <c r="AJ267" s="9"/>
      <c r="AK267" s="9">
        <f>AVERAGE(AK263:AK266)</f>
        <v>-5.8562499999999934E-2</v>
      </c>
      <c r="AL267" s="9">
        <f>AVERAGE(AL263:AL266)</f>
        <v>1.2671349583333331</v>
      </c>
      <c r="AM267" s="9"/>
      <c r="AN267" s="9">
        <f>SUM(AN263:AN266)</f>
        <v>0</v>
      </c>
      <c r="AO267" s="9"/>
      <c r="AP267" s="9">
        <f>AVERAGE(AP263:AP266)</f>
        <v>-0.19397916666666659</v>
      </c>
      <c r="AQ267" s="9">
        <f>AVERAGE(AQ263:AQ266)</f>
        <v>1.2671349583333331</v>
      </c>
      <c r="AR267" s="9"/>
      <c r="AS267" s="9"/>
      <c r="AT267" s="9">
        <f t="shared" ref="AT267:BI267" si="448">SUM(AT263:AT266)</f>
        <v>0</v>
      </c>
      <c r="AU267" s="9">
        <f t="shared" si="448"/>
        <v>0</v>
      </c>
      <c r="AV267" s="9">
        <f t="shared" si="448"/>
        <v>0</v>
      </c>
      <c r="AW267" s="9">
        <f t="shared" si="448"/>
        <v>0</v>
      </c>
      <c r="AX267" s="9">
        <f t="shared" si="448"/>
        <v>1</v>
      </c>
      <c r="AY267" s="9">
        <f t="shared" si="448"/>
        <v>3</v>
      </c>
      <c r="AZ267" s="9">
        <f t="shared" si="448"/>
        <v>4</v>
      </c>
      <c r="BA267" s="9">
        <f t="shared" si="448"/>
        <v>1</v>
      </c>
      <c r="BB267" s="9">
        <f t="shared" si="448"/>
        <v>1</v>
      </c>
      <c r="BC267" s="9">
        <f t="shared" si="448"/>
        <v>0</v>
      </c>
      <c r="BD267" s="9">
        <f t="shared" si="448"/>
        <v>0</v>
      </c>
      <c r="BE267" s="9">
        <f t="shared" si="448"/>
        <v>0</v>
      </c>
      <c r="BF267" s="9">
        <f t="shared" si="448"/>
        <v>1</v>
      </c>
      <c r="BG267" s="9">
        <f t="shared" si="448"/>
        <v>1</v>
      </c>
      <c r="BH267" s="9">
        <f t="shared" si="448"/>
        <v>0</v>
      </c>
      <c r="BI267" s="9">
        <f t="shared" si="448"/>
        <v>1</v>
      </c>
    </row>
    <row r="268" spans="1:67">
      <c r="A268" s="9"/>
      <c r="B268" s="9"/>
      <c r="C268" s="9"/>
      <c r="D268" s="9"/>
      <c r="E268" s="9"/>
      <c r="F268" s="9"/>
      <c r="G268" s="9"/>
      <c r="H268" s="9"/>
      <c r="J268" s="9"/>
      <c r="K268" s="9"/>
      <c r="L268" s="9"/>
      <c r="M268" s="9"/>
      <c r="N268" s="9"/>
      <c r="O268" s="9">
        <f>P$3 + O267*P$4</f>
        <v>1.473263153</v>
      </c>
      <c r="P268" s="9"/>
      <c r="Q268" s="9"/>
      <c r="R268" s="9"/>
      <c r="S268" s="9"/>
      <c r="T268" s="9">
        <f>U$3 + T267*U$4</f>
        <v>1.4611211529999999</v>
      </c>
      <c r="U268" s="9"/>
      <c r="V268" s="9"/>
      <c r="W268" s="9"/>
      <c r="X268" s="9"/>
      <c r="Y268" s="9"/>
      <c r="Z268" s="9">
        <f>Z267-Y267</f>
        <v>1</v>
      </c>
      <c r="AA268" s="9"/>
      <c r="AB268" s="9"/>
      <c r="AC268" s="9"/>
      <c r="AD268" s="9"/>
      <c r="AF268" s="9"/>
      <c r="AG268" s="9"/>
      <c r="AH268" s="9"/>
      <c r="AI268" s="9"/>
      <c r="AJ268" s="9"/>
      <c r="AK268" s="9">
        <f>AL$3 + AK267*AL$4</f>
        <v>1.1918012499999999</v>
      </c>
      <c r="AL268" s="9"/>
      <c r="AM268" s="9"/>
      <c r="AN268" s="9"/>
      <c r="AO268" s="9"/>
      <c r="AP268" s="9">
        <f>AQ$3 + AP267*AQ$4</f>
        <v>1.1728429166666667</v>
      </c>
      <c r="AQ268" s="9"/>
      <c r="AR268" s="9"/>
      <c r="AS268" s="9"/>
      <c r="AT268" s="9"/>
      <c r="AU268" s="9"/>
      <c r="AV268" s="9">
        <f>AV267-AU267</f>
        <v>0</v>
      </c>
      <c r="AW268" s="9"/>
      <c r="AX268" s="9"/>
      <c r="AY268" s="9"/>
      <c r="AZ268" s="9"/>
    </row>
    <row r="269" spans="1:67">
      <c r="A269" s="9"/>
      <c r="B269" s="9"/>
      <c r="C269" s="9"/>
      <c r="D269" s="9"/>
      <c r="E269" s="9"/>
      <c r="F269" s="9"/>
      <c r="G269" s="9"/>
      <c r="H269" s="9"/>
      <c r="J269" s="9"/>
      <c r="K269" s="9"/>
      <c r="L269" s="9"/>
      <c r="M269" s="9"/>
      <c r="N269" s="9"/>
      <c r="O269" s="9">
        <f>STDEV(O263:O266)</f>
        <v>1.2305285387553195</v>
      </c>
      <c r="P269" s="9"/>
      <c r="Q269" s="9"/>
      <c r="R269" s="9"/>
      <c r="S269" s="9"/>
      <c r="T269" s="9">
        <f>STDEV(T263:T266)</f>
        <v>1.2200908499156811</v>
      </c>
      <c r="U269" s="9"/>
      <c r="V269" s="9"/>
      <c r="W269" s="9"/>
      <c r="X269" s="9"/>
      <c r="Y269" s="9"/>
      <c r="Z269" s="9"/>
      <c r="AA269" s="9"/>
      <c r="AB269" s="9"/>
      <c r="AC269" s="9"/>
      <c r="AD269" s="9"/>
      <c r="AF269" s="9"/>
      <c r="AG269" s="9"/>
      <c r="AH269" s="9"/>
      <c r="AI269" s="9"/>
      <c r="AJ269" s="9"/>
      <c r="AK269" s="9">
        <f>STDEV(AK263:AK266)</f>
        <v>0.52785605578130856</v>
      </c>
      <c r="AL269" s="9"/>
      <c r="AM269" s="9"/>
      <c r="AN269" s="9"/>
      <c r="AO269" s="9"/>
      <c r="AP269" s="9">
        <f>STDEV(AP263:AP266)</f>
        <v>0.44206161782983749</v>
      </c>
      <c r="AQ269" s="9"/>
      <c r="AR269" s="9"/>
      <c r="AS269" s="9"/>
      <c r="AT269" s="9"/>
      <c r="AU269" s="9"/>
      <c r="AV269" s="9"/>
      <c r="AW269" s="9"/>
      <c r="AX269" s="9"/>
      <c r="AY269" s="9"/>
      <c r="AZ269" s="9"/>
    </row>
    <row r="270" spans="1:67">
      <c r="A270" s="9"/>
      <c r="B270" s="9"/>
      <c r="C270" s="9"/>
      <c r="D270" s="9"/>
      <c r="E270" s="9"/>
      <c r="F270" s="9"/>
      <c r="G270" s="9"/>
      <c r="H270" s="9"/>
      <c r="J270" s="9"/>
      <c r="K270" s="9"/>
      <c r="L270" s="9"/>
      <c r="M270" s="9"/>
      <c r="N270" s="9"/>
      <c r="O270" s="9">
        <f>SQRT(O269^2 + O267^2)</f>
        <v>1.3736603718374778</v>
      </c>
      <c r="P270" s="9"/>
      <c r="Q270" s="9"/>
      <c r="R270" s="9"/>
      <c r="S270" s="9"/>
      <c r="T270" s="9">
        <f>SQRT(T269^2 + T267^2)</f>
        <v>1.3221391433104241</v>
      </c>
      <c r="U270" s="9"/>
      <c r="V270" s="9"/>
      <c r="W270" s="9"/>
      <c r="X270" s="9"/>
      <c r="Y270" s="9"/>
      <c r="Z270" s="9"/>
      <c r="AA270" s="9"/>
      <c r="AB270" s="9"/>
      <c r="AC270" s="9"/>
      <c r="AD270" s="9"/>
      <c r="AF270" s="9"/>
      <c r="AG270" s="9"/>
      <c r="AH270" s="9"/>
      <c r="AI270" s="9"/>
      <c r="AJ270" s="9"/>
      <c r="AK270" s="9">
        <f>SQRT(AK269^2 + AK267^2)</f>
        <v>0.53109470156578475</v>
      </c>
      <c r="AL270" s="9"/>
      <c r="AM270" s="9"/>
      <c r="AN270" s="9"/>
      <c r="AO270" s="9"/>
      <c r="AP270" s="9">
        <f>SQRT(AP269^2 + AP267^2)</f>
        <v>0.48274878669865939</v>
      </c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1:67">
      <c r="A271" s="9"/>
      <c r="B271" s="9"/>
      <c r="C271" s="9"/>
      <c r="D271" s="9"/>
      <c r="E271" s="9"/>
      <c r="F271" s="9"/>
      <c r="G271" s="9"/>
      <c r="H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1:67">
      <c r="A272" s="9"/>
      <c r="B272" s="9"/>
      <c r="C272" s="9"/>
      <c r="D272" s="9"/>
      <c r="E272" s="9"/>
      <c r="F272" s="9"/>
      <c r="G272" s="9"/>
      <c r="H272" s="9"/>
      <c r="J272" s="9"/>
      <c r="K272" s="9"/>
      <c r="L272" s="9">
        <f>AVERAGE(I273:I275)</f>
        <v>8.3333333333333329E-2</v>
      </c>
      <c r="M272" s="9"/>
      <c r="N272" s="9">
        <v>0</v>
      </c>
      <c r="O272" s="9"/>
      <c r="P272" s="9"/>
      <c r="Q272" s="9">
        <f>AVERAGE(I273:I275)</f>
        <v>8.3333333333333329E-2</v>
      </c>
      <c r="R272" s="9"/>
      <c r="S272" s="9">
        <f>-1*Q272</f>
        <v>-8.3333333333333329E-2</v>
      </c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F272" s="9"/>
      <c r="AG272" s="9"/>
      <c r="AH272" s="9">
        <f>AVERAGE(AE273:AE275)</f>
        <v>9.526666666666668E-2</v>
      </c>
      <c r="AI272" s="9"/>
      <c r="AJ272" s="9">
        <v>0</v>
      </c>
      <c r="AK272" s="9"/>
      <c r="AL272" s="9"/>
      <c r="AM272" s="9">
        <f>AVERAGE(AE273:AE275)</f>
        <v>9.526666666666668E-2</v>
      </c>
      <c r="AN272" s="9"/>
      <c r="AO272" s="9">
        <f>-1*AM272</f>
        <v>-9.526666666666668E-2</v>
      </c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1:67">
      <c r="A273" s="30" t="s">
        <v>58</v>
      </c>
      <c r="B273" s="31">
        <v>1</v>
      </c>
      <c r="C273" s="30" t="s">
        <v>370</v>
      </c>
      <c r="D273" s="30">
        <v>541</v>
      </c>
      <c r="E273" s="30" t="s">
        <v>330</v>
      </c>
      <c r="F273" s="30">
        <v>20100121</v>
      </c>
      <c r="G273" s="30" t="s">
        <v>153</v>
      </c>
      <c r="H273" s="9">
        <f>IF(X273=1,IF(ABS(I274-I273)&gt;H$3,IF(I273&gt;Q272,IF(I273&gt;I274,Q272+H$4,I273),IF(I273&lt;I274,Q272-H$4,I273)),I273),I273)</f>
        <v>0</v>
      </c>
      <c r="I273" s="30">
        <v>0</v>
      </c>
      <c r="J273" s="9">
        <f>IF(ABS(I273)&gt;=1.96,1,0)</f>
        <v>0</v>
      </c>
      <c r="K273" s="9">
        <f>IF(ABS(I273)&gt;=1.96,1,IF(((SQRT(ABS(I273-I272)) - 0.969)/0.416)&gt;=1.96,1,0))</f>
        <v>0</v>
      </c>
      <c r="L273" s="9">
        <f>L$2*I273 + (1-L$2)*L272</f>
        <v>5.8333333333333327E-2</v>
      </c>
      <c r="M273" s="9">
        <f>SQRT(M$2/(2 - M$2))</f>
        <v>0.42008402520840293</v>
      </c>
      <c r="N273" s="9">
        <f>IF(ABS(L273)&gt;=0*M273,(-L273),0)</f>
        <v>-5.8333333333333327E-2</v>
      </c>
      <c r="O273" s="9">
        <f>I273+N272</f>
        <v>0</v>
      </c>
      <c r="P273" s="9">
        <f>IF(N273=0, P$3, P$3 + L273*P$4)</f>
        <v>1.4069999999999998</v>
      </c>
      <c r="Q273" s="9">
        <f>Q$2*H273 + (1-Q$2)*Q272</f>
        <v>5.8333333333333327E-2</v>
      </c>
      <c r="R273" s="9">
        <f>IF(Q273&gt;=R$2,1,IF(Q273&lt;=R$3,1,0))</f>
        <v>0</v>
      </c>
      <c r="S273" s="9">
        <f>-1*Q273</f>
        <v>-5.8333333333333327E-2</v>
      </c>
      <c r="T273" s="9">
        <f>H273+S272</f>
        <v>-8.3333333333333329E-2</v>
      </c>
      <c r="U273" s="9">
        <f>IF(S273=0, U$3, U$3 + Q273*U$4)</f>
        <v>1.4069999999999998</v>
      </c>
      <c r="V273" s="9">
        <f>I273 - Q272</f>
        <v>-8.3333333333333329E-2</v>
      </c>
      <c r="W273" s="9">
        <f>IF(W$3=0,SQRT(1 + (Q$2/(2 - Q$2))),W$2)</f>
        <v>1.0846522890932808</v>
      </c>
      <c r="X273" s="9">
        <f>IF(ABS(V273)&gt;(W273*X$3), 1, 0)</f>
        <v>0</v>
      </c>
      <c r="Y273" s="9">
        <f>IF(ABS(V273)&gt;(W273*Y$3), 1, 0)</f>
        <v>0</v>
      </c>
      <c r="Z273" s="9">
        <f>IF(ABS(V273)&gt;(W273*Z$3), 1, 0)</f>
        <v>0</v>
      </c>
      <c r="AA273" s="9">
        <f>IF(ABS(V273)&gt;(W273*AA$3), 1, 0)</f>
        <v>0</v>
      </c>
      <c r="AB273" s="9">
        <f>IF(Y272+Z272=0,IF(ABS(V273)&lt;=AB$2,IF(ABS(Q273)&lt;=AB$3,1,0), 0), 0)</f>
        <v>1</v>
      </c>
      <c r="AC273" s="9">
        <f>IF(Y272+Z272=0, IF(ABS(V273)&lt;=AC$2,IF(ABS(Q273)&lt;=AC$3,1,0), 0), 0)</f>
        <v>1</v>
      </c>
      <c r="AD273" s="9">
        <f>IF(AT273=1,IF(ABS(AE274-AE273)&gt;AD$3,IF(AE273&gt;AM272,IF(AE273&gt;AE274,AM272+AD$4,AE273),IF(AE273&lt;AE274,AM272-AD$4,AE273)),AE273),AE273)</f>
        <v>0</v>
      </c>
      <c r="AE273" s="30">
        <v>0</v>
      </c>
      <c r="AF273" s="9">
        <f>IF(ABS(AE273)&gt;=1.96,1,0)</f>
        <v>0</v>
      </c>
      <c r="AG273" s="9">
        <f>IF(ABS(AE273)&gt;=1.96,1,IF(((SQRT(ABS(AE273-AE272)) - 0.969)/0.416)&gt;=1.8,1,0))</f>
        <v>0</v>
      </c>
      <c r="AH273" s="9">
        <f>AH$2*AE273 + (1-AH$2)*AH272</f>
        <v>6.6686666666666672E-2</v>
      </c>
      <c r="AI273" s="9">
        <f>SQRT(AI$2/(2 - AI$2))</f>
        <v>0.42008402520840293</v>
      </c>
      <c r="AJ273" s="9">
        <f>IF(ABS(AH273)&gt;=0*AI273,(-AH273),0)</f>
        <v>-6.6686666666666672E-2</v>
      </c>
      <c r="AK273" s="9">
        <f>AE273+AJ272</f>
        <v>0</v>
      </c>
      <c r="AL273" s="9">
        <f>IF(AJ273=0, AL$3, AL$3 + AH273*AL$4)</f>
        <v>1.2093361333333332</v>
      </c>
      <c r="AM273" s="9">
        <f>AM$2*AD273 + (1-AM$2)*AM272</f>
        <v>6.6686666666666672E-2</v>
      </c>
      <c r="AN273" s="9">
        <f>IF(AM273&gt;=AN$2,1,IF(AM273&lt;=AN$3,1,0))</f>
        <v>0</v>
      </c>
      <c r="AO273" s="9">
        <f>-1*AM273</f>
        <v>-6.6686666666666672E-2</v>
      </c>
      <c r="AP273" s="9">
        <f>AD273+AO272</f>
        <v>-9.526666666666668E-2</v>
      </c>
      <c r="AQ273" s="9">
        <f>IF(AO273=0, AQ$3, AQ$3 + AM273*AQ$4)</f>
        <v>1.2093361333333332</v>
      </c>
      <c r="AR273" s="9">
        <f>AE273 - AM272</f>
        <v>-9.526666666666668E-2</v>
      </c>
      <c r="AS273" s="9">
        <f>IF(AS$3=0,SQRT(1 + (AM$2/(2 - AM$2))),AS$2)</f>
        <v>1.0846522890932808</v>
      </c>
      <c r="AT273" s="9">
        <f>IF(ABS(AR273)&gt;(AS273*AT$3), 1, 0)</f>
        <v>0</v>
      </c>
      <c r="AU273" s="9">
        <f>IF(ABS(AR273)&gt;(AS273*AU$3), 1, 0)</f>
        <v>0</v>
      </c>
      <c r="AV273" s="9">
        <f>IF(ABS(AR273)&gt;(AS273*AV$3), 1, 0)</f>
        <v>0</v>
      </c>
      <c r="AW273" s="9">
        <f>IF(ABS(AR273)&gt;(AS273*AW$3), 1, 0)</f>
        <v>0</v>
      </c>
      <c r="AX273" s="9">
        <f>IF(AU272+AV272=0,IF(ABS(AR273)&lt;=AX$2,IF(ABS(AM273)&lt;=AX$3,1,0), 0), 0)</f>
        <v>1</v>
      </c>
      <c r="AY273" s="9">
        <f>IF(AU272+AV272=0, IF(ABS(AR273)&lt;=AY$2,IF(ABS(AM273)&lt;=AY$3,1,0), 0), 0)</f>
        <v>1</v>
      </c>
      <c r="AZ273" s="9">
        <v>1</v>
      </c>
      <c r="BA273" s="11">
        <f t="shared" ref="BA273:BB275" si="449">IF(SUM(J273,AF273)&gt;0,1,0)</f>
        <v>0</v>
      </c>
      <c r="BB273" s="11">
        <f t="shared" si="449"/>
        <v>0</v>
      </c>
      <c r="BC273" s="11">
        <f>IF(SUM(R273,AN273)&gt;0,1,0)</f>
        <v>0</v>
      </c>
      <c r="BD273" s="11">
        <f t="shared" ref="BD273:BG275" si="450">IF(SUM(X273,AT273)&gt;0,1,0)</f>
        <v>0</v>
      </c>
      <c r="BE273" s="11">
        <f t="shared" si="450"/>
        <v>0</v>
      </c>
      <c r="BF273" s="11">
        <f t="shared" si="450"/>
        <v>0</v>
      </c>
      <c r="BG273" s="11">
        <f t="shared" si="450"/>
        <v>0</v>
      </c>
      <c r="BH273" s="11">
        <f t="shared" ref="BH273:BI275" si="451">IF(SUM(AB273,AX273)=2,1,0)</f>
        <v>1</v>
      </c>
      <c r="BI273" s="11">
        <f t="shared" si="451"/>
        <v>1</v>
      </c>
      <c r="BL273" s="11">
        <f>BL$3*BL$4</f>
        <v>2.1259184866228305</v>
      </c>
      <c r="BM273" s="11">
        <f>BM$3*BM$4</f>
        <v>1.7896762770039132</v>
      </c>
      <c r="BN273" s="11">
        <f>BN$3*BN$4</f>
        <v>-2.1259184866228305</v>
      </c>
      <c r="BO273" s="11">
        <f>BO$3*BO$4</f>
        <v>-1.7896762770039132</v>
      </c>
    </row>
    <row r="274" spans="1:67">
      <c r="A274" s="30" t="s">
        <v>58</v>
      </c>
      <c r="B274" s="31">
        <v>1</v>
      </c>
      <c r="C274" s="30" t="s">
        <v>370</v>
      </c>
      <c r="D274" s="30">
        <v>540</v>
      </c>
      <c r="E274" s="30" t="s">
        <v>330</v>
      </c>
      <c r="F274" s="30">
        <v>20100222</v>
      </c>
      <c r="G274" s="30" t="s">
        <v>5</v>
      </c>
      <c r="H274" s="9">
        <f>IF(X274=1,IF(ABS(I275-I274)&gt;H$3,IF(I274&gt;Q273,IF(I274&gt;I275,Q273+H$4,I274),IF(I274&lt;I275,Q273-H$4,I274)),I274),I274)</f>
        <v>-1.1667000000000001</v>
      </c>
      <c r="I274" s="30">
        <v>-1.1667000000000001</v>
      </c>
      <c r="J274" s="9">
        <f>IF(ABS(I274)&gt;=1.96,1,0)</f>
        <v>0</v>
      </c>
      <c r="K274" s="9">
        <f>IF(ABS(I274)&gt;=1.96,1,IF(((SQRT(ABS(I274-I273)) - 0.969)/0.416)&gt;=1.96,1,0))</f>
        <v>0</v>
      </c>
      <c r="L274" s="9">
        <f>L$2*I274 + (1-L$2)*L273</f>
        <v>-0.30917666666666666</v>
      </c>
      <c r="M274" s="9">
        <f>SQRT(M$2/(2 - M$2))</f>
        <v>0.42008402520840293</v>
      </c>
      <c r="N274" s="9">
        <f>IF(ABS(L274)&gt;=0*M274,(-L274),0)</f>
        <v>0.30917666666666666</v>
      </c>
      <c r="O274" s="9">
        <f>I274+N273</f>
        <v>-1.2250333333333334</v>
      </c>
      <c r="P274" s="9">
        <f>IF(N274=0, P$3, P$3 + L274*P$4)</f>
        <v>1.3628988</v>
      </c>
      <c r="Q274" s="9">
        <f>Q$2*H274 + (1-Q$2)*Q273</f>
        <v>-0.30917666666666666</v>
      </c>
      <c r="R274" s="9">
        <f>IF(Q274&gt;=R$2,1,IF(Q274&lt;=R$3,1,0))</f>
        <v>0</v>
      </c>
      <c r="S274" s="9">
        <f>-1*Q274</f>
        <v>0.30917666666666666</v>
      </c>
      <c r="T274" s="9">
        <f>H274+S273</f>
        <v>-1.2250333333333334</v>
      </c>
      <c r="U274" s="9">
        <f>IF(S274=0, U$3, U$3 + Q274*U$4)</f>
        <v>1.3628988</v>
      </c>
      <c r="V274" s="9">
        <f>I274 - Q273</f>
        <v>-1.2250333333333334</v>
      </c>
      <c r="W274" s="9">
        <f>IF(W$3=0,SQRT(1 + (Q$2/(2 - Q$2))),W$2)</f>
        <v>1.0846522890932808</v>
      </c>
      <c r="X274" s="9">
        <f>IF(ABS(V274)&gt;(W274*X$3), 1, 0)</f>
        <v>0</v>
      </c>
      <c r="Y274" s="9">
        <f>IF(ABS(V274)&gt;(W274*Y$3), 1, 0)</f>
        <v>0</v>
      </c>
      <c r="Z274" s="9">
        <f>IF(ABS(V274)&gt;(W274*Z$3), 1, 0)</f>
        <v>0</v>
      </c>
      <c r="AA274" s="9">
        <f>IF(ABS(V274)&gt;(W274*AA$3), 1, 0)</f>
        <v>0</v>
      </c>
      <c r="AB274" s="9">
        <f>IF(Y273+Z273=0,IF(ABS(V274)&lt;=AB$2,IF(ABS(Q274)&lt;=AB$3,1,0), 0), 0)</f>
        <v>0</v>
      </c>
      <c r="AC274" s="9">
        <f>IF(Y273+Z273=0, IF(ABS(V274)&lt;=AC$2,IF(ABS(Q274)&lt;=AC$3,1,0), 0), 0)</f>
        <v>0</v>
      </c>
      <c r="AD274" s="9">
        <f>IF(AT274=1,IF(ABS(AE275-AE274)&gt;AD$3,IF(AE274&gt;AM273,IF(AE274&gt;AE275,AM273+AD$4,AE274),IF(AE274&lt;AE275,AM273-AD$4,AE274)),AE274),AE274)</f>
        <v>-0.85709999999999997</v>
      </c>
      <c r="AE274" s="30">
        <v>-0.85709999999999997</v>
      </c>
      <c r="AF274" s="9">
        <f>IF(ABS(AE274)&gt;=1.96,1,0)</f>
        <v>0</v>
      </c>
      <c r="AG274" s="9">
        <f>IF(ABS(AE274)&gt;=1.96,1,IF(((SQRT(ABS(AE274-AE273)) - 0.969)/0.416)&gt;=1.8,1,0))</f>
        <v>0</v>
      </c>
      <c r="AH274" s="9">
        <f>AH$2*AE274 + (1-AH$2)*AH273</f>
        <v>-0.21044933333333329</v>
      </c>
      <c r="AI274" s="9">
        <f>SQRT(AI$2/(2 - AI$2))</f>
        <v>0.42008402520840293</v>
      </c>
      <c r="AJ274" s="9">
        <f t="shared" ref="AJ274:AJ275" si="452">IF(ABS(AH274)&gt;=0*AI274,(-AH274),0)</f>
        <v>0.21044933333333329</v>
      </c>
      <c r="AK274" s="9">
        <f>AE274+AJ273</f>
        <v>-0.92378666666666664</v>
      </c>
      <c r="AL274" s="9">
        <f>IF(AJ274=0, AL$3, AL$3 + AH274*AL$4)</f>
        <v>1.1705370933333332</v>
      </c>
      <c r="AM274" s="9">
        <f>AM$2*AD274 + (1-AM$2)*AM273</f>
        <v>-0.21044933333333329</v>
      </c>
      <c r="AN274" s="9">
        <f>IF(AM274&gt;=AN$2,1,IF(AM274&lt;=AN$3,1,0))</f>
        <v>0</v>
      </c>
      <c r="AO274" s="9">
        <f>-1*AM274</f>
        <v>0.21044933333333329</v>
      </c>
      <c r="AP274" s="9">
        <f>AD274+AO273</f>
        <v>-0.92378666666666664</v>
      </c>
      <c r="AQ274" s="9">
        <f>IF(AO274=0, AQ$3, AQ$3 + AM274*AQ$4)</f>
        <v>1.1705370933333332</v>
      </c>
      <c r="AR274" s="9">
        <f>AE274 - AM273</f>
        <v>-0.92378666666666664</v>
      </c>
      <c r="AS274" s="9">
        <f>IF(AS$3=0,SQRT(1 + (AM$2/(2 - AM$2))),AS$2)</f>
        <v>1.0846522890932808</v>
      </c>
      <c r="AT274" s="9">
        <f>IF(ABS(AR274)&gt;(AS274*AT$3), 1, 0)</f>
        <v>0</v>
      </c>
      <c r="AU274" s="9">
        <f>IF(ABS(AR274)&gt;(AS274*AU$3), 1, 0)</f>
        <v>0</v>
      </c>
      <c r="AV274" s="9">
        <f>IF(ABS(AR274)&gt;(AS274*AV$3), 1, 0)</f>
        <v>0</v>
      </c>
      <c r="AW274" s="9">
        <f>IF(ABS(AR274)&gt;(AS274*AW$3), 1, 0)</f>
        <v>0</v>
      </c>
      <c r="AX274" s="9">
        <f>IF(AU273+AV273=0,IF(ABS(AR274)&lt;=AX$2,IF(ABS(AM274)&lt;=AX$3,1,0), 0), 0)</f>
        <v>0</v>
      </c>
      <c r="AY274" s="9">
        <f>IF(AU273+AV273=0, IF(ABS(AR274)&lt;=AY$2,IF(ABS(AM274)&lt;=AY$3,1,0), 0), 0)</f>
        <v>0</v>
      </c>
      <c r="AZ274" s="9">
        <v>1</v>
      </c>
      <c r="BA274" s="11">
        <f t="shared" si="449"/>
        <v>0</v>
      </c>
      <c r="BB274" s="11">
        <f t="shared" si="449"/>
        <v>0</v>
      </c>
      <c r="BC274" s="11">
        <f>IF(SUM(R274,AN274)&gt;0,1,0)</f>
        <v>0</v>
      </c>
      <c r="BD274" s="11">
        <f t="shared" si="450"/>
        <v>0</v>
      </c>
      <c r="BE274" s="11">
        <f t="shared" si="450"/>
        <v>0</v>
      </c>
      <c r="BF274" s="11">
        <f t="shared" si="450"/>
        <v>0</v>
      </c>
      <c r="BG274" s="11">
        <f t="shared" si="450"/>
        <v>0</v>
      </c>
      <c r="BH274" s="11">
        <f t="shared" si="451"/>
        <v>0</v>
      </c>
      <c r="BI274" s="11">
        <f t="shared" si="451"/>
        <v>0</v>
      </c>
      <c r="BL274" s="11">
        <f t="shared" ref="BL274:BO275" si="453">BL$3*BL$4</f>
        <v>2.1259184866228305</v>
      </c>
      <c r="BM274" s="11">
        <f t="shared" si="453"/>
        <v>1.7896762770039132</v>
      </c>
      <c r="BN274" s="11">
        <f t="shared" si="453"/>
        <v>-2.1259184866228305</v>
      </c>
      <c r="BO274" s="11">
        <f t="shared" si="453"/>
        <v>-1.7896762770039132</v>
      </c>
    </row>
    <row r="275" spans="1:67">
      <c r="A275" s="30" t="s">
        <v>58</v>
      </c>
      <c r="B275" s="31">
        <v>1</v>
      </c>
      <c r="C275" s="30" t="s">
        <v>370</v>
      </c>
      <c r="D275" s="30">
        <v>542</v>
      </c>
      <c r="E275" s="30" t="s">
        <v>330</v>
      </c>
      <c r="F275" s="30">
        <v>20100308</v>
      </c>
      <c r="G275" s="30" t="s">
        <v>387</v>
      </c>
      <c r="H275" s="9">
        <f>IF(X275=1,IF(ABS(I276-I275)&gt;H$3,IF(I275&gt;Q274,IF(I275&gt;I276,Q274+H$4,I275),IF(I275&lt;I276,Q274-H$4,I275)),I275),I275)</f>
        <v>1.4167000000000001</v>
      </c>
      <c r="I275" s="30">
        <v>1.4167000000000001</v>
      </c>
      <c r="J275" s="9">
        <f>IF(ABS(I275)&gt;=1.96,1,0)</f>
        <v>0</v>
      </c>
      <c r="K275" s="9">
        <f>IF(ABS(I275)&gt;=1.96,1,IF(((SQRT(ABS(I275-I274)) - 0.969)/0.416)&gt;=1.96,1,0))</f>
        <v>0</v>
      </c>
      <c r="L275" s="9">
        <f>L$2*I275 + (1-L$2)*L274</f>
        <v>0.20858633333333335</v>
      </c>
      <c r="M275" s="9">
        <f>SQRT(M$2/(2 - M$2))</f>
        <v>0.42008402520840293</v>
      </c>
      <c r="N275" s="9">
        <f>IF(ABS(L275)&gt;=0*M275,(-L275),0)</f>
        <v>-0.20858633333333335</v>
      </c>
      <c r="O275" s="9">
        <f>I275+N274</f>
        <v>1.7258766666666667</v>
      </c>
      <c r="P275" s="9">
        <f>IF(N275=0, P$3, P$3 + L275*P$4)</f>
        <v>1.4250303599999998</v>
      </c>
      <c r="Q275" s="9">
        <f>Q$2*H275 + (1-Q$2)*Q274</f>
        <v>0.20858633333333335</v>
      </c>
      <c r="R275" s="9">
        <f>IF(Q275&gt;=R$2,1,IF(Q275&lt;=R$3,1,0))</f>
        <v>0</v>
      </c>
      <c r="S275" s="9">
        <f>-1*Q275</f>
        <v>-0.20858633333333335</v>
      </c>
      <c r="T275" s="9">
        <f>H275+S274</f>
        <v>1.7258766666666667</v>
      </c>
      <c r="U275" s="9">
        <f>IF(S275=0, U$3, U$3 + Q275*U$4)</f>
        <v>1.4250303599999998</v>
      </c>
      <c r="V275" s="9">
        <f>I275 - Q274</f>
        <v>1.7258766666666667</v>
      </c>
      <c r="W275" s="9">
        <f>IF(W$3=0,SQRT(1 + (Q$2/(2 - Q$2))),W$2)</f>
        <v>1.0846522890932808</v>
      </c>
      <c r="X275" s="9">
        <f>IF(ABS(V275)&gt;(W275*X$3), 1, 0)</f>
        <v>0</v>
      </c>
      <c r="Y275" s="9">
        <f>IF(ABS(V275)&gt;(W275*Y$3), 1, 0)</f>
        <v>0</v>
      </c>
      <c r="Z275" s="9">
        <f>IF(ABS(V275)&gt;(W275*Z$3), 1, 0)</f>
        <v>0</v>
      </c>
      <c r="AA275" s="9">
        <f>IF(ABS(V275)&gt;(W275*AA$3), 1, 0)</f>
        <v>1</v>
      </c>
      <c r="AB275" s="9">
        <f>IF(Y274+Z274=0,IF(ABS(V275)&lt;=AB$2,IF(ABS(Q275)&lt;=AB$3,1,0), 0), 0)</f>
        <v>0</v>
      </c>
      <c r="AC275" s="9">
        <f>IF(Y274+Z274=0, IF(ABS(V275)&lt;=AC$2,IF(ABS(Q275)&lt;=AC$3,1,0), 0), 0)</f>
        <v>0</v>
      </c>
      <c r="AD275" s="9">
        <f>IF(AT275=1,IF(ABS(AE276-AE275)&gt;AD$3,IF(AE275&gt;AM274,IF(AE275&gt;AE276,AM274+AD$4,AE275),IF(AE69ae70,AM274-AD$4,AE275)),AE275),AE275)</f>
        <v>1.1429</v>
      </c>
      <c r="AE275" s="30">
        <v>1.1429</v>
      </c>
      <c r="AF275" s="9">
        <f>IF(ABS(AE275)&gt;=1.96,1,0)</f>
        <v>0</v>
      </c>
      <c r="AG275" s="9">
        <f>IF(ABS(AE275)&gt;=1.96,1,IF(((SQRT(ABS(AE275-AE274)) - 0.969)/0.416)&gt;=1.8,1,0))</f>
        <v>0</v>
      </c>
      <c r="AH275" s="9">
        <f>AH$2*AE275 + (1-AH$2)*AH274</f>
        <v>0.19555546666666671</v>
      </c>
      <c r="AI275" s="9">
        <f>SQRT(AI$2/(2 - AI$2))</f>
        <v>0.42008402520840293</v>
      </c>
      <c r="AJ275" s="9">
        <f t="shared" si="452"/>
        <v>-0.19555546666666671</v>
      </c>
      <c r="AK275" s="9">
        <f>AE275+AJ274</f>
        <v>1.3533493333333333</v>
      </c>
      <c r="AL275" s="9">
        <f>IF(AJ275=0, AL$3, AL$3 + AH275*AL$4)</f>
        <v>1.2273777653333333</v>
      </c>
      <c r="AM275" s="9">
        <f>AM$2*AD275 + (1-AM$2)*AM274</f>
        <v>0.19555546666666671</v>
      </c>
      <c r="AN275" s="9">
        <f>IF(AM275&gt;=AN$2,1,IF(AM275&lt;=AN$3,1,0))</f>
        <v>0</v>
      </c>
      <c r="AO275" s="9">
        <f>-1*AM275</f>
        <v>-0.19555546666666671</v>
      </c>
      <c r="AP275" s="9">
        <f>AD275+AO274</f>
        <v>1.3533493333333333</v>
      </c>
      <c r="AQ275" s="9">
        <f>IF(AO275=0, AQ$3, AQ$3 + AM275*AQ$4)</f>
        <v>1.2273777653333333</v>
      </c>
      <c r="AR275" s="9">
        <f>AE275 - AM274</f>
        <v>1.3533493333333333</v>
      </c>
      <c r="AS275" s="9">
        <f>IF(AS$3=0,SQRT(1 + (AM$2/(2 - AM$2))),AS$2)</f>
        <v>1.0846522890932808</v>
      </c>
      <c r="AT275" s="9">
        <f>IF(ABS(AR275)&gt;(AS275*AT$3), 1, 0)</f>
        <v>0</v>
      </c>
      <c r="AU275" s="9">
        <f>IF(ABS(AR275)&gt;(AS275*AU$3), 1, 0)</f>
        <v>0</v>
      </c>
      <c r="AV275" s="9">
        <f>IF(ABS(AR275)&gt;(AS275*AV$3), 1, 0)</f>
        <v>0</v>
      </c>
      <c r="AW275" s="9">
        <f>IF(ABS(AR275)&gt;(AS275*AW$3), 1, 0)</f>
        <v>0</v>
      </c>
      <c r="AX275" s="9">
        <f>IF(AU274+AV274=0,IF(ABS(AR275)&lt;=AX$2,IF(ABS(AM275)&lt;=AX$3,1,0), 0), 0)</f>
        <v>0</v>
      </c>
      <c r="AY275" s="9">
        <f>IF(AU274+AV274=0, IF(ABS(AR275)&lt;=AY$2,IF(ABS(AM275)&lt;=AY$3,1,0), 0), 0)</f>
        <v>0</v>
      </c>
      <c r="AZ275" s="9">
        <v>1</v>
      </c>
      <c r="BA275" s="11">
        <f t="shared" si="449"/>
        <v>0</v>
      </c>
      <c r="BB275" s="11">
        <f t="shared" si="449"/>
        <v>0</v>
      </c>
      <c r="BC275" s="11">
        <f>IF(SUM(R275,AN275)&gt;0,1,0)</f>
        <v>0</v>
      </c>
      <c r="BD275" s="11">
        <f t="shared" si="450"/>
        <v>0</v>
      </c>
      <c r="BE275" s="11">
        <f t="shared" si="450"/>
        <v>0</v>
      </c>
      <c r="BF275" s="11">
        <f t="shared" si="450"/>
        <v>0</v>
      </c>
      <c r="BG275" s="11">
        <f t="shared" si="450"/>
        <v>1</v>
      </c>
      <c r="BH275" s="11">
        <f t="shared" si="451"/>
        <v>0</v>
      </c>
      <c r="BI275" s="11">
        <f t="shared" si="451"/>
        <v>0</v>
      </c>
      <c r="BL275" s="11">
        <f t="shared" si="453"/>
        <v>2.1259184866228305</v>
      </c>
      <c r="BM275" s="11">
        <f t="shared" si="453"/>
        <v>1.7896762770039132</v>
      </c>
      <c r="BN275" s="11">
        <f t="shared" si="453"/>
        <v>-2.1259184866228305</v>
      </c>
      <c r="BO275" s="11">
        <f t="shared" si="453"/>
        <v>-1.7896762770039132</v>
      </c>
    </row>
    <row r="276" spans="1:67">
      <c r="A276" s="9"/>
      <c r="B276" s="9">
        <f>COUNT(B273:B275)</f>
        <v>3</v>
      </c>
      <c r="C276" s="9"/>
      <c r="D276" s="9"/>
      <c r="E276" s="9"/>
      <c r="F276" s="9"/>
      <c r="G276" s="9"/>
      <c r="H276" s="9"/>
      <c r="J276" s="9">
        <f>SUM(J273:J275)</f>
        <v>0</v>
      </c>
      <c r="K276" s="9">
        <f>SUM(K273:K275)</f>
        <v>0</v>
      </c>
      <c r="L276" s="9"/>
      <c r="M276" s="9"/>
      <c r="N276" s="9"/>
      <c r="O276" s="9">
        <f>AVERAGE(O273:O275)</f>
        <v>0.16694777777777778</v>
      </c>
      <c r="P276" s="9">
        <f>AVERAGE(P273:P275)</f>
        <v>1.3983097200000001</v>
      </c>
      <c r="Q276" s="9"/>
      <c r="R276" s="9">
        <f>SUM(R273:R275)</f>
        <v>0</v>
      </c>
      <c r="S276" s="9"/>
      <c r="T276" s="9">
        <f>AVERAGE(T273:T275)</f>
        <v>0.13917000000000002</v>
      </c>
      <c r="U276" s="9">
        <f>AVERAGE(U273:U275)</f>
        <v>1.3983097200000001</v>
      </c>
      <c r="V276" s="9"/>
      <c r="W276" s="9"/>
      <c r="X276" s="9">
        <f t="shared" ref="X276:AC276" si="454">SUM(X273:X275)</f>
        <v>0</v>
      </c>
      <c r="Y276" s="9">
        <f t="shared" si="454"/>
        <v>0</v>
      </c>
      <c r="Z276" s="9">
        <f t="shared" si="454"/>
        <v>0</v>
      </c>
      <c r="AA276" s="9">
        <f t="shared" si="454"/>
        <v>1</v>
      </c>
      <c r="AB276" s="9">
        <f t="shared" si="454"/>
        <v>1</v>
      </c>
      <c r="AC276" s="9">
        <f t="shared" si="454"/>
        <v>1</v>
      </c>
      <c r="AD276" s="9"/>
      <c r="AF276" s="9">
        <f>SUM(AF273:AF275)</f>
        <v>0</v>
      </c>
      <c r="AG276" s="9">
        <f>SUM(AG273:AG275)</f>
        <v>0</v>
      </c>
      <c r="AH276" s="9"/>
      <c r="AI276" s="9"/>
      <c r="AJ276" s="9"/>
      <c r="AK276" s="9">
        <f>AVERAGE(AK273:AK275)</f>
        <v>0.14318755555555554</v>
      </c>
      <c r="AL276" s="9">
        <f>AVERAGE(AL273:AL275)</f>
        <v>1.2024169973333334</v>
      </c>
      <c r="AM276" s="9"/>
      <c r="AN276" s="9">
        <f>SUM(AN273:AN275)</f>
        <v>0</v>
      </c>
      <c r="AO276" s="9"/>
      <c r="AP276" s="9">
        <f>AVERAGE(AP273:AP275)</f>
        <v>0.11143199999999998</v>
      </c>
      <c r="AQ276" s="9">
        <f>AVERAGE(AQ273:AQ275)</f>
        <v>1.2024169973333334</v>
      </c>
      <c r="AR276" s="9"/>
      <c r="AS276" s="9"/>
      <c r="AT276" s="9">
        <f t="shared" ref="AT276:BI276" si="455">SUM(AT273:AT275)</f>
        <v>0</v>
      </c>
      <c r="AU276" s="9">
        <f t="shared" si="455"/>
        <v>0</v>
      </c>
      <c r="AV276" s="9">
        <f t="shared" si="455"/>
        <v>0</v>
      </c>
      <c r="AW276" s="9">
        <f t="shared" si="455"/>
        <v>0</v>
      </c>
      <c r="AX276" s="9">
        <f t="shared" si="455"/>
        <v>1</v>
      </c>
      <c r="AY276" s="9">
        <f t="shared" si="455"/>
        <v>1</v>
      </c>
      <c r="AZ276" s="9">
        <f t="shared" si="455"/>
        <v>3</v>
      </c>
      <c r="BA276" s="9">
        <f t="shared" si="455"/>
        <v>0</v>
      </c>
      <c r="BB276" s="9">
        <f t="shared" si="455"/>
        <v>0</v>
      </c>
      <c r="BC276" s="9">
        <f t="shared" si="455"/>
        <v>0</v>
      </c>
      <c r="BD276" s="9">
        <f t="shared" si="455"/>
        <v>0</v>
      </c>
      <c r="BE276" s="9">
        <f t="shared" si="455"/>
        <v>0</v>
      </c>
      <c r="BF276" s="9">
        <f t="shared" si="455"/>
        <v>0</v>
      </c>
      <c r="BG276" s="9">
        <f t="shared" si="455"/>
        <v>1</v>
      </c>
      <c r="BH276" s="9">
        <f t="shared" si="455"/>
        <v>1</v>
      </c>
      <c r="BI276" s="9">
        <f t="shared" si="455"/>
        <v>1</v>
      </c>
    </row>
    <row r="277" spans="1:67">
      <c r="A277" s="9"/>
      <c r="B277" s="9"/>
      <c r="C277" s="9"/>
      <c r="D277" s="9"/>
      <c r="E277" s="9"/>
      <c r="F277" s="9"/>
      <c r="G277" s="9"/>
      <c r="H277" s="9"/>
      <c r="J277" s="9"/>
      <c r="K277" s="9"/>
      <c r="L277" s="9"/>
      <c r="M277" s="9"/>
      <c r="N277" s="9"/>
      <c r="O277" s="9">
        <f>P$3 + O276*P$4</f>
        <v>1.4200337333333333</v>
      </c>
      <c r="P277" s="9"/>
      <c r="Q277" s="9"/>
      <c r="R277" s="9"/>
      <c r="S277" s="9"/>
      <c r="T277" s="9">
        <f>U$3 + T276*U$4</f>
        <v>1.4167003999999999</v>
      </c>
      <c r="U277" s="9"/>
      <c r="V277" s="9"/>
      <c r="W277" s="9"/>
      <c r="X277" s="9"/>
      <c r="Y277" s="9"/>
      <c r="Z277" s="9">
        <f>Z276-Y276</f>
        <v>0</v>
      </c>
      <c r="AA277" s="9"/>
      <c r="AB277" s="9"/>
      <c r="AC277" s="9"/>
      <c r="AD277" s="9"/>
      <c r="AF277" s="9"/>
      <c r="AG277" s="9"/>
      <c r="AH277" s="9"/>
      <c r="AI277" s="9"/>
      <c r="AJ277" s="9"/>
      <c r="AK277" s="9">
        <f>AL$3 + AK276*AL$4</f>
        <v>1.2200462577777778</v>
      </c>
      <c r="AL277" s="9"/>
      <c r="AM277" s="9"/>
      <c r="AN277" s="9"/>
      <c r="AO277" s="9"/>
      <c r="AP277" s="9">
        <f>AQ$3 + AP276*AQ$4</f>
        <v>1.21560048</v>
      </c>
      <c r="AQ277" s="9"/>
      <c r="AR277" s="9"/>
      <c r="AS277" s="9"/>
      <c r="AT277" s="9"/>
      <c r="AU277" s="9"/>
      <c r="AV277" s="9">
        <f>AV276-AU276</f>
        <v>0</v>
      </c>
      <c r="AW277" s="9"/>
      <c r="AX277" s="9"/>
      <c r="AY277" s="9"/>
      <c r="AZ277" s="9"/>
    </row>
    <row r="278" spans="1:67">
      <c r="A278" s="9"/>
      <c r="B278" s="9"/>
      <c r="C278" s="9"/>
      <c r="D278" s="9"/>
      <c r="E278" s="9"/>
      <c r="F278" s="9"/>
      <c r="G278" s="9"/>
      <c r="H278" s="9"/>
      <c r="J278" s="9"/>
      <c r="K278" s="9"/>
      <c r="L278" s="9"/>
      <c r="M278" s="9"/>
      <c r="N278" s="9"/>
      <c r="O278" s="9">
        <f>STDEV(O273:O275)</f>
        <v>1.4825218809190317</v>
      </c>
      <c r="P278" s="9"/>
      <c r="Q278" s="9"/>
      <c r="R278" s="9"/>
      <c r="S278" s="9"/>
      <c r="T278" s="9">
        <f>STDEV(T273:T275)</f>
        <v>1.4879846293000925</v>
      </c>
      <c r="U278" s="9"/>
      <c r="V278" s="9"/>
      <c r="W278" s="9"/>
      <c r="X278" s="9"/>
      <c r="Y278" s="9"/>
      <c r="Z278" s="9"/>
      <c r="AA278" s="9"/>
      <c r="AB278" s="9"/>
      <c r="AC278" s="9"/>
      <c r="AD278" s="9"/>
      <c r="AF278" s="9"/>
      <c r="AG278" s="9"/>
      <c r="AH278" s="9"/>
      <c r="AI278" s="9"/>
      <c r="AJ278" s="9"/>
      <c r="AK278" s="9">
        <f>STDEV(AK273:AK275)</f>
        <v>1.1453008764833288</v>
      </c>
      <c r="AL278" s="9"/>
      <c r="AM278" s="9"/>
      <c r="AN278" s="9"/>
      <c r="AO278" s="9"/>
      <c r="AP278" s="9">
        <f>STDEV(AP273:AP275)</f>
        <v>1.1525538359336336</v>
      </c>
      <c r="AQ278" s="9"/>
      <c r="AR278" s="9"/>
      <c r="AS278" s="9"/>
      <c r="AT278" s="9"/>
      <c r="AU278" s="9"/>
      <c r="AV278" s="9"/>
      <c r="AW278" s="9"/>
      <c r="AX278" s="9"/>
      <c r="AY278" s="9"/>
      <c r="AZ278" s="9"/>
    </row>
    <row r="279" spans="1:67">
      <c r="A279" s="9"/>
      <c r="B279" s="9"/>
      <c r="C279" s="9"/>
      <c r="D279" s="9"/>
      <c r="E279" s="9"/>
      <c r="F279" s="9"/>
      <c r="G279" s="9"/>
      <c r="H279" s="9"/>
      <c r="J279" s="9"/>
      <c r="K279" s="9"/>
      <c r="L279" s="9"/>
      <c r="M279" s="9"/>
      <c r="N279" s="9"/>
      <c r="O279" s="9">
        <f>SQRT(O278^2 + O276^2)</f>
        <v>1.4918923177993249</v>
      </c>
      <c r="P279" s="9"/>
      <c r="Q279" s="9"/>
      <c r="R279" s="9"/>
      <c r="S279" s="9"/>
      <c r="T279" s="9">
        <f>SQRT(T278^2 + T276^2)</f>
        <v>1.4944786870120743</v>
      </c>
      <c r="U279" s="9"/>
      <c r="V279" s="9"/>
      <c r="W279" s="9"/>
      <c r="X279" s="9"/>
      <c r="Y279" s="9"/>
      <c r="Z279" s="9"/>
      <c r="AA279" s="9"/>
      <c r="AB279" s="9"/>
      <c r="AC279" s="9"/>
      <c r="AD279" s="9"/>
      <c r="AF279" s="9"/>
      <c r="AG279" s="9"/>
      <c r="AH279" s="9"/>
      <c r="AI279" s="9"/>
      <c r="AJ279" s="9"/>
      <c r="AK279" s="9">
        <f>SQRT(AK278^2 + AK276^2)</f>
        <v>1.1542169526304213</v>
      </c>
      <c r="AL279" s="9"/>
      <c r="AM279" s="9"/>
      <c r="AN279" s="9"/>
      <c r="AO279" s="9"/>
      <c r="AP279" s="9">
        <f>SQRT(AP278^2 + AP276^2)</f>
        <v>1.1579280786600405</v>
      </c>
      <c r="AQ279" s="9"/>
      <c r="AR279" s="9"/>
      <c r="AS279" s="9"/>
      <c r="AT279" s="9"/>
      <c r="AU279" s="9"/>
      <c r="AV279" s="9"/>
      <c r="AW279" s="9"/>
      <c r="AX279" s="9"/>
      <c r="AY279" s="9"/>
      <c r="AZ279" s="9"/>
    </row>
    <row r="280" spans="1:67">
      <c r="A280" s="9"/>
      <c r="B280" s="9"/>
      <c r="C280" s="9"/>
      <c r="D280" s="9"/>
      <c r="E280" s="9"/>
      <c r="F280" s="9"/>
      <c r="G280" s="9"/>
      <c r="H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</row>
    <row r="281" spans="1:67">
      <c r="A281" s="9"/>
      <c r="B281" s="9"/>
      <c r="C281" s="9"/>
      <c r="D281" s="9"/>
      <c r="E281" s="9"/>
      <c r="F281" s="9"/>
      <c r="G281" s="9"/>
      <c r="H281" s="9"/>
      <c r="J281" s="9"/>
      <c r="K281" s="9"/>
      <c r="L281" s="9">
        <f>AVERAGE(I282:I284)</f>
        <v>-0.52380000000000004</v>
      </c>
      <c r="M281" s="9"/>
      <c r="N281" s="9">
        <v>0</v>
      </c>
      <c r="O281" s="9"/>
      <c r="P281" s="9"/>
      <c r="Q281" s="9">
        <f>AVERAGE(I282:I284)</f>
        <v>-0.52380000000000004</v>
      </c>
      <c r="R281" s="9"/>
      <c r="S281" s="9">
        <f>-1*Q281</f>
        <v>0.52380000000000004</v>
      </c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F281" s="9"/>
      <c r="AG281" s="9"/>
      <c r="AH281" s="9">
        <f>AVERAGE(AE282:AE284)</f>
        <v>0.45833333333333331</v>
      </c>
      <c r="AI281" s="9"/>
      <c r="AJ281" s="9">
        <v>0</v>
      </c>
      <c r="AK281" s="9"/>
      <c r="AL281" s="9"/>
      <c r="AM281" s="9">
        <f>AVERAGE(AE282:AE284)</f>
        <v>0.45833333333333331</v>
      </c>
      <c r="AN281" s="9"/>
      <c r="AO281" s="9">
        <f>-1*AM281</f>
        <v>-0.45833333333333331</v>
      </c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</row>
    <row r="282" spans="1:67">
      <c r="A282" s="38" t="s">
        <v>18</v>
      </c>
      <c r="B282" s="18">
        <v>1</v>
      </c>
      <c r="C282" s="38" t="s">
        <v>295</v>
      </c>
      <c r="D282" s="38" t="s">
        <v>164</v>
      </c>
      <c r="E282" s="38" t="s">
        <v>296</v>
      </c>
      <c r="F282" s="3">
        <v>20090119</v>
      </c>
      <c r="G282" s="3" t="s">
        <v>60</v>
      </c>
      <c r="H282" s="9">
        <f>IF(X282=1,IF(ABS(I283-I282)&gt;H$3,IF(I282&gt;Q281,IF(I282&gt;I283,Q281+H$4,I282),IF(I282&lt;I283,Q281-H$4,I282)),I282),I282)</f>
        <v>1.6021999999999998</v>
      </c>
      <c r="I282" s="38">
        <v>1.7142999999999999</v>
      </c>
      <c r="J282" s="9">
        <f>IF(ABS(I282)&gt;=1.96,1,0)</f>
        <v>0</v>
      </c>
      <c r="K282" s="9">
        <f>IF(ABS(I282)&gt;=1.96,1,IF(((SQRT(ABS(I282-I281)) - 0.969)/0.416)&gt;=1.96,1,0))</f>
        <v>0</v>
      </c>
      <c r="L282" s="9">
        <f t="shared" ref="L282:L289" si="456">L$2*I282 + (1-L$2)*L281</f>
        <v>0.14762999999999993</v>
      </c>
      <c r="M282" s="9">
        <f>SQRT(M$2/(2 - M$2))</f>
        <v>0.42008402520840293</v>
      </c>
      <c r="N282" s="9">
        <f>IF(ABS(L282)&gt;=0*M282,(-L282),0)</f>
        <v>-0.14762999999999993</v>
      </c>
      <c r="O282" s="9">
        <f t="shared" ref="O282:O289" si="457">I282+N281</f>
        <v>1.7142999999999999</v>
      </c>
      <c r="P282" s="9">
        <f>IF(N282=0, P$3, P$3 + L282*P$4)</f>
        <v>1.4177156</v>
      </c>
      <c r="Q282" s="9">
        <f t="shared" ref="Q282:Q289" si="458">Q$2*H282 + (1-Q$2)*Q281</f>
        <v>0.11399999999999993</v>
      </c>
      <c r="R282" s="9">
        <f>IF(Q282&gt;=R$2,1,IF(Q282&lt;=R$3,1,0))</f>
        <v>0</v>
      </c>
      <c r="S282" s="9">
        <f>-1*Q282</f>
        <v>-0.11399999999999993</v>
      </c>
      <c r="T282" s="9">
        <f t="shared" ref="T282:T289" si="459">H282+S281</f>
        <v>2.1259999999999999</v>
      </c>
      <c r="U282" s="9">
        <f>IF(S282=0, U$3, U$3 + Q282*U$4)</f>
        <v>1.4136799999999998</v>
      </c>
      <c r="V282" s="9">
        <f t="shared" ref="V282:V289" si="460">I282 - Q281</f>
        <v>2.2381000000000002</v>
      </c>
      <c r="W282" s="9">
        <f t="shared" ref="W282:W289" si="461">IF(W$3=0,SQRT(1 + (Q$2/(2 - Q$2))),W$2)</f>
        <v>1.0846522890932808</v>
      </c>
      <c r="X282" s="9">
        <f>IF(ABS(V282)&gt;(W282*X$3), 1, 0)</f>
        <v>1</v>
      </c>
      <c r="Y282" s="9">
        <f>IF(ABS(V282)&gt;(W282*Y$3), 1, 0)</f>
        <v>1</v>
      </c>
      <c r="Z282" s="9">
        <f>IF(ABS(V282)&gt;(W282*Z$3), 1, 0)</f>
        <v>1</v>
      </c>
      <c r="AA282" s="9">
        <f>IF(ABS(V282)&gt;(W282*AA$3), 1, 0)</f>
        <v>1</v>
      </c>
      <c r="AB282" s="9">
        <f>IF(Y281+Z281=0,IF(ABS(V282)&lt;=AB$2,IF(ABS(Q282)&lt;=AB$3,1,0), 0), 0)</f>
        <v>0</v>
      </c>
      <c r="AC282" s="9">
        <f>IF(Y281+Z281=0, IF(ABS(V282)&lt;=AC$2,IF(ABS(Q282)&lt;=AC$3,1,0), 0), 0)</f>
        <v>0</v>
      </c>
      <c r="AD282" s="9">
        <f>IF(AT282=1,IF(ABS(AE283-AE282)&gt;AD$3,IF(AE282&gt;AM281,IF(AE282&gt;AE283,AM281+AD$4,AE282),IF(AE282&lt;AE283,AM281-AD$4,AE282)),AE282),AE282)</f>
        <v>0</v>
      </c>
      <c r="AE282" s="38">
        <v>0</v>
      </c>
      <c r="AF282" s="9">
        <f>IF(ABS(AE282)&gt;=1.96,1,0)</f>
        <v>0</v>
      </c>
      <c r="AG282" s="9">
        <f>IF(ABS(AE282)&gt;=1.96,1,IF(((SQRT(ABS(AE282-AE281)) - 0.969)/0.416)&gt;=1.8,1,0))</f>
        <v>0</v>
      </c>
      <c r="AH282" s="9">
        <f>AH$2*AE282 + (1-AH$2)*AH281</f>
        <v>0.3208333333333333</v>
      </c>
      <c r="AI282" s="9">
        <f>SQRT(AI$2/(2 - AI$2))</f>
        <v>0.42008402520840293</v>
      </c>
      <c r="AJ282" s="9">
        <f>IF(ABS(AH282)&gt;=0*AI282,(-AH282),0)</f>
        <v>-0.3208333333333333</v>
      </c>
      <c r="AK282" s="9">
        <f>AE282+AJ281</f>
        <v>0</v>
      </c>
      <c r="AL282" s="9">
        <f>IF(AJ282=0, AL$3, AL$3 + AH282*AL$4)</f>
        <v>1.2449166666666667</v>
      </c>
      <c r="AM282" s="9">
        <f>AM$2*AD282 + (1-AM$2)*AM281</f>
        <v>0.3208333333333333</v>
      </c>
      <c r="AN282" s="9">
        <f>IF(AM282&gt;=AN$2,1,IF(AM282&lt;=AN$3,1,0))</f>
        <v>0</v>
      </c>
      <c r="AO282" s="9">
        <f t="shared" ref="AO282:AO289" si="462">-1*AM282</f>
        <v>-0.3208333333333333</v>
      </c>
      <c r="AP282" s="9">
        <f t="shared" ref="AP282:AP289" si="463">AD282+AO281</f>
        <v>-0.45833333333333331</v>
      </c>
      <c r="AQ282" s="9">
        <f>IF(AO282=0, AQ$3, AQ$3 + AM282*AQ$4)</f>
        <v>1.2449166666666667</v>
      </c>
      <c r="AR282" s="9">
        <f>AE282 - AM281</f>
        <v>-0.45833333333333331</v>
      </c>
      <c r="AS282" s="9">
        <f t="shared" ref="AS282:AS289" si="464">IF(AS$3=0,SQRT(1 + (AM$2/(2 - AM$2))),AS$2)</f>
        <v>1.0846522890932808</v>
      </c>
      <c r="AT282" s="9">
        <f>IF(ABS(AR282)&gt;(AS282*AT$3), 1, 0)</f>
        <v>0</v>
      </c>
      <c r="AU282" s="9">
        <f>IF(ABS(AR282)&gt;(AS282*AU$3), 1, 0)</f>
        <v>0</v>
      </c>
      <c r="AV282" s="9">
        <f>IF(ABS(AR282)&gt;(AS282*AV$3), 1, 0)</f>
        <v>0</v>
      </c>
      <c r="AW282" s="9">
        <f>IF(ABS(AR282)&gt;(AS282*AW$3), 1, 0)</f>
        <v>0</v>
      </c>
      <c r="AX282" s="9">
        <f>IF(AU281+AV281=0,IF(ABS(AR282)&lt;=AX$2,IF(ABS(AM282)&lt;=AX$3,1,0), 0), 0)</f>
        <v>1</v>
      </c>
      <c r="AY282" s="9">
        <f>IF(AU281+AV281=0, IF(ABS(AR282)&lt;=AY$2,IF(ABS(AM282)&lt;=AY$3,1,0), 0), 0)</f>
        <v>1</v>
      </c>
      <c r="AZ282" s="9">
        <v>1</v>
      </c>
      <c r="BA282" s="11">
        <f>IF(SUM(J282,AF282)&gt;0,1,0)</f>
        <v>0</v>
      </c>
      <c r="BB282" s="11">
        <f>IF(SUM(K282,AG282)&gt;0,1,0)</f>
        <v>0</v>
      </c>
      <c r="BC282" s="11">
        <f>IF(SUM(R282,AN282)&gt;0,1,0)</f>
        <v>0</v>
      </c>
      <c r="BD282" s="11">
        <f>IF(SUM(X282,AT282)&gt;0,1,0)</f>
        <v>1</v>
      </c>
      <c r="BE282" s="11">
        <f>IF(SUM(Y282,AU282)&gt;0,1,0)</f>
        <v>1</v>
      </c>
      <c r="BF282" s="11">
        <f>IF(SUM(Z282,AV282)&gt;0,1,0)</f>
        <v>1</v>
      </c>
      <c r="BG282" s="11">
        <f>IF(SUM(AA282,AW282)&gt;0,1,0)</f>
        <v>1</v>
      </c>
      <c r="BH282" s="11">
        <f>IF(SUM(AB282,AX282)=2,1,0)</f>
        <v>0</v>
      </c>
      <c r="BI282" s="11">
        <f>IF(SUM(AC282,AY282)=2,1,0)</f>
        <v>0</v>
      </c>
      <c r="BL282" s="11">
        <f>BL$3*BL$4</f>
        <v>2.1259184866228305</v>
      </c>
      <c r="BM282" s="11">
        <f>BM$3*BM$4</f>
        <v>1.7896762770039132</v>
      </c>
      <c r="BN282" s="11">
        <f>BN$3*BN$4</f>
        <v>-2.1259184866228305</v>
      </c>
      <c r="BO282" s="11">
        <f>BO$3*BO$4</f>
        <v>-1.7896762770039132</v>
      </c>
    </row>
    <row r="283" spans="1:67">
      <c r="A283" s="38" t="s">
        <v>18</v>
      </c>
      <c r="B283" s="18">
        <v>1</v>
      </c>
      <c r="C283" s="38" t="s">
        <v>295</v>
      </c>
      <c r="D283" s="38" t="s">
        <v>166</v>
      </c>
      <c r="E283" s="38" t="s">
        <v>300</v>
      </c>
      <c r="F283" s="3">
        <v>20090224</v>
      </c>
      <c r="G283" s="3" t="s">
        <v>64</v>
      </c>
      <c r="H283" s="9">
        <f t="shared" ref="H283:H288" si="465">IF(X283=1,IF(ABS(I284-I283)&gt;H$3,IF(I283&gt;Q282,IF(I283&gt;I284,Q282+H$4,I283),IF(I283&lt;I284,Q282-H$4,I283)),I283),I283)</f>
        <v>-1.0713999999999999</v>
      </c>
      <c r="I283" s="38">
        <v>-1.0713999999999999</v>
      </c>
      <c r="J283" s="9">
        <f t="shared" ref="J283:J289" si="466">IF(ABS(I283)&gt;=1.96,1,0)</f>
        <v>0</v>
      </c>
      <c r="K283" s="9">
        <f t="shared" ref="K283:K289" si="467">IF(ABS(I283)&gt;=1.96,1,IF(((SQRT(ABS(I283-I282)) - 0.969)/0.416)&gt;=1.96,1,0))</f>
        <v>0</v>
      </c>
      <c r="L283" s="9">
        <f t="shared" si="456"/>
        <v>-0.21807900000000002</v>
      </c>
      <c r="M283" s="9">
        <f t="shared" ref="M283:M289" si="468">SQRT(M$2/(2 - M$2))</f>
        <v>0.42008402520840293</v>
      </c>
      <c r="N283" s="9">
        <f t="shared" ref="N283:N289" si="469">IF(ABS(L283)&gt;=0*M283,(-L283),0)</f>
        <v>0.21807900000000002</v>
      </c>
      <c r="O283" s="9">
        <f t="shared" si="457"/>
        <v>-1.2190299999999998</v>
      </c>
      <c r="P283" s="9">
        <f t="shared" ref="P283:P289" si="470">IF(N283=0, P$3, P$3 + L283*P$4)</f>
        <v>1.3738305199999998</v>
      </c>
      <c r="Q283" s="9">
        <f t="shared" si="458"/>
        <v>-0.24162000000000003</v>
      </c>
      <c r="R283" s="9">
        <f t="shared" ref="R283:R289" si="471">IF(Q283&gt;=R$2,1,IF(Q283&lt;=R$3,1,0))</f>
        <v>0</v>
      </c>
      <c r="S283" s="9">
        <f t="shared" ref="S283:S289" si="472">-1*Q283</f>
        <v>0.24162000000000003</v>
      </c>
      <c r="T283" s="9">
        <f t="shared" si="459"/>
        <v>-1.1853999999999998</v>
      </c>
      <c r="U283" s="9">
        <f t="shared" ref="U283:U289" si="473">IF(S283=0, U$3, U$3 + Q283*U$4)</f>
        <v>1.3710055999999999</v>
      </c>
      <c r="V283" s="9">
        <f t="shared" si="460"/>
        <v>-1.1853999999999998</v>
      </c>
      <c r="W283" s="9">
        <f t="shared" si="461"/>
        <v>1.0846522890932808</v>
      </c>
      <c r="X283" s="9">
        <f t="shared" ref="X283:X289" si="474">IF(ABS(V283)&gt;(W283*X$3), 1, 0)</f>
        <v>0</v>
      </c>
      <c r="Y283" s="9">
        <f t="shared" ref="Y283:Y289" si="475">IF(ABS(V283)&gt;(W283*Y$3), 1, 0)</f>
        <v>0</v>
      </c>
      <c r="Z283" s="9">
        <f t="shared" ref="Z283:Z289" si="476">IF(ABS(V283)&gt;(W283*Z$3), 1, 0)</f>
        <v>0</v>
      </c>
      <c r="AA283" s="9">
        <f t="shared" ref="AA283:AA289" si="477">IF(ABS(V283)&gt;(W283*AA$3), 1, 0)</f>
        <v>0</v>
      </c>
      <c r="AB283" s="9">
        <f t="shared" ref="AB283:AB289" si="478">IF(Y282+Z282=0,IF(ABS(V283)&lt;=AB$2,IF(ABS(Q283)&lt;=AB$3,1,0), 0), 0)</f>
        <v>0</v>
      </c>
      <c r="AC283" s="9">
        <f t="shared" ref="AC283:AC289" si="479">IF(Y282+Z282=0, IF(ABS(V283)&lt;=AC$2,IF(ABS(Q283)&lt;=AC$3,1,0), 0), 0)</f>
        <v>0</v>
      </c>
      <c r="AD283" s="9">
        <f t="shared" ref="AD283:AD288" si="480">IF(AT283=1,IF(ABS(AE284-AE283)&gt;AD$3,IF(AE283&gt;AM282,IF(AE283&gt;AE284,AM282+AD$4,AE283),IF(AE283&lt;AE284,AM282-AD$4,AE283)),AE283),AE283)</f>
        <v>-0.125</v>
      </c>
      <c r="AE283" s="38">
        <v>-0.125</v>
      </c>
      <c r="AF283" s="9">
        <f t="shared" ref="AF283:AF289" si="481">IF(ABS(AE283)&gt;=1.96,1,0)</f>
        <v>0</v>
      </c>
      <c r="AG283" s="9">
        <f t="shared" ref="AG283:AG289" si="482">IF(ABS(AE283)&gt;=1.96,1,IF(((SQRT(ABS(AE283-AE282)) - 0.969)/0.416)&gt;=1.8,1,0))</f>
        <v>0</v>
      </c>
      <c r="AH283" s="9">
        <f t="shared" ref="AH283:AH289" si="483">AH$2*AE283 + (1-AH$2)*AH282</f>
        <v>0.1870833333333333</v>
      </c>
      <c r="AI283" s="9">
        <f t="shared" ref="AI283:AI289" si="484">SQRT(AI$2/(2 - AI$2))</f>
        <v>0.42008402520840293</v>
      </c>
      <c r="AJ283" s="9">
        <f t="shared" ref="AJ283:AJ289" si="485">IF(ABS(AH283)&gt;=0*AI283,(-AH283),0)</f>
        <v>-0.1870833333333333</v>
      </c>
      <c r="AK283" s="9">
        <f t="shared" ref="AK283:AK289" si="486">AE283+AJ282</f>
        <v>-0.4458333333333333</v>
      </c>
      <c r="AL283" s="9">
        <f t="shared" ref="AL283:AL289" si="487">IF(AJ283=0, AL$3, AL$3 + AH283*AL$4)</f>
        <v>1.2261916666666666</v>
      </c>
      <c r="AM283" s="9">
        <f t="shared" ref="AM283:AM289" si="488">AM$2*AD283 + (1-AM$2)*AM282</f>
        <v>0.1870833333333333</v>
      </c>
      <c r="AN283" s="9">
        <f t="shared" ref="AN283:AN289" si="489">IF(AM283&gt;=AN$2,1,IF(AM283&lt;=AN$3,1,0))</f>
        <v>0</v>
      </c>
      <c r="AO283" s="9">
        <f t="shared" si="462"/>
        <v>-0.1870833333333333</v>
      </c>
      <c r="AP283" s="9">
        <f t="shared" si="463"/>
        <v>-0.4458333333333333</v>
      </c>
      <c r="AQ283" s="9">
        <f t="shared" ref="AQ283:AQ289" si="490">IF(AO283=0, AQ$3, AQ$3 + AM283*AQ$4)</f>
        <v>1.2261916666666666</v>
      </c>
      <c r="AR283" s="9">
        <f t="shared" ref="AR283:AR289" si="491">AE283 - AM282</f>
        <v>-0.4458333333333333</v>
      </c>
      <c r="AS283" s="9">
        <f t="shared" si="464"/>
        <v>1.0846522890932808</v>
      </c>
      <c r="AT283" s="9">
        <f t="shared" ref="AT283:AT289" si="492">IF(ABS(AR283)&gt;(AS283*AT$3), 1, 0)</f>
        <v>0</v>
      </c>
      <c r="AU283" s="9">
        <f t="shared" ref="AU283:AU289" si="493">IF(ABS(AR283)&gt;(AS283*AU$3), 1, 0)</f>
        <v>0</v>
      </c>
      <c r="AV283" s="9">
        <f t="shared" ref="AV283:AV289" si="494">IF(ABS(AR283)&gt;(AS283*AV$3), 1, 0)</f>
        <v>0</v>
      </c>
      <c r="AW283" s="9">
        <f t="shared" ref="AW283:AW289" si="495">IF(ABS(AR283)&gt;(AS283*AW$3), 1, 0)</f>
        <v>0</v>
      </c>
      <c r="AX283" s="9">
        <f t="shared" ref="AX283:AX289" si="496">IF(AU282+AV282=0,IF(ABS(AR283)&lt;=AX$2,IF(ABS(AM283)&lt;=AX$3,1,0), 0), 0)</f>
        <v>1</v>
      </c>
      <c r="AY283" s="9">
        <f t="shared" ref="AY283:AY289" si="497">IF(AU282+AV282=0, IF(ABS(AR283)&lt;=AY$2,IF(ABS(AM283)&lt;=AY$3,1,0), 0), 0)</f>
        <v>1</v>
      </c>
      <c r="AZ283" s="9">
        <v>1</v>
      </c>
      <c r="BA283" s="11">
        <f t="shared" ref="BA283:BA289" si="498">IF(SUM(J283,AF283)&gt;0,1,0)</f>
        <v>0</v>
      </c>
      <c r="BB283" s="11">
        <f t="shared" ref="BB283:BB289" si="499">IF(SUM(K283,AG283)&gt;0,1,0)</f>
        <v>0</v>
      </c>
      <c r="BC283" s="11">
        <f t="shared" ref="BC283:BC289" si="500">IF(SUM(R283,AN283)&gt;0,1,0)</f>
        <v>0</v>
      </c>
      <c r="BD283" s="11">
        <f t="shared" ref="BD283:BD289" si="501">IF(SUM(X283,AT283)&gt;0,1,0)</f>
        <v>0</v>
      </c>
      <c r="BE283" s="11">
        <f t="shared" ref="BE283:BE289" si="502">IF(SUM(Y283,AU283)&gt;0,1,0)</f>
        <v>0</v>
      </c>
      <c r="BF283" s="11">
        <f t="shared" ref="BF283:BF289" si="503">IF(SUM(Z283,AV283)&gt;0,1,0)</f>
        <v>0</v>
      </c>
      <c r="BG283" s="11">
        <f t="shared" ref="BG283:BG289" si="504">IF(SUM(AA283,AW283)&gt;0,1,0)</f>
        <v>0</v>
      </c>
      <c r="BH283" s="11">
        <f t="shared" ref="BH283:BH289" si="505">IF(SUM(AB283,AX283)=2,1,0)</f>
        <v>0</v>
      </c>
      <c r="BI283" s="11">
        <f t="shared" ref="BI283:BI289" si="506">IF(SUM(AC283,AY283)=2,1,0)</f>
        <v>0</v>
      </c>
      <c r="BL283" s="11">
        <f t="shared" ref="BL283:BO289" si="507">BL$3*BL$4</f>
        <v>2.1259184866228305</v>
      </c>
      <c r="BM283" s="11">
        <f t="shared" si="507"/>
        <v>1.7896762770039132</v>
      </c>
      <c r="BN283" s="11">
        <f t="shared" si="507"/>
        <v>-2.1259184866228305</v>
      </c>
      <c r="BO283" s="11">
        <f t="shared" si="507"/>
        <v>-1.7896762770039132</v>
      </c>
    </row>
    <row r="284" spans="1:67">
      <c r="A284" s="38" t="s">
        <v>18</v>
      </c>
      <c r="B284" s="18">
        <v>1</v>
      </c>
      <c r="C284" s="38" t="s">
        <v>295</v>
      </c>
      <c r="D284" s="38" t="s">
        <v>164</v>
      </c>
      <c r="E284" s="38" t="s">
        <v>296</v>
      </c>
      <c r="F284" s="3">
        <v>20090303</v>
      </c>
      <c r="G284" s="3" t="s">
        <v>68</v>
      </c>
      <c r="H284" s="9">
        <f t="shared" si="465"/>
        <v>-2.2143000000000002</v>
      </c>
      <c r="I284" s="38">
        <v>-2.2143000000000002</v>
      </c>
      <c r="J284" s="9">
        <f t="shared" si="466"/>
        <v>1</v>
      </c>
      <c r="K284" s="9">
        <f t="shared" si="467"/>
        <v>1</v>
      </c>
      <c r="L284" s="9">
        <f t="shared" si="456"/>
        <v>-0.81694529999999999</v>
      </c>
      <c r="M284" s="9">
        <f t="shared" si="468"/>
        <v>0.42008402520840293</v>
      </c>
      <c r="N284" s="9">
        <f t="shared" si="469"/>
        <v>0.81694529999999999</v>
      </c>
      <c r="O284" s="9">
        <f t="shared" si="457"/>
        <v>-1.9962210000000002</v>
      </c>
      <c r="P284" s="9">
        <f t="shared" si="470"/>
        <v>1.301966564</v>
      </c>
      <c r="Q284" s="9">
        <f t="shared" si="458"/>
        <v>-0.83342400000000005</v>
      </c>
      <c r="R284" s="9">
        <f t="shared" si="471"/>
        <v>0</v>
      </c>
      <c r="S284" s="9">
        <f t="shared" si="472"/>
        <v>0.83342400000000005</v>
      </c>
      <c r="T284" s="9">
        <f t="shared" si="459"/>
        <v>-1.9726800000000002</v>
      </c>
      <c r="U284" s="9">
        <f t="shared" si="473"/>
        <v>1.29998912</v>
      </c>
      <c r="V284" s="9">
        <f t="shared" si="460"/>
        <v>-1.9726800000000002</v>
      </c>
      <c r="W284" s="9">
        <f t="shared" si="461"/>
        <v>1.0846522890932808</v>
      </c>
      <c r="X284" s="9">
        <f t="shared" si="474"/>
        <v>0</v>
      </c>
      <c r="Y284" s="9">
        <f t="shared" si="475"/>
        <v>0</v>
      </c>
      <c r="Z284" s="9">
        <f t="shared" si="476"/>
        <v>1</v>
      </c>
      <c r="AA284" s="9">
        <f t="shared" si="477"/>
        <v>1</v>
      </c>
      <c r="AB284" s="9">
        <f t="shared" si="478"/>
        <v>0</v>
      </c>
      <c r="AC284" s="9">
        <f t="shared" si="479"/>
        <v>0</v>
      </c>
      <c r="AD284" s="9">
        <f t="shared" si="480"/>
        <v>1.5</v>
      </c>
      <c r="AE284" s="38">
        <v>1.5</v>
      </c>
      <c r="AF284" s="9">
        <f t="shared" si="481"/>
        <v>0</v>
      </c>
      <c r="AG284" s="9">
        <f t="shared" si="482"/>
        <v>0</v>
      </c>
      <c r="AH284" s="9">
        <f t="shared" si="483"/>
        <v>0.58095833333333324</v>
      </c>
      <c r="AI284" s="9">
        <f t="shared" si="484"/>
        <v>0.42008402520840293</v>
      </c>
      <c r="AJ284" s="9">
        <f t="shared" si="485"/>
        <v>-0.58095833333333324</v>
      </c>
      <c r="AK284" s="9">
        <f t="shared" si="486"/>
        <v>1.3129166666666667</v>
      </c>
      <c r="AL284" s="9">
        <f t="shared" si="487"/>
        <v>1.2813341666666667</v>
      </c>
      <c r="AM284" s="9">
        <f t="shared" si="488"/>
        <v>0.58095833333333324</v>
      </c>
      <c r="AN284" s="9">
        <f t="shared" si="489"/>
        <v>0</v>
      </c>
      <c r="AO284" s="9">
        <f t="shared" si="462"/>
        <v>-0.58095833333333324</v>
      </c>
      <c r="AP284" s="9">
        <f t="shared" si="463"/>
        <v>1.3129166666666667</v>
      </c>
      <c r="AQ284" s="9">
        <f t="shared" si="490"/>
        <v>1.2813341666666667</v>
      </c>
      <c r="AR284" s="9">
        <f t="shared" si="491"/>
        <v>1.3129166666666667</v>
      </c>
      <c r="AS284" s="9">
        <f t="shared" si="464"/>
        <v>1.0846522890932808</v>
      </c>
      <c r="AT284" s="9">
        <f t="shared" si="492"/>
        <v>0</v>
      </c>
      <c r="AU284" s="9">
        <f t="shared" si="493"/>
        <v>0</v>
      </c>
      <c r="AV284" s="9">
        <f t="shared" si="494"/>
        <v>0</v>
      </c>
      <c r="AW284" s="9">
        <f t="shared" si="495"/>
        <v>0</v>
      </c>
      <c r="AX284" s="9">
        <f t="shared" si="496"/>
        <v>0</v>
      </c>
      <c r="AY284" s="9">
        <f t="shared" si="497"/>
        <v>0</v>
      </c>
      <c r="AZ284" s="9">
        <v>1</v>
      </c>
      <c r="BA284" s="11">
        <f t="shared" si="498"/>
        <v>1</v>
      </c>
      <c r="BB284" s="11">
        <f t="shared" si="499"/>
        <v>1</v>
      </c>
      <c r="BC284" s="11">
        <f t="shared" si="500"/>
        <v>0</v>
      </c>
      <c r="BD284" s="11">
        <f t="shared" si="501"/>
        <v>0</v>
      </c>
      <c r="BE284" s="11">
        <f t="shared" si="502"/>
        <v>0</v>
      </c>
      <c r="BF284" s="11">
        <f t="shared" si="503"/>
        <v>1</v>
      </c>
      <c r="BG284" s="11">
        <f t="shared" si="504"/>
        <v>1</v>
      </c>
      <c r="BH284" s="11">
        <f t="shared" si="505"/>
        <v>0</v>
      </c>
      <c r="BI284" s="11">
        <f t="shared" si="506"/>
        <v>0</v>
      </c>
      <c r="BL284" s="11">
        <f t="shared" si="507"/>
        <v>2.1259184866228305</v>
      </c>
      <c r="BM284" s="11">
        <f t="shared" si="507"/>
        <v>1.7896762770039132</v>
      </c>
      <c r="BN284" s="11">
        <f t="shared" si="507"/>
        <v>-2.1259184866228305</v>
      </c>
      <c r="BO284" s="11">
        <f t="shared" si="507"/>
        <v>-1.7896762770039132</v>
      </c>
    </row>
    <row r="285" spans="1:67">
      <c r="A285" s="38" t="s">
        <v>18</v>
      </c>
      <c r="B285" s="18">
        <v>1</v>
      </c>
      <c r="C285" s="38" t="s">
        <v>295</v>
      </c>
      <c r="D285" s="38" t="s">
        <v>163</v>
      </c>
      <c r="E285" s="38" t="s">
        <v>292</v>
      </c>
      <c r="F285" s="3">
        <v>20090318</v>
      </c>
      <c r="G285" s="3" t="s">
        <v>75</v>
      </c>
      <c r="H285" s="9">
        <f t="shared" si="465"/>
        <v>-0.42859999999999998</v>
      </c>
      <c r="I285" s="38">
        <v>-0.42859999999999998</v>
      </c>
      <c r="J285" s="9">
        <f t="shared" si="466"/>
        <v>0</v>
      </c>
      <c r="K285" s="9">
        <f t="shared" si="467"/>
        <v>0</v>
      </c>
      <c r="L285" s="9">
        <f t="shared" si="456"/>
        <v>-0.70044171</v>
      </c>
      <c r="M285" s="9">
        <f t="shared" si="468"/>
        <v>0.42008402520840293</v>
      </c>
      <c r="N285" s="9">
        <f t="shared" si="469"/>
        <v>0.70044171</v>
      </c>
      <c r="O285" s="9">
        <f t="shared" si="457"/>
        <v>0.3883453</v>
      </c>
      <c r="P285" s="9">
        <f t="shared" si="470"/>
        <v>1.3159469948</v>
      </c>
      <c r="Q285" s="9">
        <f t="shared" si="458"/>
        <v>-0.71197680000000008</v>
      </c>
      <c r="R285" s="9">
        <f t="shared" si="471"/>
        <v>0</v>
      </c>
      <c r="S285" s="9">
        <f t="shared" si="472"/>
        <v>0.71197680000000008</v>
      </c>
      <c r="T285" s="9">
        <f t="shared" si="459"/>
        <v>0.40482400000000007</v>
      </c>
      <c r="U285" s="9">
        <f t="shared" si="473"/>
        <v>1.3145627839999998</v>
      </c>
      <c r="V285" s="9">
        <f t="shared" si="460"/>
        <v>0.40482400000000007</v>
      </c>
      <c r="W285" s="9">
        <f t="shared" si="461"/>
        <v>1.0846522890932808</v>
      </c>
      <c r="X285" s="9">
        <f t="shared" si="474"/>
        <v>0</v>
      </c>
      <c r="Y285" s="9">
        <f t="shared" si="475"/>
        <v>0</v>
      </c>
      <c r="Z285" s="9">
        <f t="shared" si="476"/>
        <v>0</v>
      </c>
      <c r="AA285" s="9">
        <f t="shared" si="477"/>
        <v>0</v>
      </c>
      <c r="AB285" s="9">
        <f t="shared" si="478"/>
        <v>0</v>
      </c>
      <c r="AC285" s="9">
        <f t="shared" si="479"/>
        <v>0</v>
      </c>
      <c r="AD285" s="9">
        <f t="shared" si="480"/>
        <v>-0.5625</v>
      </c>
      <c r="AE285" s="38">
        <v>-0.5625</v>
      </c>
      <c r="AF285" s="9">
        <f t="shared" si="481"/>
        <v>0</v>
      </c>
      <c r="AG285" s="9">
        <f t="shared" si="482"/>
        <v>0</v>
      </c>
      <c r="AH285" s="9">
        <f t="shared" si="483"/>
        <v>0.23792083333333328</v>
      </c>
      <c r="AI285" s="9">
        <f t="shared" si="484"/>
        <v>0.42008402520840293</v>
      </c>
      <c r="AJ285" s="9">
        <f t="shared" si="485"/>
        <v>-0.23792083333333328</v>
      </c>
      <c r="AK285" s="9">
        <f t="shared" si="486"/>
        <v>-1.1434583333333332</v>
      </c>
      <c r="AL285" s="9">
        <f t="shared" si="487"/>
        <v>1.2333089166666666</v>
      </c>
      <c r="AM285" s="9">
        <f t="shared" si="488"/>
        <v>0.23792083333333328</v>
      </c>
      <c r="AN285" s="9">
        <f t="shared" si="489"/>
        <v>0</v>
      </c>
      <c r="AO285" s="9">
        <f t="shared" si="462"/>
        <v>-0.23792083333333328</v>
      </c>
      <c r="AP285" s="9">
        <f t="shared" si="463"/>
        <v>-1.1434583333333332</v>
      </c>
      <c r="AQ285" s="9">
        <f t="shared" si="490"/>
        <v>1.2333089166666666</v>
      </c>
      <c r="AR285" s="9">
        <f t="shared" si="491"/>
        <v>-1.1434583333333332</v>
      </c>
      <c r="AS285" s="9">
        <f t="shared" si="464"/>
        <v>1.0846522890932808</v>
      </c>
      <c r="AT285" s="9">
        <f t="shared" si="492"/>
        <v>0</v>
      </c>
      <c r="AU285" s="9">
        <f t="shared" si="493"/>
        <v>0</v>
      </c>
      <c r="AV285" s="9">
        <f t="shared" si="494"/>
        <v>0</v>
      </c>
      <c r="AW285" s="9">
        <f t="shared" si="495"/>
        <v>0</v>
      </c>
      <c r="AX285" s="9">
        <f t="shared" si="496"/>
        <v>0</v>
      </c>
      <c r="AY285" s="9">
        <f t="shared" si="497"/>
        <v>0</v>
      </c>
      <c r="AZ285" s="9">
        <v>1</v>
      </c>
      <c r="BA285" s="11">
        <f t="shared" si="498"/>
        <v>0</v>
      </c>
      <c r="BB285" s="11">
        <f t="shared" si="499"/>
        <v>0</v>
      </c>
      <c r="BC285" s="11">
        <f t="shared" si="500"/>
        <v>0</v>
      </c>
      <c r="BD285" s="11">
        <f t="shared" si="501"/>
        <v>0</v>
      </c>
      <c r="BE285" s="11">
        <f t="shared" si="502"/>
        <v>0</v>
      </c>
      <c r="BF285" s="11">
        <f t="shared" si="503"/>
        <v>0</v>
      </c>
      <c r="BG285" s="11">
        <f t="shared" si="504"/>
        <v>0</v>
      </c>
      <c r="BH285" s="11">
        <f t="shared" si="505"/>
        <v>0</v>
      </c>
      <c r="BI285" s="11">
        <f t="shared" si="506"/>
        <v>0</v>
      </c>
      <c r="BL285" s="11">
        <f t="shared" si="507"/>
        <v>2.1259184866228305</v>
      </c>
      <c r="BM285" s="11">
        <f t="shared" si="507"/>
        <v>1.7896762770039132</v>
      </c>
      <c r="BN285" s="11">
        <f t="shared" si="507"/>
        <v>-2.1259184866228305</v>
      </c>
      <c r="BO285" s="11">
        <f t="shared" si="507"/>
        <v>-1.7896762770039132</v>
      </c>
    </row>
    <row r="286" spans="1:67">
      <c r="A286" s="38" t="s">
        <v>18</v>
      </c>
      <c r="B286" s="18">
        <v>1</v>
      </c>
      <c r="C286" s="38" t="s">
        <v>295</v>
      </c>
      <c r="D286" s="38" t="s">
        <v>163</v>
      </c>
      <c r="E286" s="38" t="s">
        <v>292</v>
      </c>
      <c r="F286" s="3">
        <v>20090325</v>
      </c>
      <c r="G286" s="3" t="s">
        <v>80</v>
      </c>
      <c r="H286" s="9">
        <f t="shared" si="465"/>
        <v>0.85709999999999997</v>
      </c>
      <c r="I286" s="38">
        <v>0.85709999999999997</v>
      </c>
      <c r="J286" s="9">
        <f t="shared" si="466"/>
        <v>0</v>
      </c>
      <c r="K286" s="9">
        <f t="shared" si="467"/>
        <v>0</v>
      </c>
      <c r="L286" s="9">
        <f t="shared" si="456"/>
        <v>-0.233179197</v>
      </c>
      <c r="M286" s="9">
        <f t="shared" si="468"/>
        <v>0.42008402520840293</v>
      </c>
      <c r="N286" s="9">
        <f t="shared" si="469"/>
        <v>0.233179197</v>
      </c>
      <c r="O286" s="9">
        <f t="shared" si="457"/>
        <v>1.55754171</v>
      </c>
      <c r="P286" s="9">
        <f t="shared" si="470"/>
        <v>1.37201849636</v>
      </c>
      <c r="Q286" s="9">
        <f t="shared" si="458"/>
        <v>-0.24125376000000004</v>
      </c>
      <c r="R286" s="9">
        <f t="shared" si="471"/>
        <v>0</v>
      </c>
      <c r="S286" s="9">
        <f t="shared" si="472"/>
        <v>0.24125376000000004</v>
      </c>
      <c r="T286" s="9">
        <f t="shared" si="459"/>
        <v>1.5690767999999999</v>
      </c>
      <c r="U286" s="9">
        <f t="shared" si="473"/>
        <v>1.3710495487999999</v>
      </c>
      <c r="V286" s="9">
        <f t="shared" si="460"/>
        <v>1.5690767999999999</v>
      </c>
      <c r="W286" s="9">
        <f t="shared" si="461"/>
        <v>1.0846522890932808</v>
      </c>
      <c r="X286" s="9">
        <f t="shared" si="474"/>
        <v>0</v>
      </c>
      <c r="Y286" s="9">
        <f t="shared" si="475"/>
        <v>0</v>
      </c>
      <c r="Z286" s="9">
        <f t="shared" si="476"/>
        <v>0</v>
      </c>
      <c r="AA286" s="9">
        <f t="shared" si="477"/>
        <v>1</v>
      </c>
      <c r="AB286" s="9">
        <f t="shared" si="478"/>
        <v>0</v>
      </c>
      <c r="AC286" s="9">
        <f t="shared" si="479"/>
        <v>0</v>
      </c>
      <c r="AD286" s="9">
        <f t="shared" si="480"/>
        <v>0.9375</v>
      </c>
      <c r="AE286" s="38">
        <v>0.9375</v>
      </c>
      <c r="AF286" s="9">
        <f t="shared" si="481"/>
        <v>0</v>
      </c>
      <c r="AG286" s="9">
        <f t="shared" si="482"/>
        <v>0</v>
      </c>
      <c r="AH286" s="9">
        <f t="shared" si="483"/>
        <v>0.44779458333333327</v>
      </c>
      <c r="AI286" s="9">
        <f t="shared" si="484"/>
        <v>0.42008402520840293</v>
      </c>
      <c r="AJ286" s="9">
        <f t="shared" si="485"/>
        <v>-0.44779458333333327</v>
      </c>
      <c r="AK286" s="9">
        <f t="shared" si="486"/>
        <v>0.69957916666666675</v>
      </c>
      <c r="AL286" s="9">
        <f t="shared" si="487"/>
        <v>1.2626912416666667</v>
      </c>
      <c r="AM286" s="9">
        <f t="shared" si="488"/>
        <v>0.44779458333333327</v>
      </c>
      <c r="AN286" s="9">
        <f t="shared" si="489"/>
        <v>0</v>
      </c>
      <c r="AO286" s="9">
        <f t="shared" si="462"/>
        <v>-0.44779458333333327</v>
      </c>
      <c r="AP286" s="9">
        <f t="shared" si="463"/>
        <v>0.69957916666666675</v>
      </c>
      <c r="AQ286" s="9">
        <f t="shared" si="490"/>
        <v>1.2626912416666667</v>
      </c>
      <c r="AR286" s="9">
        <f t="shared" si="491"/>
        <v>0.69957916666666675</v>
      </c>
      <c r="AS286" s="9">
        <f t="shared" si="464"/>
        <v>1.0846522890932808</v>
      </c>
      <c r="AT286" s="9">
        <f t="shared" si="492"/>
        <v>0</v>
      </c>
      <c r="AU286" s="9">
        <f t="shared" si="493"/>
        <v>0</v>
      </c>
      <c r="AV286" s="9">
        <f t="shared" si="494"/>
        <v>0</v>
      </c>
      <c r="AW286" s="9">
        <f t="shared" si="495"/>
        <v>0</v>
      </c>
      <c r="AX286" s="9">
        <f t="shared" si="496"/>
        <v>0</v>
      </c>
      <c r="AY286" s="9">
        <f t="shared" si="497"/>
        <v>0</v>
      </c>
      <c r="AZ286" s="9">
        <v>1</v>
      </c>
      <c r="BA286" s="11">
        <f t="shared" si="498"/>
        <v>0</v>
      </c>
      <c r="BB286" s="11">
        <f t="shared" si="499"/>
        <v>0</v>
      </c>
      <c r="BC286" s="11">
        <f t="shared" si="500"/>
        <v>0</v>
      </c>
      <c r="BD286" s="11">
        <f t="shared" si="501"/>
        <v>0</v>
      </c>
      <c r="BE286" s="11">
        <f t="shared" si="502"/>
        <v>0</v>
      </c>
      <c r="BF286" s="11">
        <f t="shared" si="503"/>
        <v>0</v>
      </c>
      <c r="BG286" s="11">
        <f t="shared" si="504"/>
        <v>1</v>
      </c>
      <c r="BH286" s="11">
        <f t="shared" si="505"/>
        <v>0</v>
      </c>
      <c r="BI286" s="11">
        <f t="shared" si="506"/>
        <v>0</v>
      </c>
      <c r="BL286" s="11">
        <f t="shared" si="507"/>
        <v>2.1259184866228305</v>
      </c>
      <c r="BM286" s="11">
        <f t="shared" si="507"/>
        <v>1.7896762770039132</v>
      </c>
      <c r="BN286" s="11">
        <f t="shared" si="507"/>
        <v>-2.1259184866228305</v>
      </c>
      <c r="BO286" s="11">
        <f t="shared" si="507"/>
        <v>-1.7896762770039132</v>
      </c>
    </row>
    <row r="287" spans="1:67">
      <c r="A287" s="38" t="s">
        <v>18</v>
      </c>
      <c r="B287" s="18">
        <v>1</v>
      </c>
      <c r="C287" s="38" t="s">
        <v>295</v>
      </c>
      <c r="D287" s="38" t="s">
        <v>164</v>
      </c>
      <c r="E287" s="38" t="s">
        <v>296</v>
      </c>
      <c r="F287" s="3">
        <v>20090401</v>
      </c>
      <c r="G287" s="3" t="s">
        <v>86</v>
      </c>
      <c r="H287" s="9">
        <f t="shared" si="465"/>
        <v>0.1429</v>
      </c>
      <c r="I287" s="38">
        <v>0.1429</v>
      </c>
      <c r="J287" s="9">
        <f t="shared" si="466"/>
        <v>0</v>
      </c>
      <c r="K287" s="9">
        <f t="shared" si="467"/>
        <v>0</v>
      </c>
      <c r="L287" s="9">
        <f t="shared" si="456"/>
        <v>-0.1203554379</v>
      </c>
      <c r="M287" s="9">
        <f t="shared" si="468"/>
        <v>0.42008402520840293</v>
      </c>
      <c r="N287" s="9">
        <f t="shared" si="469"/>
        <v>0.1203554379</v>
      </c>
      <c r="O287" s="9">
        <f t="shared" si="457"/>
        <v>0.37607919700000003</v>
      </c>
      <c r="P287" s="9">
        <f t="shared" si="470"/>
        <v>1.385557347452</v>
      </c>
      <c r="Q287" s="9">
        <f t="shared" si="458"/>
        <v>-0.12600763200000004</v>
      </c>
      <c r="R287" s="9">
        <f t="shared" si="471"/>
        <v>0</v>
      </c>
      <c r="S287" s="9">
        <f t="shared" si="472"/>
        <v>0.12600763200000004</v>
      </c>
      <c r="T287" s="9">
        <f t="shared" si="459"/>
        <v>0.38415376000000001</v>
      </c>
      <c r="U287" s="9">
        <f t="shared" si="473"/>
        <v>1.3848790841599998</v>
      </c>
      <c r="V287" s="9">
        <f t="shared" si="460"/>
        <v>0.38415376000000001</v>
      </c>
      <c r="W287" s="9">
        <f t="shared" si="461"/>
        <v>1.0846522890932808</v>
      </c>
      <c r="X287" s="9">
        <f t="shared" si="474"/>
        <v>0</v>
      </c>
      <c r="Y287" s="9">
        <f t="shared" si="475"/>
        <v>0</v>
      </c>
      <c r="Z287" s="9">
        <f t="shared" si="476"/>
        <v>0</v>
      </c>
      <c r="AA287" s="9">
        <f t="shared" si="477"/>
        <v>0</v>
      </c>
      <c r="AB287" s="9">
        <f t="shared" si="478"/>
        <v>1</v>
      </c>
      <c r="AC287" s="9">
        <f t="shared" si="479"/>
        <v>1</v>
      </c>
      <c r="AD287" s="9">
        <f t="shared" si="480"/>
        <v>-0.25</v>
      </c>
      <c r="AE287" s="38">
        <v>-0.25</v>
      </c>
      <c r="AF287" s="9">
        <f t="shared" si="481"/>
        <v>0</v>
      </c>
      <c r="AG287" s="9">
        <f t="shared" si="482"/>
        <v>0</v>
      </c>
      <c r="AH287" s="9">
        <f t="shared" si="483"/>
        <v>0.23845620833333325</v>
      </c>
      <c r="AI287" s="9">
        <f t="shared" si="484"/>
        <v>0.42008402520840293</v>
      </c>
      <c r="AJ287" s="9">
        <f t="shared" si="485"/>
        <v>-0.23845620833333325</v>
      </c>
      <c r="AK287" s="9">
        <f t="shared" si="486"/>
        <v>-0.69779458333333322</v>
      </c>
      <c r="AL287" s="9">
        <f t="shared" si="487"/>
        <v>1.2333838691666665</v>
      </c>
      <c r="AM287" s="9">
        <f t="shared" si="488"/>
        <v>0.23845620833333325</v>
      </c>
      <c r="AN287" s="9">
        <f t="shared" si="489"/>
        <v>0</v>
      </c>
      <c r="AO287" s="9">
        <f t="shared" si="462"/>
        <v>-0.23845620833333325</v>
      </c>
      <c r="AP287" s="9">
        <f t="shared" si="463"/>
        <v>-0.69779458333333322</v>
      </c>
      <c r="AQ287" s="9">
        <f t="shared" si="490"/>
        <v>1.2333838691666665</v>
      </c>
      <c r="AR287" s="9">
        <f t="shared" si="491"/>
        <v>-0.69779458333333322</v>
      </c>
      <c r="AS287" s="9">
        <f t="shared" si="464"/>
        <v>1.0846522890932808</v>
      </c>
      <c r="AT287" s="9">
        <f t="shared" si="492"/>
        <v>0</v>
      </c>
      <c r="AU287" s="9">
        <f t="shared" si="493"/>
        <v>0</v>
      </c>
      <c r="AV287" s="9">
        <f t="shared" si="494"/>
        <v>0</v>
      </c>
      <c r="AW287" s="9">
        <f t="shared" si="495"/>
        <v>0</v>
      </c>
      <c r="AX287" s="9">
        <f t="shared" si="496"/>
        <v>0</v>
      </c>
      <c r="AY287" s="9">
        <f t="shared" si="497"/>
        <v>0</v>
      </c>
      <c r="AZ287" s="9">
        <v>1</v>
      </c>
      <c r="BA287" s="11">
        <f t="shared" si="498"/>
        <v>0</v>
      </c>
      <c r="BB287" s="11">
        <f t="shared" si="499"/>
        <v>0</v>
      </c>
      <c r="BC287" s="11">
        <f t="shared" si="500"/>
        <v>0</v>
      </c>
      <c r="BD287" s="11">
        <f t="shared" si="501"/>
        <v>0</v>
      </c>
      <c r="BE287" s="11">
        <f t="shared" si="502"/>
        <v>0</v>
      </c>
      <c r="BF287" s="11">
        <f t="shared" si="503"/>
        <v>0</v>
      </c>
      <c r="BG287" s="11">
        <f t="shared" si="504"/>
        <v>0</v>
      </c>
      <c r="BH287" s="11">
        <f t="shared" si="505"/>
        <v>0</v>
      </c>
      <c r="BI287" s="11">
        <f t="shared" si="506"/>
        <v>0</v>
      </c>
      <c r="BL287" s="11">
        <f t="shared" si="507"/>
        <v>2.1259184866228305</v>
      </c>
      <c r="BM287" s="11">
        <f t="shared" si="507"/>
        <v>1.7896762770039132</v>
      </c>
      <c r="BN287" s="11">
        <f t="shared" si="507"/>
        <v>-2.1259184866228305</v>
      </c>
      <c r="BO287" s="11">
        <f t="shared" si="507"/>
        <v>-1.7896762770039132</v>
      </c>
    </row>
    <row r="288" spans="1:67">
      <c r="A288" s="38" t="s">
        <v>18</v>
      </c>
      <c r="B288" s="18">
        <v>1</v>
      </c>
      <c r="C288" s="38" t="s">
        <v>295</v>
      </c>
      <c r="D288" s="38" t="s">
        <v>162</v>
      </c>
      <c r="E288" s="38" t="s">
        <v>286</v>
      </c>
      <c r="F288" s="3">
        <v>20090408</v>
      </c>
      <c r="G288" s="3" t="s">
        <v>90</v>
      </c>
      <c r="H288" s="9">
        <f t="shared" si="465"/>
        <v>0.71430000000000005</v>
      </c>
      <c r="I288" s="38">
        <v>0.71430000000000005</v>
      </c>
      <c r="J288" s="9">
        <f t="shared" si="466"/>
        <v>0</v>
      </c>
      <c r="K288" s="9">
        <f t="shared" si="467"/>
        <v>0</v>
      </c>
      <c r="L288" s="9">
        <f t="shared" si="456"/>
        <v>0.13004119347000001</v>
      </c>
      <c r="M288" s="9">
        <f t="shared" si="468"/>
        <v>0.42008402520840293</v>
      </c>
      <c r="N288" s="9">
        <f t="shared" si="469"/>
        <v>-0.13004119347000001</v>
      </c>
      <c r="O288" s="9">
        <f t="shared" si="457"/>
        <v>0.83465543790000007</v>
      </c>
      <c r="P288" s="9">
        <f t="shared" si="470"/>
        <v>1.4156049432164</v>
      </c>
      <c r="Q288" s="9">
        <f t="shared" si="458"/>
        <v>0.12608465759999998</v>
      </c>
      <c r="R288" s="9">
        <f t="shared" si="471"/>
        <v>0</v>
      </c>
      <c r="S288" s="9">
        <f t="shared" si="472"/>
        <v>-0.12608465759999998</v>
      </c>
      <c r="T288" s="9">
        <f t="shared" si="459"/>
        <v>0.84030763200000003</v>
      </c>
      <c r="U288" s="9">
        <f t="shared" si="473"/>
        <v>1.415130158912</v>
      </c>
      <c r="V288" s="9">
        <f t="shared" si="460"/>
        <v>0.84030763200000003</v>
      </c>
      <c r="W288" s="9">
        <f t="shared" si="461"/>
        <v>1.0846522890932808</v>
      </c>
      <c r="X288" s="9">
        <f t="shared" si="474"/>
        <v>0</v>
      </c>
      <c r="Y288" s="9">
        <f t="shared" si="475"/>
        <v>0</v>
      </c>
      <c r="Z288" s="9">
        <f t="shared" si="476"/>
        <v>0</v>
      </c>
      <c r="AA288" s="9">
        <f t="shared" si="477"/>
        <v>0</v>
      </c>
      <c r="AB288" s="9">
        <f t="shared" si="478"/>
        <v>0</v>
      </c>
      <c r="AC288" s="9">
        <f t="shared" si="479"/>
        <v>0</v>
      </c>
      <c r="AD288" s="9">
        <f t="shared" si="480"/>
        <v>-0.4375</v>
      </c>
      <c r="AE288" s="38">
        <v>-0.4375</v>
      </c>
      <c r="AF288" s="9">
        <f t="shared" si="481"/>
        <v>0</v>
      </c>
      <c r="AG288" s="9">
        <f t="shared" si="482"/>
        <v>0</v>
      </c>
      <c r="AH288" s="9">
        <f t="shared" si="483"/>
        <v>3.5669345833333255E-2</v>
      </c>
      <c r="AI288" s="9">
        <f t="shared" si="484"/>
        <v>0.42008402520840293</v>
      </c>
      <c r="AJ288" s="9">
        <f t="shared" si="485"/>
        <v>-3.5669345833333255E-2</v>
      </c>
      <c r="AK288" s="9">
        <f t="shared" si="486"/>
        <v>-0.67595620833333325</v>
      </c>
      <c r="AL288" s="9">
        <f t="shared" si="487"/>
        <v>1.2049937084166666</v>
      </c>
      <c r="AM288" s="9">
        <f t="shared" si="488"/>
        <v>3.5669345833333255E-2</v>
      </c>
      <c r="AN288" s="9">
        <f t="shared" si="489"/>
        <v>0</v>
      </c>
      <c r="AO288" s="9">
        <f t="shared" si="462"/>
        <v>-3.5669345833333255E-2</v>
      </c>
      <c r="AP288" s="9">
        <f t="shared" si="463"/>
        <v>-0.67595620833333325</v>
      </c>
      <c r="AQ288" s="9">
        <f t="shared" si="490"/>
        <v>1.2049937084166666</v>
      </c>
      <c r="AR288" s="9">
        <f t="shared" si="491"/>
        <v>-0.67595620833333325</v>
      </c>
      <c r="AS288" s="9">
        <f t="shared" si="464"/>
        <v>1.0846522890932808</v>
      </c>
      <c r="AT288" s="9">
        <f t="shared" si="492"/>
        <v>0</v>
      </c>
      <c r="AU288" s="9">
        <f t="shared" si="493"/>
        <v>0</v>
      </c>
      <c r="AV288" s="9">
        <f t="shared" si="494"/>
        <v>0</v>
      </c>
      <c r="AW288" s="9">
        <f t="shared" si="495"/>
        <v>0</v>
      </c>
      <c r="AX288" s="9">
        <f t="shared" si="496"/>
        <v>0</v>
      </c>
      <c r="AY288" s="9">
        <f t="shared" si="497"/>
        <v>0</v>
      </c>
      <c r="AZ288" s="9">
        <v>1</v>
      </c>
      <c r="BA288" s="11">
        <f t="shared" si="498"/>
        <v>0</v>
      </c>
      <c r="BB288" s="11">
        <f t="shared" si="499"/>
        <v>0</v>
      </c>
      <c r="BC288" s="11">
        <f t="shared" si="500"/>
        <v>0</v>
      </c>
      <c r="BD288" s="11">
        <f t="shared" si="501"/>
        <v>0</v>
      </c>
      <c r="BE288" s="11">
        <f t="shared" si="502"/>
        <v>0</v>
      </c>
      <c r="BF288" s="11">
        <f t="shared" si="503"/>
        <v>0</v>
      </c>
      <c r="BG288" s="11">
        <f t="shared" si="504"/>
        <v>0</v>
      </c>
      <c r="BH288" s="11">
        <f t="shared" si="505"/>
        <v>0</v>
      </c>
      <c r="BI288" s="11">
        <f t="shared" si="506"/>
        <v>0</v>
      </c>
      <c r="BL288" s="11">
        <f t="shared" si="507"/>
        <v>2.1259184866228305</v>
      </c>
      <c r="BM288" s="11">
        <f t="shared" si="507"/>
        <v>1.7896762770039132</v>
      </c>
      <c r="BN288" s="11">
        <f t="shared" si="507"/>
        <v>-2.1259184866228305</v>
      </c>
      <c r="BO288" s="11">
        <f t="shared" si="507"/>
        <v>-1.7896762770039132</v>
      </c>
    </row>
    <row r="289" spans="1:67">
      <c r="A289" s="38" t="s">
        <v>18</v>
      </c>
      <c r="B289" s="18">
        <v>1</v>
      </c>
      <c r="C289" s="38" t="s">
        <v>295</v>
      </c>
      <c r="D289" s="38">
        <v>541</v>
      </c>
      <c r="E289" s="38" t="s">
        <v>292</v>
      </c>
      <c r="F289" s="3">
        <v>20090525</v>
      </c>
      <c r="G289" s="3" t="s">
        <v>95</v>
      </c>
      <c r="H289" s="9">
        <f>IF(X289=1,IF(ABS(I290-I289)&gt;H$3,IF(I289&gt;Q288,IF(I289&gt;I290,Q288+H$4,I289),IF(I289&lt;I290,Q288-H$4,I289)),I289),I289)</f>
        <v>-1.2142999999999999</v>
      </c>
      <c r="I289" s="38">
        <v>-1.2142999999999999</v>
      </c>
      <c r="J289" s="9">
        <f t="shared" si="466"/>
        <v>0</v>
      </c>
      <c r="K289" s="9">
        <f t="shared" si="467"/>
        <v>0</v>
      </c>
      <c r="L289" s="9">
        <f t="shared" si="456"/>
        <v>-0.27326116457099991</v>
      </c>
      <c r="M289" s="9">
        <f t="shared" si="468"/>
        <v>0.42008402520840293</v>
      </c>
      <c r="N289" s="9">
        <f t="shared" si="469"/>
        <v>0.27326116457099991</v>
      </c>
      <c r="O289" s="9">
        <f t="shared" si="457"/>
        <v>-1.34434119347</v>
      </c>
      <c r="P289" s="9">
        <f t="shared" si="470"/>
        <v>1.3672086602514799</v>
      </c>
      <c r="Q289" s="9">
        <f t="shared" si="458"/>
        <v>-0.27603073967999997</v>
      </c>
      <c r="R289" s="9">
        <f t="shared" si="471"/>
        <v>0</v>
      </c>
      <c r="S289" s="9">
        <f t="shared" si="472"/>
        <v>0.27603073967999997</v>
      </c>
      <c r="T289" s="9">
        <f t="shared" si="459"/>
        <v>-1.3403846576</v>
      </c>
      <c r="U289" s="9">
        <f t="shared" si="473"/>
        <v>1.3668763112383999</v>
      </c>
      <c r="V289" s="9">
        <f t="shared" si="460"/>
        <v>-1.3403846576</v>
      </c>
      <c r="W289" s="9">
        <f t="shared" si="461"/>
        <v>1.0846522890932808</v>
      </c>
      <c r="X289" s="9">
        <f t="shared" si="474"/>
        <v>0</v>
      </c>
      <c r="Y289" s="9">
        <f t="shared" si="475"/>
        <v>0</v>
      </c>
      <c r="Z289" s="9">
        <f t="shared" si="476"/>
        <v>0</v>
      </c>
      <c r="AA289" s="9">
        <f t="shared" si="477"/>
        <v>0</v>
      </c>
      <c r="AB289" s="9">
        <f t="shared" si="478"/>
        <v>0</v>
      </c>
      <c r="AC289" s="9">
        <f t="shared" si="479"/>
        <v>0</v>
      </c>
      <c r="AD289" s="9">
        <f>IF(AT289=1,IF(ABS(AE290-AE289)&gt;AD$3,IF(AE289&gt;AM288,IF(AE289&gt;AE290,AM288+AD$4,AE289),IF(AE289&lt;AE290,AM288-AD$4,AE289)),AE289),AE289)</f>
        <v>-0.375</v>
      </c>
      <c r="AE289" s="38">
        <v>-0.375</v>
      </c>
      <c r="AF289" s="9">
        <f t="shared" si="481"/>
        <v>0</v>
      </c>
      <c r="AG289" s="9">
        <f t="shared" si="482"/>
        <v>0</v>
      </c>
      <c r="AH289" s="9">
        <f t="shared" si="483"/>
        <v>-8.7531457916666708E-2</v>
      </c>
      <c r="AI289" s="9">
        <f t="shared" si="484"/>
        <v>0.42008402520840293</v>
      </c>
      <c r="AJ289" s="9">
        <f t="shared" si="485"/>
        <v>8.7531457916666708E-2</v>
      </c>
      <c r="AK289" s="9">
        <f t="shared" si="486"/>
        <v>-0.41066934583333325</v>
      </c>
      <c r="AL289" s="9">
        <f t="shared" si="487"/>
        <v>1.1877455958916665</v>
      </c>
      <c r="AM289" s="9">
        <f t="shared" si="488"/>
        <v>-8.7531457916666708E-2</v>
      </c>
      <c r="AN289" s="9">
        <f t="shared" si="489"/>
        <v>0</v>
      </c>
      <c r="AO289" s="9">
        <f t="shared" si="462"/>
        <v>8.7531457916666708E-2</v>
      </c>
      <c r="AP289" s="9">
        <f t="shared" si="463"/>
        <v>-0.41066934583333325</v>
      </c>
      <c r="AQ289" s="9">
        <f t="shared" si="490"/>
        <v>1.1877455958916665</v>
      </c>
      <c r="AR289" s="9">
        <f t="shared" si="491"/>
        <v>-0.41066934583333325</v>
      </c>
      <c r="AS289" s="9">
        <f t="shared" si="464"/>
        <v>1.0846522890932808</v>
      </c>
      <c r="AT289" s="9">
        <f t="shared" si="492"/>
        <v>0</v>
      </c>
      <c r="AU289" s="9">
        <f t="shared" si="493"/>
        <v>0</v>
      </c>
      <c r="AV289" s="9">
        <f t="shared" si="494"/>
        <v>0</v>
      </c>
      <c r="AW289" s="9">
        <f t="shared" si="495"/>
        <v>0</v>
      </c>
      <c r="AX289" s="9">
        <f t="shared" si="496"/>
        <v>1</v>
      </c>
      <c r="AY289" s="9">
        <f t="shared" si="497"/>
        <v>1</v>
      </c>
      <c r="AZ289" s="9">
        <v>1</v>
      </c>
      <c r="BA289" s="11">
        <f t="shared" si="498"/>
        <v>0</v>
      </c>
      <c r="BB289" s="11">
        <f t="shared" si="499"/>
        <v>0</v>
      </c>
      <c r="BC289" s="11">
        <f t="shared" si="500"/>
        <v>0</v>
      </c>
      <c r="BD289" s="11">
        <f t="shared" si="501"/>
        <v>0</v>
      </c>
      <c r="BE289" s="11">
        <f t="shared" si="502"/>
        <v>0</v>
      </c>
      <c r="BF289" s="11">
        <f t="shared" si="503"/>
        <v>0</v>
      </c>
      <c r="BG289" s="11">
        <f t="shared" si="504"/>
        <v>0</v>
      </c>
      <c r="BH289" s="11">
        <f t="shared" si="505"/>
        <v>0</v>
      </c>
      <c r="BI289" s="11">
        <f t="shared" si="506"/>
        <v>0</v>
      </c>
      <c r="BL289" s="11">
        <f t="shared" si="507"/>
        <v>2.1259184866228305</v>
      </c>
      <c r="BM289" s="11">
        <f t="shared" si="507"/>
        <v>1.7896762770039132</v>
      </c>
      <c r="BN289" s="11">
        <f t="shared" si="507"/>
        <v>-2.1259184866228305</v>
      </c>
      <c r="BO289" s="11">
        <f t="shared" si="507"/>
        <v>-1.7896762770039132</v>
      </c>
    </row>
    <row r="290" spans="1:67">
      <c r="A290" s="9"/>
      <c r="B290" s="9">
        <f>COUNT(B282:B289)</f>
        <v>8</v>
      </c>
      <c r="C290" s="9"/>
      <c r="D290" s="9"/>
      <c r="E290" s="9"/>
      <c r="F290" s="9"/>
      <c r="G290" s="9"/>
      <c r="H290" s="9"/>
      <c r="J290" s="9">
        <f>SUM(J282:J289)</f>
        <v>1</v>
      </c>
      <c r="K290" s="9">
        <f>SUM(K282:K289)</f>
        <v>1</v>
      </c>
      <c r="L290" s="9"/>
      <c r="M290" s="9"/>
      <c r="N290" s="9"/>
      <c r="O290" s="9">
        <f>AVERAGE(O282:O289)</f>
        <v>3.8916181428750002E-2</v>
      </c>
      <c r="P290" s="9">
        <f>AVERAGE(P282:P289)</f>
        <v>1.3687311407599849</v>
      </c>
      <c r="Q290" s="9"/>
      <c r="R290" s="9">
        <f>SUM(R282:R289)</f>
        <v>0</v>
      </c>
      <c r="S290" s="9"/>
      <c r="T290" s="9">
        <f>AVERAGE(T282:T289)</f>
        <v>0.10323719179999996</v>
      </c>
      <c r="U290" s="9">
        <f>AVERAGE(U282:U289)</f>
        <v>1.3671465758887997</v>
      </c>
      <c r="V290" s="9"/>
      <c r="W290" s="9"/>
      <c r="X290" s="9">
        <f t="shared" ref="X290:AC290" si="508">SUM(X282:X289)</f>
        <v>1</v>
      </c>
      <c r="Y290" s="9">
        <f t="shared" si="508"/>
        <v>1</v>
      </c>
      <c r="Z290" s="9">
        <f t="shared" si="508"/>
        <v>2</v>
      </c>
      <c r="AA290" s="9">
        <f t="shared" si="508"/>
        <v>3</v>
      </c>
      <c r="AB290" s="9">
        <f t="shared" si="508"/>
        <v>1</v>
      </c>
      <c r="AC290" s="9">
        <f t="shared" si="508"/>
        <v>1</v>
      </c>
      <c r="AD290" s="9"/>
      <c r="AF290" s="9">
        <f>SUM(AF282:AF289)</f>
        <v>0</v>
      </c>
      <c r="AG290" s="9">
        <f>SUM(AG282:AG289)</f>
        <v>0</v>
      </c>
      <c r="AH290" s="9"/>
      <c r="AI290" s="9"/>
      <c r="AJ290" s="9"/>
      <c r="AK290" s="9">
        <f>AVERAGE(AK282:AK289)</f>
        <v>-0.17015199635416661</v>
      </c>
      <c r="AL290" s="9">
        <f>AVERAGE(AL282:AL289)</f>
        <v>1.2343207289760416</v>
      </c>
      <c r="AM290" s="9"/>
      <c r="AN290" s="9">
        <f>SUM(AN282:AN289)</f>
        <v>0</v>
      </c>
      <c r="AO290" s="9"/>
      <c r="AP290" s="9">
        <f>AVERAGE(AP282:AP289)</f>
        <v>-0.22744366302083327</v>
      </c>
      <c r="AQ290" s="9">
        <f>AVERAGE(AQ282:AQ289)</f>
        <v>1.2343207289760416</v>
      </c>
      <c r="AR290" s="9"/>
      <c r="AS290" s="9"/>
      <c r="AT290" s="9">
        <f t="shared" ref="AT290:BI290" si="509">SUM(AT282:AT289)</f>
        <v>0</v>
      </c>
      <c r="AU290" s="9">
        <f t="shared" si="509"/>
        <v>0</v>
      </c>
      <c r="AV290" s="9">
        <f t="shared" si="509"/>
        <v>0</v>
      </c>
      <c r="AW290" s="9">
        <f t="shared" si="509"/>
        <v>0</v>
      </c>
      <c r="AX290" s="9">
        <f t="shared" si="509"/>
        <v>3</v>
      </c>
      <c r="AY290" s="9">
        <f t="shared" si="509"/>
        <v>3</v>
      </c>
      <c r="AZ290" s="9">
        <f t="shared" si="509"/>
        <v>8</v>
      </c>
      <c r="BA290" s="9">
        <f t="shared" si="509"/>
        <v>1</v>
      </c>
      <c r="BB290" s="9">
        <f t="shared" si="509"/>
        <v>1</v>
      </c>
      <c r="BC290" s="9">
        <f t="shared" si="509"/>
        <v>0</v>
      </c>
      <c r="BD290" s="9">
        <f t="shared" si="509"/>
        <v>1</v>
      </c>
      <c r="BE290" s="9">
        <f t="shared" si="509"/>
        <v>1</v>
      </c>
      <c r="BF290" s="9">
        <f t="shared" si="509"/>
        <v>2</v>
      </c>
      <c r="BG290" s="9">
        <f t="shared" si="509"/>
        <v>3</v>
      </c>
      <c r="BH290" s="9">
        <f t="shared" si="509"/>
        <v>0</v>
      </c>
      <c r="BI290" s="9">
        <f t="shared" si="509"/>
        <v>0</v>
      </c>
    </row>
    <row r="291" spans="1:67">
      <c r="A291" s="9"/>
      <c r="B291" s="9"/>
      <c r="C291" s="9"/>
      <c r="D291" s="9"/>
      <c r="E291" s="9"/>
      <c r="F291" s="9"/>
      <c r="G291" s="9"/>
      <c r="H291" s="9"/>
      <c r="J291" s="9"/>
      <c r="K291" s="9"/>
      <c r="L291" s="9"/>
      <c r="M291" s="9"/>
      <c r="N291" s="9"/>
      <c r="O291" s="9">
        <f>P$3 + O290*P$4</f>
        <v>1.4046699417714499</v>
      </c>
      <c r="P291" s="9"/>
      <c r="Q291" s="9"/>
      <c r="R291" s="9"/>
      <c r="S291" s="9"/>
      <c r="T291" s="9">
        <f>U$3 + T290*U$4</f>
        <v>1.412388463016</v>
      </c>
      <c r="U291" s="9"/>
      <c r="V291" s="9"/>
      <c r="W291" s="9"/>
      <c r="X291" s="9"/>
      <c r="Y291" s="9"/>
      <c r="Z291" s="9">
        <f>Z290-Y290</f>
        <v>1</v>
      </c>
      <c r="AA291" s="9"/>
      <c r="AB291" s="9"/>
      <c r="AC291" s="9"/>
      <c r="AD291" s="9"/>
      <c r="AF291" s="9"/>
      <c r="AG291" s="9"/>
      <c r="AH291" s="9"/>
      <c r="AI291" s="9"/>
      <c r="AJ291" s="9"/>
      <c r="AK291" s="9">
        <f>AL$3 + AK290*AL$4</f>
        <v>1.1761787205104166</v>
      </c>
      <c r="AL291" s="9"/>
      <c r="AM291" s="9"/>
      <c r="AN291" s="9"/>
      <c r="AO291" s="9"/>
      <c r="AP291" s="9">
        <f>AQ$3 + AP290*AQ$4</f>
        <v>1.1681578871770832</v>
      </c>
      <c r="AQ291" s="9"/>
      <c r="AR291" s="9"/>
      <c r="AS291" s="9"/>
      <c r="AT291" s="9"/>
      <c r="AU291" s="9"/>
      <c r="AV291" s="9">
        <f>AV290-AU290</f>
        <v>0</v>
      </c>
      <c r="AW291" s="9"/>
      <c r="AX291" s="9"/>
      <c r="AY291" s="9"/>
      <c r="AZ291" s="9"/>
    </row>
    <row r="292" spans="1:67">
      <c r="A292" s="9"/>
      <c r="B292" s="9"/>
      <c r="C292" s="9"/>
      <c r="D292" s="9"/>
      <c r="E292" s="9"/>
      <c r="F292" s="9"/>
      <c r="G292" s="9"/>
      <c r="H292" s="9"/>
      <c r="J292" s="9"/>
      <c r="K292" s="9"/>
      <c r="L292" s="9"/>
      <c r="M292" s="9"/>
      <c r="N292" s="9"/>
      <c r="O292" s="9">
        <f>STDEV(O282:O289)</f>
        <v>1.3948746956339535</v>
      </c>
      <c r="P292" s="9"/>
      <c r="Q292" s="9"/>
      <c r="R292" s="9"/>
      <c r="S292" s="9"/>
      <c r="T292" s="9">
        <f>STDEV(T282:T289)</f>
        <v>1.4642140131218766</v>
      </c>
      <c r="U292" s="9"/>
      <c r="V292" s="9"/>
      <c r="W292" s="9"/>
      <c r="X292" s="9"/>
      <c r="Y292" s="9"/>
      <c r="Z292" s="9"/>
      <c r="AA292" s="9"/>
      <c r="AB292" s="9"/>
      <c r="AC292" s="9"/>
      <c r="AD292" s="9"/>
      <c r="AF292" s="9"/>
      <c r="AG292" s="9"/>
      <c r="AH292" s="9"/>
      <c r="AI292" s="9"/>
      <c r="AJ292" s="9"/>
      <c r="AK292" s="9">
        <f>STDEV(AK282:AK289)</f>
        <v>0.81066950091885015</v>
      </c>
      <c r="AL292" s="9"/>
      <c r="AM292" s="9"/>
      <c r="AN292" s="9"/>
      <c r="AO292" s="9"/>
      <c r="AP292" s="9">
        <f>STDEV(AP282:AP289)</f>
        <v>0.81311863293691289</v>
      </c>
      <c r="AQ292" s="9"/>
      <c r="AR292" s="9"/>
      <c r="AS292" s="9"/>
      <c r="AT292" s="9"/>
      <c r="AU292" s="9"/>
      <c r="AV292" s="9"/>
      <c r="AW292" s="9"/>
      <c r="AX292" s="9"/>
      <c r="AY292" s="9"/>
      <c r="AZ292" s="9"/>
    </row>
    <row r="293" spans="1:67">
      <c r="A293" s="9"/>
      <c r="B293" s="9"/>
      <c r="C293" s="9"/>
      <c r="D293" s="9"/>
      <c r="E293" s="9"/>
      <c r="F293" s="9"/>
      <c r="G293" s="9"/>
      <c r="H293" s="9"/>
      <c r="J293" s="9"/>
      <c r="K293" s="9"/>
      <c r="L293" s="9"/>
      <c r="M293" s="9"/>
      <c r="N293" s="9"/>
      <c r="O293" s="9">
        <f>SQRT(O292^2 + O290^2)</f>
        <v>1.395417459291989</v>
      </c>
      <c r="P293" s="9"/>
      <c r="Q293" s="9"/>
      <c r="R293" s="9"/>
      <c r="S293" s="9"/>
      <c r="T293" s="9">
        <f>SQRT(T292^2 + T290^2)</f>
        <v>1.4678489683864688</v>
      </c>
      <c r="U293" s="9"/>
      <c r="V293" s="9"/>
      <c r="W293" s="9"/>
      <c r="X293" s="9"/>
      <c r="Y293" s="9"/>
      <c r="Z293" s="9"/>
      <c r="AA293" s="9"/>
      <c r="AB293" s="9"/>
      <c r="AC293" s="9"/>
      <c r="AD293" s="9"/>
      <c r="AF293" s="9"/>
      <c r="AG293" s="9"/>
      <c r="AH293" s="9"/>
      <c r="AI293" s="9"/>
      <c r="AJ293" s="9"/>
      <c r="AK293" s="9">
        <f>SQRT(AK292^2 + AK290^2)</f>
        <v>0.82833371389997523</v>
      </c>
      <c r="AL293" s="9"/>
      <c r="AM293" s="9"/>
      <c r="AN293" s="9"/>
      <c r="AO293" s="9"/>
      <c r="AP293" s="9">
        <f>SQRT(AP292^2 + AP290^2)</f>
        <v>0.84432963413439921</v>
      </c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1:67">
      <c r="A294" s="9"/>
      <c r="B294" s="9"/>
      <c r="C294" s="9"/>
      <c r="D294" s="9"/>
      <c r="E294" s="9"/>
      <c r="F294" s="9"/>
      <c r="G294" s="9"/>
      <c r="H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  <row r="295" spans="1:67">
      <c r="A295" s="9"/>
      <c r="B295" s="9"/>
      <c r="C295" s="9"/>
      <c r="D295" s="9"/>
      <c r="E295" s="9"/>
      <c r="F295" s="9"/>
      <c r="G295" s="9"/>
      <c r="H295" s="9"/>
      <c r="J295" s="9"/>
      <c r="K295" s="9"/>
      <c r="L295" s="9">
        <f>AVERAGE(I296:I298)</f>
        <v>0.19050000000000003</v>
      </c>
      <c r="M295" s="9"/>
      <c r="N295" s="9">
        <v>0</v>
      </c>
      <c r="O295" s="9"/>
      <c r="P295" s="9"/>
      <c r="Q295" s="9">
        <f>AVERAGE(I296:I298)</f>
        <v>0.19050000000000003</v>
      </c>
      <c r="R295" s="9"/>
      <c r="S295" s="9">
        <f>-1*Q295</f>
        <v>-0.19050000000000003</v>
      </c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F295" s="9"/>
      <c r="AG295" s="9"/>
      <c r="AH295" s="9">
        <f>AVERAGE(AE296:AE298)</f>
        <v>-1.2083333333333333</v>
      </c>
      <c r="AI295" s="9"/>
      <c r="AJ295" s="9">
        <v>0</v>
      </c>
      <c r="AK295" s="9"/>
      <c r="AL295" s="9"/>
      <c r="AM295" s="9">
        <f>AVERAGE(AE296:AE298)</f>
        <v>-1.2083333333333333</v>
      </c>
      <c r="AN295" s="9"/>
      <c r="AO295" s="9">
        <f>-1*AM295</f>
        <v>1.2083333333333333</v>
      </c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</row>
    <row r="296" spans="1:67">
      <c r="A296" s="30" t="s">
        <v>18</v>
      </c>
      <c r="B296" s="31">
        <v>2</v>
      </c>
      <c r="C296" s="30" t="s">
        <v>297</v>
      </c>
      <c r="D296" s="30" t="s">
        <v>165</v>
      </c>
      <c r="E296" s="30" t="s">
        <v>298</v>
      </c>
      <c r="F296" s="3">
        <v>20090119</v>
      </c>
      <c r="G296" s="3" t="s">
        <v>60</v>
      </c>
      <c r="H296" s="9">
        <f t="shared" ref="H296:H302" si="510">IF(X296=1,IF(ABS(I297-I296)&gt;H$3,IF(I296&gt;Q295,IF(I296&gt;I297,Q295+H$4,I296),IF(I296&lt;I297,Q295-H$4,I296)),I296),I296)</f>
        <v>0.64290000000000003</v>
      </c>
      <c r="I296" s="30">
        <v>0.64290000000000003</v>
      </c>
      <c r="J296" s="9">
        <f>IF(ABS(I296)&gt;=1.96,1,0)</f>
        <v>0</v>
      </c>
      <c r="K296" s="9">
        <f>IF(ABS(I296)&gt;=1.96,1,IF(((SQRT(ABS(I296-I295)) - 0.969)/0.416)&gt;=1.96,1,0))</f>
        <v>0</v>
      </c>
      <c r="L296" s="9">
        <f t="shared" ref="L296:L302" si="511">L$2*I296 + (1-L$2)*L295</f>
        <v>0.32622000000000007</v>
      </c>
      <c r="M296" s="9">
        <f>SQRT(M$2/(2 - M$2))</f>
        <v>0.42008402520840293</v>
      </c>
      <c r="N296" s="9">
        <f>IF(ABS(L296)&gt;=0*M296,(-L296),0)</f>
        <v>-0.32622000000000007</v>
      </c>
      <c r="O296" s="9">
        <f t="shared" ref="O296:O302" si="512">I296+N295</f>
        <v>0.64290000000000003</v>
      </c>
      <c r="P296" s="9">
        <f>IF(N296=0, P$3, P$3 + L296*P$4)</f>
        <v>1.4391463999999998</v>
      </c>
      <c r="Q296" s="9">
        <f t="shared" ref="Q296:Q302" si="513">Q$2*H296 + (1-Q$2)*Q295</f>
        <v>0.32622000000000007</v>
      </c>
      <c r="R296" s="9">
        <f>IF(Q296&gt;=R$2,1,IF(Q296&lt;=R$3,1,0))</f>
        <v>0</v>
      </c>
      <c r="S296" s="9">
        <f>-1*Q296</f>
        <v>-0.32622000000000007</v>
      </c>
      <c r="T296" s="9">
        <f t="shared" ref="T296:T302" si="514">H296+S295</f>
        <v>0.45240000000000002</v>
      </c>
      <c r="U296" s="9">
        <f>IF(S296=0, U$3, U$3 + Q296*U$4)</f>
        <v>1.4391463999999998</v>
      </c>
      <c r="V296" s="9">
        <f t="shared" ref="V296:V302" si="515">I296 - Q295</f>
        <v>0.45240000000000002</v>
      </c>
      <c r="W296" s="9">
        <f t="shared" ref="W296:W302" si="516">IF(W$3=0,SQRT(1 + (Q$2/(2 - Q$2))),W$2)</f>
        <v>1.0846522890932808</v>
      </c>
      <c r="X296" s="9">
        <f>IF(ABS(V296)&gt;(W296*X$3), 1, 0)</f>
        <v>0</v>
      </c>
      <c r="Y296" s="9">
        <f>IF(ABS(V296)&gt;(W296*Y$3), 1, 0)</f>
        <v>0</v>
      </c>
      <c r="Z296" s="9">
        <f>IF(ABS(V296)&gt;(W296*Z$3), 1, 0)</f>
        <v>0</v>
      </c>
      <c r="AA296" s="9">
        <f>IF(ABS(V296)&gt;(W296*AA$3), 1, 0)</f>
        <v>0</v>
      </c>
      <c r="AB296" s="9">
        <f>IF(Y295+Z295=0,IF(ABS(V296)&lt;=AB$2,IF(ABS(Q296)&lt;=AB$3,1,0), 0), 0)</f>
        <v>1</v>
      </c>
      <c r="AC296" s="9">
        <f>IF(Y295+Z295=0, IF(ABS(V296)&lt;=AC$2,IF(ABS(Q296)&lt;=AC$3,1,0), 0), 0)</f>
        <v>1</v>
      </c>
      <c r="AD296" s="9">
        <f t="shared" ref="AD296:AD302" si="517">IF(AT296=1,IF(ABS(AE297-AE296)&gt;AD$3,IF(AE296&gt;AM295,IF(AE296&gt;AE297,AM295+AD$4,AE296),IF(AE296&lt;AE297,AM295-AD$4,AE296)),AE296),AE296)</f>
        <v>-1.9375</v>
      </c>
      <c r="AE296" s="30">
        <v>-1.9375</v>
      </c>
      <c r="AF296" s="9">
        <f>IF(ABS(AE296)&gt;=1.96,1,0)</f>
        <v>0</v>
      </c>
      <c r="AG296" s="9">
        <f>IF(ABS(AE296)&gt;=1.96,1,IF(((SQRT(ABS(AE296-AE295)) - 0.969)/0.416)&gt;=1.8,1,0))</f>
        <v>0</v>
      </c>
      <c r="AH296" s="9">
        <f>AH$2*AE296 + (1-AH$2)*AH295</f>
        <v>-1.427083333333333</v>
      </c>
      <c r="AI296" s="9">
        <f>SQRT(AI$2/(2 - AI$2))</f>
        <v>0.42008402520840293</v>
      </c>
      <c r="AJ296" s="9">
        <f>IF(ABS(AH296)&gt;=0*AI296,(-AH296),0)</f>
        <v>1.427083333333333</v>
      </c>
      <c r="AK296" s="9">
        <f>AE296+AJ295</f>
        <v>-1.9375</v>
      </c>
      <c r="AL296" s="9">
        <f>IF(AJ296=0, AL$3, AL$3 + AH296*AL$4)</f>
        <v>1.0002083333333334</v>
      </c>
      <c r="AM296" s="9">
        <f>AM$2*AD296 + (1-AM$2)*AM295</f>
        <v>-1.427083333333333</v>
      </c>
      <c r="AN296" s="9">
        <f>IF(AM296&gt;=AN$2,1,IF(AM296&lt;=AN$3,1,0))</f>
        <v>0</v>
      </c>
      <c r="AO296" s="9">
        <f t="shared" ref="AO296:AO302" si="518">-1*AM296</f>
        <v>1.427083333333333</v>
      </c>
      <c r="AP296" s="9">
        <f t="shared" ref="AP296:AP302" si="519">AD296+AO295</f>
        <v>-0.72916666666666674</v>
      </c>
      <c r="AQ296" s="9">
        <f>IF(AO296=0, AQ$3, AQ$3 + AM296*AQ$4)</f>
        <v>1.0002083333333334</v>
      </c>
      <c r="AR296" s="9">
        <f>AE296 - AM295</f>
        <v>-0.72916666666666674</v>
      </c>
      <c r="AS296" s="9">
        <f t="shared" ref="AS296:AS302" si="520">IF(AS$3=0,SQRT(1 + (AM$2/(2 - AM$2))),AS$2)</f>
        <v>1.0846522890932808</v>
      </c>
      <c r="AT296" s="9">
        <f>IF(ABS(AR296)&gt;(AS296*AT$3), 1, 0)</f>
        <v>0</v>
      </c>
      <c r="AU296" s="9">
        <f>IF(ABS(AR296)&gt;(AS296*AU$3), 1, 0)</f>
        <v>0</v>
      </c>
      <c r="AV296" s="9">
        <f>IF(ABS(AR296)&gt;(AS296*AV$3), 1, 0)</f>
        <v>0</v>
      </c>
      <c r="AW296" s="9">
        <f>IF(ABS(AR296)&gt;(AS296*AW$3), 1, 0)</f>
        <v>0</v>
      </c>
      <c r="AX296" s="9">
        <f>IF(AU295+AV295=0,IF(ABS(AR296)&lt;=AX$2,IF(ABS(AM296)&lt;=AX$3,1,0), 0), 0)</f>
        <v>0</v>
      </c>
      <c r="AY296" s="9">
        <f>IF(AU295+AV295=0, IF(ABS(AR296)&lt;=AY$2,IF(ABS(AM296)&lt;=AY$3,1,0), 0), 0)</f>
        <v>0</v>
      </c>
      <c r="AZ296" s="9">
        <v>1</v>
      </c>
      <c r="BA296" s="11">
        <f>IF(SUM(J296,AF296)&gt;0,1,0)</f>
        <v>0</v>
      </c>
      <c r="BB296" s="11">
        <f>IF(SUM(K296,AG296)&gt;0,1,0)</f>
        <v>0</v>
      </c>
      <c r="BC296" s="11">
        <f>IF(SUM(R296,AN296)&gt;0,1,0)</f>
        <v>0</v>
      </c>
      <c r="BD296" s="11">
        <f>IF(SUM(X296,AT296)&gt;0,1,0)</f>
        <v>0</v>
      </c>
      <c r="BE296" s="11">
        <f>IF(SUM(Y296,AU296)&gt;0,1,0)</f>
        <v>0</v>
      </c>
      <c r="BF296" s="11">
        <f>IF(SUM(Z296,AV296)&gt;0,1,0)</f>
        <v>0</v>
      </c>
      <c r="BG296" s="11">
        <f>IF(SUM(AA296,AW296)&gt;0,1,0)</f>
        <v>0</v>
      </c>
      <c r="BH296" s="11">
        <f>IF(SUM(AB296,AX296)=2,1,0)</f>
        <v>0</v>
      </c>
      <c r="BI296" s="11">
        <f>IF(SUM(AC296,AY296)=2,1,0)</f>
        <v>0</v>
      </c>
      <c r="BL296" s="11">
        <f>BL$3*BL$4</f>
        <v>2.1259184866228305</v>
      </c>
      <c r="BM296" s="11">
        <f>BM$3*BM$4</f>
        <v>1.7896762770039132</v>
      </c>
      <c r="BN296" s="11">
        <f>BN$3*BN$4</f>
        <v>-2.1259184866228305</v>
      </c>
      <c r="BO296" s="11">
        <f>BO$3*BO$4</f>
        <v>-1.7896762770039132</v>
      </c>
    </row>
    <row r="297" spans="1:67">
      <c r="A297" s="30" t="s">
        <v>18</v>
      </c>
      <c r="B297" s="31">
        <v>2</v>
      </c>
      <c r="C297" s="30" t="s">
        <v>297</v>
      </c>
      <c r="D297" s="30" t="s">
        <v>166</v>
      </c>
      <c r="E297" s="30" t="s">
        <v>300</v>
      </c>
      <c r="F297" s="3">
        <v>20090224</v>
      </c>
      <c r="G297" s="3" t="s">
        <v>64</v>
      </c>
      <c r="H297" s="9">
        <f t="shared" si="510"/>
        <v>-0.78569999999999995</v>
      </c>
      <c r="I297" s="30">
        <v>-0.78569999999999995</v>
      </c>
      <c r="J297" s="9">
        <f t="shared" ref="J297:J302" si="521">IF(ABS(I297)&gt;=1.96,1,0)</f>
        <v>0</v>
      </c>
      <c r="K297" s="9">
        <f t="shared" ref="K297:K302" si="522">IF(ABS(I297)&gt;=1.96,1,IF(((SQRT(ABS(I297-I296)) - 0.969)/0.416)&gt;=1.96,1,0))</f>
        <v>0</v>
      </c>
      <c r="L297" s="9">
        <f t="shared" si="511"/>
        <v>-7.3559999999999459E-3</v>
      </c>
      <c r="M297" s="9">
        <f t="shared" ref="M297:M302" si="523">SQRT(M$2/(2 - M$2))</f>
        <v>0.42008402520840293</v>
      </c>
      <c r="N297" s="9">
        <f t="shared" ref="N297:N302" si="524">IF(ABS(L297)&gt;=0*M297,(-L297),0)</f>
        <v>7.3559999999999459E-3</v>
      </c>
      <c r="O297" s="9">
        <f t="shared" si="512"/>
        <v>-1.11192</v>
      </c>
      <c r="P297" s="9">
        <f t="shared" ref="P297:P302" si="525">IF(N297=0, P$3, P$3 + L297*P$4)</f>
        <v>1.39911728</v>
      </c>
      <c r="Q297" s="9">
        <f t="shared" si="513"/>
        <v>-7.3559999999999459E-3</v>
      </c>
      <c r="R297" s="9">
        <f t="shared" ref="R297:R302" si="526">IF(Q297&gt;=R$2,1,IF(Q297&lt;=R$3,1,0))</f>
        <v>0</v>
      </c>
      <c r="S297" s="9">
        <f t="shared" ref="S297:S302" si="527">-1*Q297</f>
        <v>7.3559999999999459E-3</v>
      </c>
      <c r="T297" s="9">
        <f t="shared" si="514"/>
        <v>-1.11192</v>
      </c>
      <c r="U297" s="9">
        <f t="shared" ref="U297:U302" si="528">IF(S297=0, U$3, U$3 + Q297*U$4)</f>
        <v>1.39911728</v>
      </c>
      <c r="V297" s="9">
        <f t="shared" si="515"/>
        <v>-1.11192</v>
      </c>
      <c r="W297" s="9">
        <f t="shared" si="516"/>
        <v>1.0846522890932808</v>
      </c>
      <c r="X297" s="9">
        <f t="shared" ref="X297:X302" si="529">IF(ABS(V297)&gt;(W297*X$3), 1, 0)</f>
        <v>0</v>
      </c>
      <c r="Y297" s="9">
        <f t="shared" ref="Y297:Y302" si="530">IF(ABS(V297)&gt;(W297*Y$3), 1, 0)</f>
        <v>0</v>
      </c>
      <c r="Z297" s="9">
        <f t="shared" ref="Z297:Z302" si="531">IF(ABS(V297)&gt;(W297*Z$3), 1, 0)</f>
        <v>0</v>
      </c>
      <c r="AA297" s="9">
        <f t="shared" ref="AA297:AA302" si="532">IF(ABS(V297)&gt;(W297*AA$3), 1, 0)</f>
        <v>0</v>
      </c>
      <c r="AB297" s="9">
        <f t="shared" ref="AB297:AB302" si="533">IF(Y296+Z296=0,IF(ABS(V297)&lt;=AB$2,IF(ABS(Q297)&lt;=AB$3,1,0), 0), 0)</f>
        <v>0</v>
      </c>
      <c r="AC297" s="9">
        <f t="shared" ref="AC297:AC302" si="534">IF(Y296+Z296=0, IF(ABS(V297)&lt;=AC$2,IF(ABS(Q297)&lt;=AC$3,1,0), 0), 0)</f>
        <v>0</v>
      </c>
      <c r="AD297" s="9">
        <f t="shared" si="517"/>
        <v>-1.75</v>
      </c>
      <c r="AE297" s="30">
        <v>-1.75</v>
      </c>
      <c r="AF297" s="9">
        <f t="shared" ref="AF297:AF302" si="535">IF(ABS(AE297)&gt;=1.96,1,0)</f>
        <v>0</v>
      </c>
      <c r="AG297" s="9">
        <f t="shared" ref="AG297:AG302" si="536">IF(ABS(AE297)&gt;=1.96,1,IF(((SQRT(ABS(AE297-AE296)) - 0.969)/0.416)&gt;=1.8,1,0))</f>
        <v>0</v>
      </c>
      <c r="AH297" s="9">
        <f t="shared" ref="AH297:AH302" si="537">AH$2*AE297 + (1-AH$2)*AH296</f>
        <v>-1.5239583333333331</v>
      </c>
      <c r="AI297" s="9">
        <f t="shared" ref="AI297:AI302" si="538">SQRT(AI$2/(2 - AI$2))</f>
        <v>0.42008402520840293</v>
      </c>
      <c r="AJ297" s="9">
        <f t="shared" ref="AJ297:AJ302" si="539">IF(ABS(AH297)&gt;=0*AI297,(-AH297),0)</f>
        <v>1.5239583333333331</v>
      </c>
      <c r="AK297" s="9">
        <f t="shared" ref="AK297:AK302" si="540">AE297+AJ296</f>
        <v>-0.32291666666666696</v>
      </c>
      <c r="AL297" s="9">
        <f t="shared" ref="AL297:AL302" si="541">IF(AJ297=0, AL$3, AL$3 + AH297*AL$4)</f>
        <v>0.98664583333333333</v>
      </c>
      <c r="AM297" s="9">
        <f t="shared" ref="AM297:AM302" si="542">AM$2*AD297 + (1-AM$2)*AM296</f>
        <v>-1.5239583333333331</v>
      </c>
      <c r="AN297" s="9">
        <f t="shared" ref="AN297:AN302" si="543">IF(AM297&gt;=AN$2,1,IF(AM297&lt;=AN$3,1,0))</f>
        <v>0</v>
      </c>
      <c r="AO297" s="9">
        <f t="shared" si="518"/>
        <v>1.5239583333333331</v>
      </c>
      <c r="AP297" s="9">
        <f t="shared" si="519"/>
        <v>-0.32291666666666696</v>
      </c>
      <c r="AQ297" s="9">
        <f t="shared" ref="AQ297:AQ302" si="544">IF(AO297=0, AQ$3, AQ$3 + AM297*AQ$4)</f>
        <v>0.98664583333333333</v>
      </c>
      <c r="AR297" s="9">
        <f t="shared" ref="AR297:AR302" si="545">AE297 - AM296</f>
        <v>-0.32291666666666696</v>
      </c>
      <c r="AS297" s="9">
        <f t="shared" si="520"/>
        <v>1.0846522890932808</v>
      </c>
      <c r="AT297" s="9">
        <f t="shared" ref="AT297:AT302" si="546">IF(ABS(AR297)&gt;(AS297*AT$3), 1, 0)</f>
        <v>0</v>
      </c>
      <c r="AU297" s="9">
        <f t="shared" ref="AU297:AU302" si="547">IF(ABS(AR297)&gt;(AS297*AU$3), 1, 0)</f>
        <v>0</v>
      </c>
      <c r="AV297" s="9">
        <f t="shared" ref="AV297:AV302" si="548">IF(ABS(AR297)&gt;(AS297*AV$3), 1, 0)</f>
        <v>0</v>
      </c>
      <c r="AW297" s="9">
        <f t="shared" ref="AW297:AW302" si="549">IF(ABS(AR297)&gt;(AS297*AW$3), 1, 0)</f>
        <v>0</v>
      </c>
      <c r="AX297" s="9">
        <f t="shared" ref="AX297:AX302" si="550">IF(AU296+AV296=0,IF(ABS(AR297)&lt;=AX$2,IF(ABS(AM297)&lt;=AX$3,1,0), 0), 0)</f>
        <v>0</v>
      </c>
      <c r="AY297" s="9">
        <f t="shared" ref="AY297:AY302" si="551">IF(AU296+AV296=0, IF(ABS(AR297)&lt;=AY$2,IF(ABS(AM297)&lt;=AY$3,1,0), 0), 0)</f>
        <v>1</v>
      </c>
      <c r="AZ297" s="9">
        <v>1</v>
      </c>
      <c r="BA297" s="11">
        <f t="shared" ref="BA297:BA302" si="552">IF(SUM(J297,AF297)&gt;0,1,0)</f>
        <v>0</v>
      </c>
      <c r="BB297" s="11">
        <f t="shared" ref="BB297:BB302" si="553">IF(SUM(K297,AG297)&gt;0,1,0)</f>
        <v>0</v>
      </c>
      <c r="BC297" s="11">
        <f t="shared" ref="BC297:BC302" si="554">IF(SUM(R297,AN297)&gt;0,1,0)</f>
        <v>0</v>
      </c>
      <c r="BD297" s="11">
        <f t="shared" ref="BD297:BD302" si="555">IF(SUM(X297,AT297)&gt;0,1,0)</f>
        <v>0</v>
      </c>
      <c r="BE297" s="11">
        <f t="shared" ref="BE297:BE302" si="556">IF(SUM(Y297,AU297)&gt;0,1,0)</f>
        <v>0</v>
      </c>
      <c r="BF297" s="11">
        <f t="shared" ref="BF297:BF302" si="557">IF(SUM(Z297,AV297)&gt;0,1,0)</f>
        <v>0</v>
      </c>
      <c r="BG297" s="11">
        <f t="shared" ref="BG297:BG302" si="558">IF(SUM(AA297,AW297)&gt;0,1,0)</f>
        <v>0</v>
      </c>
      <c r="BH297" s="11">
        <f t="shared" ref="BH297:BH302" si="559">IF(SUM(AB297,AX297)=2,1,0)</f>
        <v>0</v>
      </c>
      <c r="BI297" s="11">
        <f t="shared" ref="BI297:BI302" si="560">IF(SUM(AC297,AY297)=2,1,0)</f>
        <v>0</v>
      </c>
      <c r="BL297" s="11">
        <f t="shared" ref="BL297:BO302" si="561">BL$3*BL$4</f>
        <v>2.1259184866228305</v>
      </c>
      <c r="BM297" s="11">
        <f t="shared" si="561"/>
        <v>1.7896762770039132</v>
      </c>
      <c r="BN297" s="11">
        <f t="shared" si="561"/>
        <v>-2.1259184866228305</v>
      </c>
      <c r="BO297" s="11">
        <f t="shared" si="561"/>
        <v>-1.7896762770039132</v>
      </c>
    </row>
    <row r="298" spans="1:67">
      <c r="A298" s="30" t="s">
        <v>18</v>
      </c>
      <c r="B298" s="31">
        <v>2</v>
      </c>
      <c r="C298" s="30" t="s">
        <v>297</v>
      </c>
      <c r="D298" s="30" t="s">
        <v>164</v>
      </c>
      <c r="E298" s="30" t="s">
        <v>296</v>
      </c>
      <c r="F298" s="3">
        <v>20090303</v>
      </c>
      <c r="G298" s="3" t="s">
        <v>68</v>
      </c>
      <c r="H298" s="9">
        <f t="shared" si="510"/>
        <v>0.71430000000000005</v>
      </c>
      <c r="I298" s="30">
        <v>0.71430000000000005</v>
      </c>
      <c r="J298" s="9">
        <f t="shared" si="521"/>
        <v>0</v>
      </c>
      <c r="K298" s="9">
        <f t="shared" si="522"/>
        <v>0</v>
      </c>
      <c r="L298" s="9">
        <f t="shared" si="511"/>
        <v>0.20914080000000004</v>
      </c>
      <c r="M298" s="9">
        <f t="shared" si="523"/>
        <v>0.42008402520840293</v>
      </c>
      <c r="N298" s="9">
        <f t="shared" si="524"/>
        <v>-0.20914080000000004</v>
      </c>
      <c r="O298" s="9">
        <f t="shared" si="512"/>
        <v>0.72165599999999996</v>
      </c>
      <c r="P298" s="9">
        <f t="shared" si="525"/>
        <v>1.4250968959999999</v>
      </c>
      <c r="Q298" s="9">
        <f t="shared" si="513"/>
        <v>0.20914080000000004</v>
      </c>
      <c r="R298" s="9">
        <f t="shared" si="526"/>
        <v>0</v>
      </c>
      <c r="S298" s="9">
        <f t="shared" si="527"/>
        <v>-0.20914080000000004</v>
      </c>
      <c r="T298" s="9">
        <f t="shared" si="514"/>
        <v>0.72165599999999996</v>
      </c>
      <c r="U298" s="9">
        <f t="shared" si="528"/>
        <v>1.4250968959999999</v>
      </c>
      <c r="V298" s="9">
        <f t="shared" si="515"/>
        <v>0.72165599999999996</v>
      </c>
      <c r="W298" s="9">
        <f t="shared" si="516"/>
        <v>1.0846522890932808</v>
      </c>
      <c r="X298" s="9">
        <f t="shared" si="529"/>
        <v>0</v>
      </c>
      <c r="Y298" s="9">
        <f t="shared" si="530"/>
        <v>0</v>
      </c>
      <c r="Z298" s="9">
        <f t="shared" si="531"/>
        <v>0</v>
      </c>
      <c r="AA298" s="9">
        <f t="shared" si="532"/>
        <v>0</v>
      </c>
      <c r="AB298" s="9">
        <f t="shared" si="533"/>
        <v>0</v>
      </c>
      <c r="AC298" s="9">
        <f t="shared" si="534"/>
        <v>0</v>
      </c>
      <c r="AD298" s="9">
        <f t="shared" si="517"/>
        <v>6.25E-2</v>
      </c>
      <c r="AE298" s="30">
        <v>6.25E-2</v>
      </c>
      <c r="AF298" s="9">
        <f t="shared" si="535"/>
        <v>0</v>
      </c>
      <c r="AG298" s="9">
        <f t="shared" si="536"/>
        <v>0</v>
      </c>
      <c r="AH298" s="9">
        <f t="shared" si="537"/>
        <v>-1.048020833333333</v>
      </c>
      <c r="AI298" s="9">
        <f t="shared" si="538"/>
        <v>0.42008402520840293</v>
      </c>
      <c r="AJ298" s="9">
        <f t="shared" si="539"/>
        <v>1.048020833333333</v>
      </c>
      <c r="AK298" s="9">
        <f t="shared" si="540"/>
        <v>1.5864583333333331</v>
      </c>
      <c r="AL298" s="9">
        <f t="shared" si="541"/>
        <v>1.0532770833333334</v>
      </c>
      <c r="AM298" s="9">
        <f t="shared" si="542"/>
        <v>-1.048020833333333</v>
      </c>
      <c r="AN298" s="9">
        <f t="shared" si="543"/>
        <v>0</v>
      </c>
      <c r="AO298" s="9">
        <f t="shared" si="518"/>
        <v>1.048020833333333</v>
      </c>
      <c r="AP298" s="9">
        <f t="shared" si="519"/>
        <v>1.5864583333333331</v>
      </c>
      <c r="AQ298" s="9">
        <f t="shared" si="544"/>
        <v>1.0532770833333334</v>
      </c>
      <c r="AR298" s="9">
        <f t="shared" si="545"/>
        <v>1.5864583333333331</v>
      </c>
      <c r="AS298" s="9">
        <f t="shared" si="520"/>
        <v>1.0846522890932808</v>
      </c>
      <c r="AT298" s="9">
        <f t="shared" si="546"/>
        <v>0</v>
      </c>
      <c r="AU298" s="9">
        <f t="shared" si="547"/>
        <v>0</v>
      </c>
      <c r="AV298" s="9">
        <f t="shared" si="548"/>
        <v>0</v>
      </c>
      <c r="AW298" s="9">
        <f t="shared" si="549"/>
        <v>1</v>
      </c>
      <c r="AX298" s="9">
        <f t="shared" si="550"/>
        <v>0</v>
      </c>
      <c r="AY298" s="9">
        <f t="shared" si="551"/>
        <v>0</v>
      </c>
      <c r="AZ298" s="9">
        <v>1</v>
      </c>
      <c r="BA298" s="11">
        <f t="shared" si="552"/>
        <v>0</v>
      </c>
      <c r="BB298" s="11">
        <f t="shared" si="553"/>
        <v>0</v>
      </c>
      <c r="BC298" s="11">
        <f t="shared" si="554"/>
        <v>0</v>
      </c>
      <c r="BD298" s="11">
        <f t="shared" si="555"/>
        <v>0</v>
      </c>
      <c r="BE298" s="11">
        <f t="shared" si="556"/>
        <v>0</v>
      </c>
      <c r="BF298" s="11">
        <f t="shared" si="557"/>
        <v>0</v>
      </c>
      <c r="BG298" s="11">
        <f t="shared" si="558"/>
        <v>1</v>
      </c>
      <c r="BH298" s="11">
        <f t="shared" si="559"/>
        <v>0</v>
      </c>
      <c r="BI298" s="11">
        <f t="shared" si="560"/>
        <v>0</v>
      </c>
      <c r="BL298" s="11">
        <f t="shared" si="561"/>
        <v>2.1259184866228305</v>
      </c>
      <c r="BM298" s="11">
        <f t="shared" si="561"/>
        <v>1.7896762770039132</v>
      </c>
      <c r="BN298" s="11">
        <f t="shared" si="561"/>
        <v>-2.1259184866228305</v>
      </c>
      <c r="BO298" s="11">
        <f t="shared" si="561"/>
        <v>-1.7896762770039132</v>
      </c>
    </row>
    <row r="299" spans="1:67">
      <c r="A299" s="30" t="s">
        <v>18</v>
      </c>
      <c r="B299" s="31">
        <v>2</v>
      </c>
      <c r="C299" s="30" t="s">
        <v>297</v>
      </c>
      <c r="D299" s="30" t="s">
        <v>165</v>
      </c>
      <c r="E299" s="30" t="s">
        <v>298</v>
      </c>
      <c r="F299" s="3">
        <v>20090318</v>
      </c>
      <c r="G299" s="3" t="s">
        <v>75</v>
      </c>
      <c r="H299" s="9">
        <f t="shared" si="510"/>
        <v>0</v>
      </c>
      <c r="I299" s="30">
        <v>0</v>
      </c>
      <c r="J299" s="9">
        <f t="shared" si="521"/>
        <v>0</v>
      </c>
      <c r="K299" s="9">
        <f t="shared" si="522"/>
        <v>0</v>
      </c>
      <c r="L299" s="9">
        <f t="shared" si="511"/>
        <v>0.14639856000000001</v>
      </c>
      <c r="M299" s="9">
        <f t="shared" si="523"/>
        <v>0.42008402520840293</v>
      </c>
      <c r="N299" s="9">
        <f t="shared" si="524"/>
        <v>-0.14639856000000001</v>
      </c>
      <c r="O299" s="9">
        <f t="shared" si="512"/>
        <v>-0.20914080000000004</v>
      </c>
      <c r="P299" s="9">
        <f t="shared" si="525"/>
        <v>1.4175678271999999</v>
      </c>
      <c r="Q299" s="9">
        <f t="shared" si="513"/>
        <v>0.14639856000000001</v>
      </c>
      <c r="R299" s="9">
        <f t="shared" si="526"/>
        <v>0</v>
      </c>
      <c r="S299" s="9">
        <f t="shared" si="527"/>
        <v>-0.14639856000000001</v>
      </c>
      <c r="T299" s="9">
        <f t="shared" si="514"/>
        <v>-0.20914080000000004</v>
      </c>
      <c r="U299" s="9">
        <f t="shared" si="528"/>
        <v>1.4175678271999999</v>
      </c>
      <c r="V299" s="9">
        <f t="shared" si="515"/>
        <v>-0.20914080000000004</v>
      </c>
      <c r="W299" s="9">
        <f t="shared" si="516"/>
        <v>1.0846522890932808</v>
      </c>
      <c r="X299" s="9">
        <f t="shared" si="529"/>
        <v>0</v>
      </c>
      <c r="Y299" s="9">
        <f t="shared" si="530"/>
        <v>0</v>
      </c>
      <c r="Z299" s="9">
        <f t="shared" si="531"/>
        <v>0</v>
      </c>
      <c r="AA299" s="9">
        <f t="shared" si="532"/>
        <v>0</v>
      </c>
      <c r="AB299" s="9">
        <f t="shared" si="533"/>
        <v>1</v>
      </c>
      <c r="AC299" s="9">
        <f t="shared" si="534"/>
        <v>1</v>
      </c>
      <c r="AD299" s="9">
        <f t="shared" si="517"/>
        <v>1.1875</v>
      </c>
      <c r="AE299" s="30">
        <v>1.1875</v>
      </c>
      <c r="AF299" s="9">
        <f t="shared" si="535"/>
        <v>0</v>
      </c>
      <c r="AG299" s="9">
        <f t="shared" si="536"/>
        <v>0</v>
      </c>
      <c r="AH299" s="9">
        <f t="shared" si="537"/>
        <v>-0.37736458333333306</v>
      </c>
      <c r="AI299" s="9">
        <f t="shared" si="538"/>
        <v>0.42008402520840293</v>
      </c>
      <c r="AJ299" s="9">
        <f t="shared" si="539"/>
        <v>0.37736458333333306</v>
      </c>
      <c r="AK299" s="9">
        <f t="shared" si="540"/>
        <v>2.2355208333333332</v>
      </c>
      <c r="AL299" s="9">
        <f t="shared" si="541"/>
        <v>1.1471689583333333</v>
      </c>
      <c r="AM299" s="9">
        <f t="shared" si="542"/>
        <v>-0.37736458333333306</v>
      </c>
      <c r="AN299" s="9">
        <f t="shared" si="543"/>
        <v>0</v>
      </c>
      <c r="AO299" s="9">
        <f t="shared" si="518"/>
        <v>0.37736458333333306</v>
      </c>
      <c r="AP299" s="9">
        <f t="shared" si="519"/>
        <v>2.2355208333333332</v>
      </c>
      <c r="AQ299" s="9">
        <f t="shared" si="544"/>
        <v>1.1471689583333333</v>
      </c>
      <c r="AR299" s="9">
        <f t="shared" si="545"/>
        <v>2.2355208333333332</v>
      </c>
      <c r="AS299" s="9">
        <f t="shared" si="520"/>
        <v>1.0846522890932808</v>
      </c>
      <c r="AT299" s="9">
        <f t="shared" si="546"/>
        <v>1</v>
      </c>
      <c r="AU299" s="9">
        <f t="shared" si="547"/>
        <v>1</v>
      </c>
      <c r="AV299" s="9">
        <f t="shared" si="548"/>
        <v>1</v>
      </c>
      <c r="AW299" s="9">
        <f t="shared" si="549"/>
        <v>1</v>
      </c>
      <c r="AX299" s="9">
        <f t="shared" si="550"/>
        <v>0</v>
      </c>
      <c r="AY299" s="9">
        <f t="shared" si="551"/>
        <v>0</v>
      </c>
      <c r="AZ299" s="9">
        <v>1</v>
      </c>
      <c r="BA299" s="11">
        <f t="shared" si="552"/>
        <v>0</v>
      </c>
      <c r="BB299" s="11">
        <f t="shared" si="553"/>
        <v>0</v>
      </c>
      <c r="BC299" s="11">
        <f t="shared" si="554"/>
        <v>0</v>
      </c>
      <c r="BD299" s="11">
        <f t="shared" si="555"/>
        <v>1</v>
      </c>
      <c r="BE299" s="11">
        <f t="shared" si="556"/>
        <v>1</v>
      </c>
      <c r="BF299" s="11">
        <f t="shared" si="557"/>
        <v>1</v>
      </c>
      <c r="BG299" s="11">
        <f t="shared" si="558"/>
        <v>1</v>
      </c>
      <c r="BH299" s="11">
        <f t="shared" si="559"/>
        <v>0</v>
      </c>
      <c r="BI299" s="11">
        <f t="shared" si="560"/>
        <v>0</v>
      </c>
      <c r="BL299" s="11">
        <f t="shared" si="561"/>
        <v>2.1259184866228305</v>
      </c>
      <c r="BM299" s="11">
        <f t="shared" si="561"/>
        <v>1.7896762770039132</v>
      </c>
      <c r="BN299" s="11">
        <f t="shared" si="561"/>
        <v>-2.1259184866228305</v>
      </c>
      <c r="BO299" s="11">
        <f t="shared" si="561"/>
        <v>-1.7896762770039132</v>
      </c>
    </row>
    <row r="300" spans="1:67">
      <c r="A300" s="30" t="s">
        <v>18</v>
      </c>
      <c r="B300" s="31">
        <v>2</v>
      </c>
      <c r="C300" s="30" t="s">
        <v>297</v>
      </c>
      <c r="D300" s="30" t="s">
        <v>163</v>
      </c>
      <c r="E300" s="30" t="s">
        <v>292</v>
      </c>
      <c r="F300" s="3">
        <v>20090325</v>
      </c>
      <c r="G300" s="3" t="s">
        <v>80</v>
      </c>
      <c r="H300" s="9">
        <f t="shared" si="510"/>
        <v>-1.4286000000000001</v>
      </c>
      <c r="I300" s="30">
        <v>-1.4286000000000001</v>
      </c>
      <c r="J300" s="9">
        <f t="shared" si="521"/>
        <v>0</v>
      </c>
      <c r="K300" s="9">
        <f t="shared" si="522"/>
        <v>0</v>
      </c>
      <c r="L300" s="9">
        <f t="shared" si="511"/>
        <v>-0.32610100800000003</v>
      </c>
      <c r="M300" s="9">
        <f t="shared" si="523"/>
        <v>0.42008402520840293</v>
      </c>
      <c r="N300" s="9">
        <f t="shared" si="524"/>
        <v>0.32610100800000003</v>
      </c>
      <c r="O300" s="9">
        <f t="shared" si="512"/>
        <v>-1.57499856</v>
      </c>
      <c r="P300" s="9">
        <f t="shared" si="525"/>
        <v>1.36086787904</v>
      </c>
      <c r="Q300" s="9">
        <f t="shared" si="513"/>
        <v>-0.32610100800000003</v>
      </c>
      <c r="R300" s="9">
        <f t="shared" si="526"/>
        <v>0</v>
      </c>
      <c r="S300" s="9">
        <f t="shared" si="527"/>
        <v>0.32610100800000003</v>
      </c>
      <c r="T300" s="9">
        <f t="shared" si="514"/>
        <v>-1.57499856</v>
      </c>
      <c r="U300" s="9">
        <f t="shared" si="528"/>
        <v>1.36086787904</v>
      </c>
      <c r="V300" s="9">
        <f t="shared" si="515"/>
        <v>-1.57499856</v>
      </c>
      <c r="W300" s="9">
        <f t="shared" si="516"/>
        <v>1.0846522890932808</v>
      </c>
      <c r="X300" s="9">
        <f t="shared" si="529"/>
        <v>0</v>
      </c>
      <c r="Y300" s="9">
        <f t="shared" si="530"/>
        <v>0</v>
      </c>
      <c r="Z300" s="9">
        <f t="shared" si="531"/>
        <v>0</v>
      </c>
      <c r="AA300" s="9">
        <f t="shared" si="532"/>
        <v>1</v>
      </c>
      <c r="AB300" s="9">
        <f t="shared" si="533"/>
        <v>0</v>
      </c>
      <c r="AC300" s="9">
        <f t="shared" si="534"/>
        <v>0</v>
      </c>
      <c r="AD300" s="9">
        <f t="shared" si="517"/>
        <v>0.4375</v>
      </c>
      <c r="AE300" s="30">
        <v>0.4375</v>
      </c>
      <c r="AF300" s="9">
        <f t="shared" si="535"/>
        <v>0</v>
      </c>
      <c r="AG300" s="9">
        <f t="shared" si="536"/>
        <v>0</v>
      </c>
      <c r="AH300" s="9">
        <f t="shared" si="537"/>
        <v>-0.13290520833333311</v>
      </c>
      <c r="AI300" s="9">
        <f t="shared" si="538"/>
        <v>0.42008402520840293</v>
      </c>
      <c r="AJ300" s="9">
        <f t="shared" si="539"/>
        <v>0.13290520833333311</v>
      </c>
      <c r="AK300" s="9">
        <f t="shared" si="540"/>
        <v>0.814864583333333</v>
      </c>
      <c r="AL300" s="9">
        <f t="shared" si="541"/>
        <v>1.1813932708333332</v>
      </c>
      <c r="AM300" s="9">
        <f t="shared" si="542"/>
        <v>-0.13290520833333311</v>
      </c>
      <c r="AN300" s="9">
        <f t="shared" si="543"/>
        <v>0</v>
      </c>
      <c r="AO300" s="9">
        <f t="shared" si="518"/>
        <v>0.13290520833333311</v>
      </c>
      <c r="AP300" s="9">
        <f t="shared" si="519"/>
        <v>0.814864583333333</v>
      </c>
      <c r="AQ300" s="9">
        <f t="shared" si="544"/>
        <v>1.1813932708333332</v>
      </c>
      <c r="AR300" s="9">
        <f t="shared" si="545"/>
        <v>0.814864583333333</v>
      </c>
      <c r="AS300" s="9">
        <f t="shared" si="520"/>
        <v>1.0846522890932808</v>
      </c>
      <c r="AT300" s="9">
        <f t="shared" si="546"/>
        <v>0</v>
      </c>
      <c r="AU300" s="9">
        <f t="shared" si="547"/>
        <v>0</v>
      </c>
      <c r="AV300" s="9">
        <f t="shared" si="548"/>
        <v>0</v>
      </c>
      <c r="AW300" s="9">
        <f t="shared" si="549"/>
        <v>0</v>
      </c>
      <c r="AX300" s="9">
        <f t="shared" si="550"/>
        <v>0</v>
      </c>
      <c r="AY300" s="9">
        <f t="shared" si="551"/>
        <v>0</v>
      </c>
      <c r="AZ300" s="9">
        <v>1</v>
      </c>
      <c r="BA300" s="11">
        <f t="shared" si="552"/>
        <v>0</v>
      </c>
      <c r="BB300" s="11">
        <f t="shared" si="553"/>
        <v>0</v>
      </c>
      <c r="BC300" s="11">
        <f t="shared" si="554"/>
        <v>0</v>
      </c>
      <c r="BD300" s="11">
        <f t="shared" si="555"/>
        <v>0</v>
      </c>
      <c r="BE300" s="11">
        <f t="shared" si="556"/>
        <v>0</v>
      </c>
      <c r="BF300" s="11">
        <f t="shared" si="557"/>
        <v>0</v>
      </c>
      <c r="BG300" s="11">
        <f t="shared" si="558"/>
        <v>1</v>
      </c>
      <c r="BH300" s="11">
        <f t="shared" si="559"/>
        <v>0</v>
      </c>
      <c r="BI300" s="11">
        <f t="shared" si="560"/>
        <v>0</v>
      </c>
      <c r="BL300" s="11">
        <f t="shared" si="561"/>
        <v>2.1259184866228305</v>
      </c>
      <c r="BM300" s="11">
        <f t="shared" si="561"/>
        <v>1.7896762770039132</v>
      </c>
      <c r="BN300" s="11">
        <f t="shared" si="561"/>
        <v>-2.1259184866228305</v>
      </c>
      <c r="BO300" s="11">
        <f t="shared" si="561"/>
        <v>-1.7896762770039132</v>
      </c>
    </row>
    <row r="301" spans="1:67">
      <c r="A301" s="30" t="s">
        <v>18</v>
      </c>
      <c r="B301" s="31">
        <v>2</v>
      </c>
      <c r="C301" s="30" t="s">
        <v>297</v>
      </c>
      <c r="D301" s="30" t="s">
        <v>162</v>
      </c>
      <c r="E301" s="30" t="s">
        <v>286</v>
      </c>
      <c r="F301" s="3">
        <v>20090401</v>
      </c>
      <c r="G301" s="3" t="s">
        <v>86</v>
      </c>
      <c r="H301" s="9">
        <f t="shared" si="510"/>
        <v>-1.6429</v>
      </c>
      <c r="I301" s="30">
        <v>-1.6429</v>
      </c>
      <c r="J301" s="9">
        <f t="shared" si="521"/>
        <v>0</v>
      </c>
      <c r="K301" s="9">
        <f t="shared" si="522"/>
        <v>0</v>
      </c>
      <c r="L301" s="9">
        <f t="shared" si="511"/>
        <v>-0.72114070559999999</v>
      </c>
      <c r="M301" s="9">
        <f t="shared" si="523"/>
        <v>0.42008402520840293</v>
      </c>
      <c r="N301" s="9">
        <f t="shared" si="524"/>
        <v>0.72114070559999999</v>
      </c>
      <c r="O301" s="9">
        <f t="shared" si="512"/>
        <v>-1.3167989920000001</v>
      </c>
      <c r="P301" s="9">
        <f t="shared" si="525"/>
        <v>1.3134631153279999</v>
      </c>
      <c r="Q301" s="9">
        <f t="shared" si="513"/>
        <v>-0.72114070559999999</v>
      </c>
      <c r="R301" s="9">
        <f t="shared" si="526"/>
        <v>0</v>
      </c>
      <c r="S301" s="9">
        <f t="shared" si="527"/>
        <v>0.72114070559999999</v>
      </c>
      <c r="T301" s="9">
        <f t="shared" si="514"/>
        <v>-1.3167989920000001</v>
      </c>
      <c r="U301" s="9">
        <f t="shared" si="528"/>
        <v>1.3134631153279999</v>
      </c>
      <c r="V301" s="9">
        <f t="shared" si="515"/>
        <v>-1.3167989920000001</v>
      </c>
      <c r="W301" s="9">
        <f t="shared" si="516"/>
        <v>1.0846522890932808</v>
      </c>
      <c r="X301" s="9">
        <f t="shared" si="529"/>
        <v>0</v>
      </c>
      <c r="Y301" s="9">
        <f t="shared" si="530"/>
        <v>0</v>
      </c>
      <c r="Z301" s="9">
        <f t="shared" si="531"/>
        <v>0</v>
      </c>
      <c r="AA301" s="9">
        <f t="shared" si="532"/>
        <v>0</v>
      </c>
      <c r="AB301" s="9">
        <f t="shared" si="533"/>
        <v>0</v>
      </c>
      <c r="AC301" s="9">
        <f t="shared" si="534"/>
        <v>0</v>
      </c>
      <c r="AD301" s="9">
        <f t="shared" si="517"/>
        <v>-1.1875</v>
      </c>
      <c r="AE301" s="30">
        <v>-1.1875</v>
      </c>
      <c r="AF301" s="9">
        <f t="shared" si="535"/>
        <v>0</v>
      </c>
      <c r="AG301" s="9">
        <f t="shared" si="536"/>
        <v>0</v>
      </c>
      <c r="AH301" s="9">
        <f t="shared" si="537"/>
        <v>-0.44928364583333319</v>
      </c>
      <c r="AI301" s="9">
        <f t="shared" si="538"/>
        <v>0.42008402520840293</v>
      </c>
      <c r="AJ301" s="9">
        <f t="shared" si="539"/>
        <v>0.44928364583333319</v>
      </c>
      <c r="AK301" s="9">
        <f t="shared" si="540"/>
        <v>-1.0545947916666669</v>
      </c>
      <c r="AL301" s="9">
        <f t="shared" si="541"/>
        <v>1.1371002895833333</v>
      </c>
      <c r="AM301" s="9">
        <f t="shared" si="542"/>
        <v>-0.44928364583333319</v>
      </c>
      <c r="AN301" s="9">
        <f t="shared" si="543"/>
        <v>0</v>
      </c>
      <c r="AO301" s="9">
        <f t="shared" si="518"/>
        <v>0.44928364583333319</v>
      </c>
      <c r="AP301" s="9">
        <f t="shared" si="519"/>
        <v>-1.0545947916666669</v>
      </c>
      <c r="AQ301" s="9">
        <f t="shared" si="544"/>
        <v>1.1371002895833333</v>
      </c>
      <c r="AR301" s="9">
        <f t="shared" si="545"/>
        <v>-1.0545947916666669</v>
      </c>
      <c r="AS301" s="9">
        <f t="shared" si="520"/>
        <v>1.0846522890932808</v>
      </c>
      <c r="AT301" s="9">
        <f t="shared" si="546"/>
        <v>0</v>
      </c>
      <c r="AU301" s="9">
        <f t="shared" si="547"/>
        <v>0</v>
      </c>
      <c r="AV301" s="9">
        <f t="shared" si="548"/>
        <v>0</v>
      </c>
      <c r="AW301" s="9">
        <f t="shared" si="549"/>
        <v>0</v>
      </c>
      <c r="AX301" s="9">
        <f t="shared" si="550"/>
        <v>0</v>
      </c>
      <c r="AY301" s="9">
        <f t="shared" si="551"/>
        <v>0</v>
      </c>
      <c r="AZ301" s="9">
        <v>1</v>
      </c>
      <c r="BA301" s="11">
        <f t="shared" si="552"/>
        <v>0</v>
      </c>
      <c r="BB301" s="11">
        <f t="shared" si="553"/>
        <v>0</v>
      </c>
      <c r="BC301" s="11">
        <f t="shared" si="554"/>
        <v>0</v>
      </c>
      <c r="BD301" s="11">
        <f t="shared" si="555"/>
        <v>0</v>
      </c>
      <c r="BE301" s="11">
        <f t="shared" si="556"/>
        <v>0</v>
      </c>
      <c r="BF301" s="11">
        <f t="shared" si="557"/>
        <v>0</v>
      </c>
      <c r="BG301" s="11">
        <f t="shared" si="558"/>
        <v>0</v>
      </c>
      <c r="BH301" s="11">
        <f t="shared" si="559"/>
        <v>0</v>
      </c>
      <c r="BI301" s="11">
        <f t="shared" si="560"/>
        <v>0</v>
      </c>
      <c r="BL301" s="11">
        <f t="shared" si="561"/>
        <v>2.1259184866228305</v>
      </c>
      <c r="BM301" s="11">
        <f t="shared" si="561"/>
        <v>1.7896762770039132</v>
      </c>
      <c r="BN301" s="11">
        <f t="shared" si="561"/>
        <v>-2.1259184866228305</v>
      </c>
      <c r="BO301" s="11">
        <f t="shared" si="561"/>
        <v>-1.7896762770039132</v>
      </c>
    </row>
    <row r="302" spans="1:67">
      <c r="A302" s="30" t="s">
        <v>18</v>
      </c>
      <c r="B302" s="31">
        <v>2</v>
      </c>
      <c r="C302" s="30" t="s">
        <v>297</v>
      </c>
      <c r="D302" s="30" t="s">
        <v>164</v>
      </c>
      <c r="E302" s="30" t="s">
        <v>296</v>
      </c>
      <c r="F302" s="3">
        <v>20090408</v>
      </c>
      <c r="G302" s="3" t="s">
        <v>90</v>
      </c>
      <c r="H302" s="9">
        <f t="shared" si="510"/>
        <v>-0.78569999999999995</v>
      </c>
      <c r="I302" s="30">
        <v>-0.78569999999999995</v>
      </c>
      <c r="J302" s="9">
        <f t="shared" si="521"/>
        <v>0</v>
      </c>
      <c r="K302" s="9">
        <f t="shared" si="522"/>
        <v>0</v>
      </c>
      <c r="L302" s="9">
        <f t="shared" si="511"/>
        <v>-0.74050849391999995</v>
      </c>
      <c r="M302" s="9">
        <f t="shared" si="523"/>
        <v>0.42008402520840293</v>
      </c>
      <c r="N302" s="9">
        <f t="shared" si="524"/>
        <v>0.74050849391999995</v>
      </c>
      <c r="O302" s="9">
        <f t="shared" si="512"/>
        <v>-6.4559294399999967E-2</v>
      </c>
      <c r="P302" s="9">
        <f t="shared" si="525"/>
        <v>1.3111389807295999</v>
      </c>
      <c r="Q302" s="9">
        <f t="shared" si="513"/>
        <v>-0.74050849391999995</v>
      </c>
      <c r="R302" s="9">
        <f t="shared" si="526"/>
        <v>0</v>
      </c>
      <c r="S302" s="9">
        <f t="shared" si="527"/>
        <v>0.74050849391999995</v>
      </c>
      <c r="T302" s="9">
        <f t="shared" si="514"/>
        <v>-6.4559294399999967E-2</v>
      </c>
      <c r="U302" s="9">
        <f t="shared" si="528"/>
        <v>1.3111389807295999</v>
      </c>
      <c r="V302" s="9">
        <f t="shared" si="515"/>
        <v>-6.4559294399999967E-2</v>
      </c>
      <c r="W302" s="9">
        <f t="shared" si="516"/>
        <v>1.0846522890932808</v>
      </c>
      <c r="X302" s="9">
        <f t="shared" si="529"/>
        <v>0</v>
      </c>
      <c r="Y302" s="9">
        <f t="shared" si="530"/>
        <v>0</v>
      </c>
      <c r="Z302" s="9">
        <f t="shared" si="531"/>
        <v>0</v>
      </c>
      <c r="AA302" s="9">
        <f t="shared" si="532"/>
        <v>0</v>
      </c>
      <c r="AB302" s="9">
        <f t="shared" si="533"/>
        <v>0</v>
      </c>
      <c r="AC302" s="9">
        <f t="shared" si="534"/>
        <v>1</v>
      </c>
      <c r="AD302" s="9">
        <f t="shared" si="517"/>
        <v>1.5625</v>
      </c>
      <c r="AE302" s="30">
        <v>1.5625</v>
      </c>
      <c r="AF302" s="9">
        <f t="shared" si="535"/>
        <v>0</v>
      </c>
      <c r="AG302" s="9">
        <f t="shared" si="536"/>
        <v>0</v>
      </c>
      <c r="AH302" s="9">
        <f t="shared" si="537"/>
        <v>0.15425144791666678</v>
      </c>
      <c r="AI302" s="9">
        <f t="shared" si="538"/>
        <v>0.42008402520840293</v>
      </c>
      <c r="AJ302" s="9">
        <f t="shared" si="539"/>
        <v>-0.15425144791666678</v>
      </c>
      <c r="AK302" s="9">
        <f t="shared" si="540"/>
        <v>2.0117836458333334</v>
      </c>
      <c r="AL302" s="9">
        <f t="shared" si="541"/>
        <v>1.2215952027083332</v>
      </c>
      <c r="AM302" s="9">
        <f t="shared" si="542"/>
        <v>0.15425144791666678</v>
      </c>
      <c r="AN302" s="9">
        <f t="shared" si="543"/>
        <v>0</v>
      </c>
      <c r="AO302" s="9">
        <f t="shared" si="518"/>
        <v>-0.15425144791666678</v>
      </c>
      <c r="AP302" s="9">
        <f t="shared" si="519"/>
        <v>2.0117836458333334</v>
      </c>
      <c r="AQ302" s="9">
        <f t="shared" si="544"/>
        <v>1.2215952027083332</v>
      </c>
      <c r="AR302" s="9">
        <f t="shared" si="545"/>
        <v>2.0117836458333334</v>
      </c>
      <c r="AS302" s="9">
        <f t="shared" si="520"/>
        <v>1.0846522890932808</v>
      </c>
      <c r="AT302" s="9">
        <f t="shared" si="546"/>
        <v>0</v>
      </c>
      <c r="AU302" s="9">
        <f t="shared" si="547"/>
        <v>0</v>
      </c>
      <c r="AV302" s="9">
        <f t="shared" si="548"/>
        <v>1</v>
      </c>
      <c r="AW302" s="9">
        <f t="shared" si="549"/>
        <v>1</v>
      </c>
      <c r="AX302" s="9">
        <f t="shared" si="550"/>
        <v>0</v>
      </c>
      <c r="AY302" s="9">
        <f t="shared" si="551"/>
        <v>0</v>
      </c>
      <c r="AZ302" s="9">
        <v>1</v>
      </c>
      <c r="BA302" s="11">
        <f t="shared" si="552"/>
        <v>0</v>
      </c>
      <c r="BB302" s="11">
        <f t="shared" si="553"/>
        <v>0</v>
      </c>
      <c r="BC302" s="11">
        <f t="shared" si="554"/>
        <v>0</v>
      </c>
      <c r="BD302" s="11">
        <f t="shared" si="555"/>
        <v>0</v>
      </c>
      <c r="BE302" s="11">
        <f t="shared" si="556"/>
        <v>0</v>
      </c>
      <c r="BF302" s="11">
        <f t="shared" si="557"/>
        <v>1</v>
      </c>
      <c r="BG302" s="11">
        <f t="shared" si="558"/>
        <v>1</v>
      </c>
      <c r="BH302" s="11">
        <f t="shared" si="559"/>
        <v>0</v>
      </c>
      <c r="BI302" s="11">
        <f t="shared" si="560"/>
        <v>0</v>
      </c>
      <c r="BL302" s="11">
        <f t="shared" si="561"/>
        <v>2.1259184866228305</v>
      </c>
      <c r="BM302" s="11">
        <f t="shared" si="561"/>
        <v>1.7896762770039132</v>
      </c>
      <c r="BN302" s="11">
        <f t="shared" si="561"/>
        <v>-2.1259184866228305</v>
      </c>
      <c r="BO302" s="11">
        <f t="shared" si="561"/>
        <v>-1.7896762770039132</v>
      </c>
    </row>
    <row r="303" spans="1:67">
      <c r="A303" s="9"/>
      <c r="B303" s="9">
        <f>COUNT(B296:B302)</f>
        <v>7</v>
      </c>
      <c r="C303" s="9"/>
      <c r="D303" s="9"/>
      <c r="E303" s="9"/>
      <c r="F303" s="9"/>
      <c r="G303" s="9"/>
      <c r="H303" s="9"/>
      <c r="J303" s="9">
        <f>SUM(J296:J302)</f>
        <v>0</v>
      </c>
      <c r="K303" s="9">
        <f>SUM(K296:K302)</f>
        <v>0</v>
      </c>
      <c r="L303" s="9"/>
      <c r="M303" s="9"/>
      <c r="N303" s="9"/>
      <c r="O303" s="9">
        <f>AVERAGE(O296:O302)</f>
        <v>-0.41612309234285716</v>
      </c>
      <c r="P303" s="9">
        <f>AVERAGE(P296:P302)</f>
        <v>1.3809140540425144</v>
      </c>
      <c r="Q303" s="9"/>
      <c r="R303" s="9">
        <f>SUM(R296:R302)</f>
        <v>0</v>
      </c>
      <c r="S303" s="9"/>
      <c r="T303" s="9">
        <f>AVERAGE(T296:T302)</f>
        <v>-0.44333737805714291</v>
      </c>
      <c r="U303" s="9">
        <f>AVERAGE(U296:U302)</f>
        <v>1.3809140540425144</v>
      </c>
      <c r="V303" s="9"/>
      <c r="W303" s="9"/>
      <c r="X303" s="9">
        <f t="shared" ref="X303:AC303" si="562">SUM(X296:X302)</f>
        <v>0</v>
      </c>
      <c r="Y303" s="9">
        <f t="shared" si="562"/>
        <v>0</v>
      </c>
      <c r="Z303" s="9">
        <f t="shared" si="562"/>
        <v>0</v>
      </c>
      <c r="AA303" s="9">
        <f t="shared" si="562"/>
        <v>1</v>
      </c>
      <c r="AB303" s="9">
        <f t="shared" si="562"/>
        <v>2</v>
      </c>
      <c r="AC303" s="9">
        <f t="shared" si="562"/>
        <v>3</v>
      </c>
      <c r="AD303" s="9"/>
      <c r="AF303" s="9">
        <f>SUM(AF296:AF302)</f>
        <v>0</v>
      </c>
      <c r="AG303" s="9">
        <f>SUM(AG296:AG302)</f>
        <v>0</v>
      </c>
      <c r="AH303" s="9"/>
      <c r="AI303" s="9"/>
      <c r="AJ303" s="9"/>
      <c r="AK303" s="9">
        <f>AVERAGE(AK296:AK302)</f>
        <v>0.47623084821428552</v>
      </c>
      <c r="AL303" s="9">
        <f>AVERAGE(AL296:AL302)</f>
        <v>1.1039127102083335</v>
      </c>
      <c r="AM303" s="9"/>
      <c r="AN303" s="9">
        <f>SUM(AN296:AN302)</f>
        <v>0</v>
      </c>
      <c r="AO303" s="9"/>
      <c r="AP303" s="9">
        <f>AVERAGE(AP296:AP302)</f>
        <v>0.64884989583333308</v>
      </c>
      <c r="AQ303" s="9">
        <f>AVERAGE(AQ296:AQ302)</f>
        <v>1.1039127102083335</v>
      </c>
      <c r="AR303" s="9"/>
      <c r="AS303" s="9"/>
      <c r="AT303" s="9">
        <f t="shared" ref="AT303:BI303" si="563">SUM(AT296:AT302)</f>
        <v>1</v>
      </c>
      <c r="AU303" s="9">
        <f t="shared" si="563"/>
        <v>1</v>
      </c>
      <c r="AV303" s="9">
        <f t="shared" si="563"/>
        <v>2</v>
      </c>
      <c r="AW303" s="9">
        <f t="shared" si="563"/>
        <v>3</v>
      </c>
      <c r="AX303" s="9">
        <f t="shared" si="563"/>
        <v>0</v>
      </c>
      <c r="AY303" s="9">
        <f t="shared" si="563"/>
        <v>1</v>
      </c>
      <c r="AZ303" s="9">
        <f t="shared" si="563"/>
        <v>7</v>
      </c>
      <c r="BA303" s="9">
        <f t="shared" si="563"/>
        <v>0</v>
      </c>
      <c r="BB303" s="9">
        <f t="shared" si="563"/>
        <v>0</v>
      </c>
      <c r="BC303" s="9">
        <f t="shared" si="563"/>
        <v>0</v>
      </c>
      <c r="BD303" s="9">
        <f t="shared" si="563"/>
        <v>1</v>
      </c>
      <c r="BE303" s="9">
        <f t="shared" si="563"/>
        <v>1</v>
      </c>
      <c r="BF303" s="9">
        <f t="shared" si="563"/>
        <v>2</v>
      </c>
      <c r="BG303" s="9">
        <f t="shared" si="563"/>
        <v>4</v>
      </c>
      <c r="BH303" s="9">
        <f t="shared" si="563"/>
        <v>0</v>
      </c>
      <c r="BI303" s="9">
        <f t="shared" si="563"/>
        <v>0</v>
      </c>
    </row>
    <row r="304" spans="1:67">
      <c r="A304" s="9"/>
      <c r="B304" s="9"/>
      <c r="C304" s="9"/>
      <c r="D304" s="9"/>
      <c r="E304" s="9"/>
      <c r="F304" s="9"/>
      <c r="G304" s="9"/>
      <c r="H304" s="9"/>
      <c r="J304" s="9"/>
      <c r="K304" s="9"/>
      <c r="L304" s="9"/>
      <c r="M304" s="9"/>
      <c r="N304" s="9"/>
      <c r="O304" s="9">
        <f>P$3 + O303*P$4</f>
        <v>1.3500652289188571</v>
      </c>
      <c r="P304" s="9"/>
      <c r="Q304" s="9"/>
      <c r="R304" s="9"/>
      <c r="S304" s="9"/>
      <c r="T304" s="9">
        <f>U$3 + T303*U$4</f>
        <v>1.3467995146331428</v>
      </c>
      <c r="U304" s="9"/>
      <c r="V304" s="9"/>
      <c r="W304" s="9"/>
      <c r="X304" s="9"/>
      <c r="Y304" s="9"/>
      <c r="Z304" s="9">
        <f>Z303-Y303</f>
        <v>0</v>
      </c>
      <c r="AA304" s="9"/>
      <c r="AB304" s="9"/>
      <c r="AC304" s="9"/>
      <c r="AD304" s="9"/>
      <c r="AF304" s="9"/>
      <c r="AG304" s="9"/>
      <c r="AH304" s="9"/>
      <c r="AI304" s="9"/>
      <c r="AJ304" s="9"/>
      <c r="AK304" s="9">
        <f>AL$3 + AK303*AL$4</f>
        <v>1.26667231875</v>
      </c>
      <c r="AL304" s="9"/>
      <c r="AM304" s="9"/>
      <c r="AN304" s="9"/>
      <c r="AO304" s="9"/>
      <c r="AP304" s="9">
        <f>AQ$3 + AP303*AQ$4</f>
        <v>1.2908389854166666</v>
      </c>
      <c r="AQ304" s="9"/>
      <c r="AR304" s="9"/>
      <c r="AS304" s="9"/>
      <c r="AT304" s="9"/>
      <c r="AU304" s="9"/>
      <c r="AV304" s="9">
        <f>AV303-AU303</f>
        <v>1</v>
      </c>
      <c r="AW304" s="9"/>
      <c r="AX304" s="9"/>
      <c r="AY304" s="9"/>
      <c r="AZ304" s="9"/>
    </row>
    <row r="305" spans="1:67">
      <c r="A305" s="9"/>
      <c r="B305" s="9"/>
      <c r="C305" s="9"/>
      <c r="D305" s="9"/>
      <c r="E305" s="9"/>
      <c r="F305" s="9"/>
      <c r="G305" s="9"/>
      <c r="H305" s="9"/>
      <c r="J305" s="9"/>
      <c r="K305" s="9"/>
      <c r="L305" s="9"/>
      <c r="M305" s="9"/>
      <c r="N305" s="9"/>
      <c r="O305" s="9">
        <f>STDEV(O296:O302)</f>
        <v>0.93281408552485978</v>
      </c>
      <c r="P305" s="9"/>
      <c r="Q305" s="9"/>
      <c r="R305" s="9"/>
      <c r="S305" s="9"/>
      <c r="T305" s="9">
        <f>STDEV(T296:T302)</f>
        <v>0.89893185126481101</v>
      </c>
      <c r="U305" s="9"/>
      <c r="V305" s="9"/>
      <c r="W305" s="9"/>
      <c r="X305" s="9"/>
      <c r="Y305" s="9"/>
      <c r="Z305" s="9"/>
      <c r="AA305" s="9"/>
      <c r="AB305" s="9"/>
      <c r="AC305" s="9"/>
      <c r="AD305" s="9"/>
      <c r="AF305" s="9"/>
      <c r="AG305" s="9"/>
      <c r="AH305" s="9"/>
      <c r="AI305" s="9"/>
      <c r="AJ305" s="9"/>
      <c r="AK305" s="9">
        <f>STDEV(AK296:AK302)</f>
        <v>1.6128888171625928</v>
      </c>
      <c r="AL305" s="9"/>
      <c r="AM305" s="9"/>
      <c r="AN305" s="9"/>
      <c r="AO305" s="9"/>
      <c r="AP305" s="9">
        <f>STDEV(AP296:AP302)</f>
        <v>1.3556528089953848</v>
      </c>
      <c r="AQ305" s="9"/>
      <c r="AR305" s="9"/>
      <c r="AS305" s="9"/>
      <c r="AT305" s="9"/>
      <c r="AU305" s="9"/>
      <c r="AV305" s="9"/>
      <c r="AW305" s="9"/>
      <c r="AX305" s="9"/>
      <c r="AY305" s="9"/>
      <c r="AZ305" s="9"/>
    </row>
    <row r="306" spans="1:67">
      <c r="A306" s="9"/>
      <c r="B306" s="9"/>
      <c r="C306" s="9"/>
      <c r="D306" s="9"/>
      <c r="E306" s="9"/>
      <c r="F306" s="9"/>
      <c r="G306" s="9"/>
      <c r="H306" s="9"/>
      <c r="J306" s="9"/>
      <c r="K306" s="9"/>
      <c r="L306" s="9"/>
      <c r="M306" s="9"/>
      <c r="N306" s="9"/>
      <c r="O306" s="9">
        <f>SQRT(O305^2 + O303^2)</f>
        <v>1.0214208467299668</v>
      </c>
      <c r="P306" s="9"/>
      <c r="Q306" s="9"/>
      <c r="R306" s="9"/>
      <c r="S306" s="9"/>
      <c r="T306" s="9">
        <f>SQRT(T305^2 + T303^2)</f>
        <v>1.0023105826044951</v>
      </c>
      <c r="U306" s="9"/>
      <c r="V306" s="9"/>
      <c r="W306" s="9"/>
      <c r="X306" s="9"/>
      <c r="Y306" s="9"/>
      <c r="Z306" s="9"/>
      <c r="AA306" s="9"/>
      <c r="AB306" s="9"/>
      <c r="AC306" s="9"/>
      <c r="AD306" s="9"/>
      <c r="AF306" s="9"/>
      <c r="AG306" s="9"/>
      <c r="AH306" s="9"/>
      <c r="AI306" s="9"/>
      <c r="AJ306" s="9"/>
      <c r="AK306" s="9">
        <f>SQRT(AK305^2 + AK303^2)</f>
        <v>1.6817271352151768</v>
      </c>
      <c r="AL306" s="9"/>
      <c r="AM306" s="9"/>
      <c r="AN306" s="9"/>
      <c r="AO306" s="9"/>
      <c r="AP306" s="9">
        <f>SQRT(AP305^2 + AP303^2)</f>
        <v>1.5029307122618807</v>
      </c>
      <c r="AQ306" s="9"/>
      <c r="AR306" s="9"/>
      <c r="AS306" s="9"/>
      <c r="AT306" s="9"/>
      <c r="AU306" s="9"/>
      <c r="AV306" s="9"/>
      <c r="AW306" s="9"/>
      <c r="AX306" s="9"/>
      <c r="AY306" s="9"/>
      <c r="AZ306" s="9"/>
    </row>
    <row r="307" spans="1:67">
      <c r="A307" s="9"/>
      <c r="B307" s="9"/>
      <c r="C307" s="9"/>
      <c r="D307" s="9"/>
      <c r="E307" s="9"/>
      <c r="F307" s="9"/>
      <c r="G307" s="9"/>
      <c r="H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</row>
    <row r="308" spans="1:67">
      <c r="A308" s="9"/>
      <c r="B308" s="9"/>
      <c r="C308" s="9"/>
      <c r="D308" s="9"/>
      <c r="E308" s="9"/>
      <c r="F308" s="9"/>
      <c r="G308" s="9"/>
      <c r="H308" s="9"/>
      <c r="J308" s="9"/>
      <c r="K308" s="9"/>
      <c r="L308" s="9">
        <f>AVERAGE(I309:I311)</f>
        <v>-0.71430000000000005</v>
      </c>
      <c r="M308" s="9"/>
      <c r="N308" s="9">
        <v>0</v>
      </c>
      <c r="O308" s="9"/>
      <c r="P308" s="9"/>
      <c r="Q308" s="9">
        <f>AVERAGE(I309:I311)</f>
        <v>-0.71430000000000005</v>
      </c>
      <c r="R308" s="9"/>
      <c r="S308" s="9">
        <f t="shared" ref="S308:S313" si="564">-1*Q308</f>
        <v>0.71430000000000005</v>
      </c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F308" s="9"/>
      <c r="AG308" s="9"/>
      <c r="AH308" s="9">
        <f>AVERAGE(AE309:AE311)</f>
        <v>-0.97916666666666663</v>
      </c>
      <c r="AI308" s="9"/>
      <c r="AJ308" s="9">
        <v>0</v>
      </c>
      <c r="AK308" s="9"/>
      <c r="AL308" s="9"/>
      <c r="AM308" s="9">
        <f>AVERAGE(AE309:AE311)</f>
        <v>-0.97916666666666663</v>
      </c>
      <c r="AN308" s="9"/>
      <c r="AO308" s="9">
        <f t="shared" ref="AO308:AO313" si="565">-1*AM308</f>
        <v>0.97916666666666663</v>
      </c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</row>
    <row r="309" spans="1:67">
      <c r="A309" s="38" t="s">
        <v>18</v>
      </c>
      <c r="B309" s="18">
        <v>2</v>
      </c>
      <c r="C309" s="38" t="s">
        <v>353</v>
      </c>
      <c r="D309" s="38">
        <v>542</v>
      </c>
      <c r="E309" s="38" t="s">
        <v>286</v>
      </c>
      <c r="F309" s="38">
        <v>20091006</v>
      </c>
      <c r="G309" s="38" t="s">
        <v>134</v>
      </c>
      <c r="H309" s="9">
        <f>IF(X309=1,IF(ABS(I310-I309)&gt;H$3,IF(I309&gt;Q308,IF(I309&gt;I310,Q308+H$4,I309),IF(I309&lt;I310,Q308-H$4,I309)),I309),I309)</f>
        <v>-0.71430000000000005</v>
      </c>
      <c r="I309" s="38">
        <v>-0.71430000000000005</v>
      </c>
      <c r="J309" s="9">
        <f>IF(ABS(I309)&gt;=1.96,1,0)</f>
        <v>0</v>
      </c>
      <c r="K309" s="9">
        <f>IF(ABS(I309)&gt;=1.96,1,IF(((SQRT(ABS(I309-I308)) - 0.969)/0.416)&gt;=1.96,1,0))</f>
        <v>0</v>
      </c>
      <c r="L309" s="9">
        <f>L$2*I309 + (1-L$2)*L308</f>
        <v>-0.71429999999999993</v>
      </c>
      <c r="M309" s="9">
        <f>SQRT(M$2/(2 - M$2))</f>
        <v>0.42008402520840293</v>
      </c>
      <c r="N309" s="9">
        <f>IF(ABS(L309)&gt;=0*M309,(-L309),0)</f>
        <v>0.71429999999999993</v>
      </c>
      <c r="O309" s="9">
        <f>I309+N308</f>
        <v>-0.71430000000000005</v>
      </c>
      <c r="P309" s="9">
        <f>IF(N309=0, P$3, P$3 + L309*P$4)</f>
        <v>1.314284</v>
      </c>
      <c r="Q309" s="9">
        <f>Q$2*H309 + (1-Q$2)*Q308</f>
        <v>-0.71429999999999993</v>
      </c>
      <c r="R309" s="9">
        <f>IF(Q309&gt;=R$2,1,IF(Q309&lt;=R$3,1,0))</f>
        <v>0</v>
      </c>
      <c r="S309" s="9">
        <f t="shared" si="564"/>
        <v>0.71429999999999993</v>
      </c>
      <c r="T309" s="9">
        <f>H309+S308</f>
        <v>0</v>
      </c>
      <c r="U309" s="9">
        <f>IF(S309=0, U$3, U$3 + Q309*U$4)</f>
        <v>1.314284</v>
      </c>
      <c r="V309" s="9">
        <f>I309 - Q308</f>
        <v>0</v>
      </c>
      <c r="W309" s="9">
        <f>IF(W$3=0,SQRT(1 + (Q$2/(2 - Q$2))),W$2)</f>
        <v>1.0846522890932808</v>
      </c>
      <c r="X309" s="9">
        <f>IF(ABS(V309)&gt;(W309*X$3), 1, 0)</f>
        <v>0</v>
      </c>
      <c r="Y309" s="9">
        <f>IF(ABS(V309)&gt;(W309*Y$3), 1, 0)</f>
        <v>0</v>
      </c>
      <c r="Z309" s="9">
        <f>IF(ABS(V309)&gt;(W309*Z$3), 1, 0)</f>
        <v>0</v>
      </c>
      <c r="AA309" s="9">
        <f>IF(ABS(V309)&gt;(W309*AA$3), 1, 0)</f>
        <v>0</v>
      </c>
      <c r="AB309" s="9">
        <f>IF(Y308+Z308=0,IF(ABS(V309)&lt;=AB$2,IF(ABS(Q309)&lt;=AB$3,1,0), 0), 0)</f>
        <v>0</v>
      </c>
      <c r="AC309" s="9">
        <f>IF(Y308+Z308=0, IF(ABS(V309)&lt;=AC$2,IF(ABS(Q309)&lt;=AC$3,1,0), 0), 0)</f>
        <v>1</v>
      </c>
      <c r="AD309" s="9">
        <f>IF(AT309=1,IF(ABS(AE310-AE309)&gt;AD$3,IF(AE309&gt;AM308,IF(AE309&gt;AE310,AM308+AD$4,AE309),IF(AE309&lt;AE310,AM308-AD$4,AE309)),AE309),AE309)</f>
        <v>-0.9375</v>
      </c>
      <c r="AE309" s="38">
        <v>-0.9375</v>
      </c>
      <c r="AF309" s="9">
        <f>IF(ABS(AE309)&gt;=1.96,1,0)</f>
        <v>0</v>
      </c>
      <c r="AG309" s="9">
        <f>IF(ABS(AE309)&gt;=1.96,1,IF(((SQRT(ABS(AE309-AE308)) - 0.969)/0.416)&gt;=1.8,1,0))</f>
        <v>0</v>
      </c>
      <c r="AH309" s="9">
        <f>AH$2*AE309 + (1-AH$2)*AH308</f>
        <v>-0.96666666666666656</v>
      </c>
      <c r="AI309" s="9">
        <f>SQRT(AI$2/(2 - AI$2))</f>
        <v>0.42008402520840293</v>
      </c>
      <c r="AJ309" s="9">
        <f>IF(ABS(AH309)&gt;=0*AI309,(-AH309),0)</f>
        <v>0.96666666666666656</v>
      </c>
      <c r="AK309" s="9">
        <f>AE309+AJ308</f>
        <v>-0.9375</v>
      </c>
      <c r="AL309" s="9">
        <f>IF(AJ309=0, AL$3, AL$3 + AH309*AL$4)</f>
        <v>1.0646666666666667</v>
      </c>
      <c r="AM309" s="9">
        <f>AM$2*AD309 + (1-AM$2)*AM308</f>
        <v>-0.96666666666666656</v>
      </c>
      <c r="AN309" s="9">
        <f>IF(AM309&gt;=AN$2,1,IF(AM309&lt;=AN$3,1,0))</f>
        <v>0</v>
      </c>
      <c r="AO309" s="9">
        <f t="shared" si="565"/>
        <v>0.96666666666666656</v>
      </c>
      <c r="AP309" s="9">
        <f>AD309+AO308</f>
        <v>4.166666666666663E-2</v>
      </c>
      <c r="AQ309" s="9">
        <f>IF(AO309=0, AQ$3, AQ$3 + AM309*AQ$4)</f>
        <v>1.0646666666666667</v>
      </c>
      <c r="AR309" s="9">
        <f>AE309 - AM308</f>
        <v>4.166666666666663E-2</v>
      </c>
      <c r="AS309" s="9">
        <f>IF(AS$3=0,SQRT(1 + (AM$2/(2 - AM$2))),AS$2)</f>
        <v>1.0846522890932808</v>
      </c>
      <c r="AT309" s="9">
        <f>IF(ABS(AR309)&gt;(AS309*AT$3), 1, 0)</f>
        <v>0</v>
      </c>
      <c r="AU309" s="9">
        <f>IF(ABS(AR309)&gt;(AS309*AU$3), 1, 0)</f>
        <v>0</v>
      </c>
      <c r="AV309" s="9">
        <f>IF(ABS(AR309)&gt;(AS309*AV$3), 1, 0)</f>
        <v>0</v>
      </c>
      <c r="AW309" s="9">
        <f>IF(ABS(AR309)&gt;(AS309*AW$3), 1, 0)</f>
        <v>0</v>
      </c>
      <c r="AX309" s="9">
        <f>IF(AU308+AV308=0,IF(ABS(AR309)&lt;=AX$2,IF(ABS(AM309)&lt;=AX$3,1,0), 0), 0)</f>
        <v>0</v>
      </c>
      <c r="AY309" s="9">
        <f>IF(AU308+AV308=0, IF(ABS(AR309)&lt;=AY$2,IF(ABS(AM309)&lt;=AY$3,1,0), 0), 0)</f>
        <v>1</v>
      </c>
      <c r="AZ309" s="9">
        <v>1</v>
      </c>
      <c r="BA309" s="11">
        <f t="shared" ref="BA309:BB313" si="566">IF(SUM(J309,AF309)&gt;0,1,0)</f>
        <v>0</v>
      </c>
      <c r="BB309" s="11">
        <f t="shared" si="566"/>
        <v>0</v>
      </c>
      <c r="BC309" s="11">
        <f>IF(SUM(R309,AN309)&gt;0,1,0)</f>
        <v>0</v>
      </c>
      <c r="BD309" s="11">
        <f t="shared" ref="BD309:BG313" si="567">IF(SUM(X309,AT309)&gt;0,1,0)</f>
        <v>0</v>
      </c>
      <c r="BE309" s="11">
        <f t="shared" si="567"/>
        <v>0</v>
      </c>
      <c r="BF309" s="11">
        <f t="shared" si="567"/>
        <v>0</v>
      </c>
      <c r="BG309" s="11">
        <f t="shared" si="567"/>
        <v>0</v>
      </c>
      <c r="BH309" s="11">
        <f t="shared" ref="BH309:BI313" si="568">IF(SUM(AB309,AX309)=2,1,0)</f>
        <v>0</v>
      </c>
      <c r="BI309" s="11">
        <f t="shared" si="568"/>
        <v>1</v>
      </c>
      <c r="BL309" s="11">
        <f>BL$3*BL$4</f>
        <v>2.1259184866228305</v>
      </c>
      <c r="BM309" s="11">
        <f>BM$3*BM$4</f>
        <v>1.7896762770039132</v>
      </c>
      <c r="BN309" s="11">
        <f>BN$3*BN$4</f>
        <v>-2.1259184866228305</v>
      </c>
      <c r="BO309" s="11">
        <f>BO$3*BO$4</f>
        <v>-1.7896762770039132</v>
      </c>
    </row>
    <row r="310" spans="1:67">
      <c r="A310" s="38" t="s">
        <v>18</v>
      </c>
      <c r="B310" s="18">
        <v>2</v>
      </c>
      <c r="C310" s="38" t="s">
        <v>353</v>
      </c>
      <c r="D310" s="38">
        <v>541</v>
      </c>
      <c r="E310" s="38" t="s">
        <v>292</v>
      </c>
      <c r="F310" s="38">
        <v>20091013</v>
      </c>
      <c r="G310" s="38" t="s">
        <v>135</v>
      </c>
      <c r="H310" s="9">
        <f>IF(X310=1,IF(ABS(I311-I310)&gt;H$3,IF(I310&gt;Q309,IF(I310&gt;I311,Q309+H$4,I310),IF(I310&lt;I311,Q309-H$4,I310)),I310),I310)</f>
        <v>-0.28570000000000001</v>
      </c>
      <c r="I310" s="38">
        <v>-0.28570000000000001</v>
      </c>
      <c r="J310" s="9">
        <f>IF(ABS(I310)&gt;=1.96,1,0)</f>
        <v>0</v>
      </c>
      <c r="K310" s="9">
        <f>IF(ABS(I310)&gt;=1.96,1,IF(((SQRT(ABS(I310-I309)) - 0.969)/0.416)&gt;=1.96,1,0))</f>
        <v>0</v>
      </c>
      <c r="L310" s="9">
        <f>L$2*I310 + (1-L$2)*L309</f>
        <v>-0.58571999999999991</v>
      </c>
      <c r="M310" s="9">
        <f>SQRT(M$2/(2 - M$2))</f>
        <v>0.42008402520840293</v>
      </c>
      <c r="N310" s="9">
        <f>IF(ABS(L310)&gt;=0*M310,(-L310),0)</f>
        <v>0.58571999999999991</v>
      </c>
      <c r="O310" s="9">
        <f>I310+N309</f>
        <v>0.42859999999999993</v>
      </c>
      <c r="P310" s="9">
        <f>IF(N310=0, P$3, P$3 + L310*P$4)</f>
        <v>1.3297135999999998</v>
      </c>
      <c r="Q310" s="9">
        <f>Q$2*H310 + (1-Q$2)*Q309</f>
        <v>-0.58571999999999991</v>
      </c>
      <c r="R310" s="9">
        <f>IF(Q310&gt;=R$2,1,IF(Q310&lt;=R$3,1,0))</f>
        <v>0</v>
      </c>
      <c r="S310" s="9">
        <f t="shared" si="564"/>
        <v>0.58571999999999991</v>
      </c>
      <c r="T310" s="9">
        <f>H310+S309</f>
        <v>0.42859999999999993</v>
      </c>
      <c r="U310" s="9">
        <f>IF(S310=0, U$3, U$3 + Q310*U$4)</f>
        <v>1.3297135999999998</v>
      </c>
      <c r="V310" s="9">
        <f>I310 - Q309</f>
        <v>0.42859999999999993</v>
      </c>
      <c r="W310" s="9">
        <f>IF(W$3=0,SQRT(1 + (Q$2/(2 - Q$2))),W$2)</f>
        <v>1.0846522890932808</v>
      </c>
      <c r="X310" s="9">
        <f>IF(ABS(V310)&gt;(W310*X$3), 1, 0)</f>
        <v>0</v>
      </c>
      <c r="Y310" s="9">
        <f>IF(ABS(V310)&gt;(W310*Y$3), 1, 0)</f>
        <v>0</v>
      </c>
      <c r="Z310" s="9">
        <f>IF(ABS(V310)&gt;(W310*Z$3), 1, 0)</f>
        <v>0</v>
      </c>
      <c r="AA310" s="9">
        <f>IF(ABS(V310)&gt;(W310*AA$3), 1, 0)</f>
        <v>0</v>
      </c>
      <c r="AB310" s="9">
        <f>IF(Y309+Z309=0,IF(ABS(V310)&lt;=AB$2,IF(ABS(Q310)&lt;=AB$3,1,0), 0), 0)</f>
        <v>0</v>
      </c>
      <c r="AC310" s="9">
        <f>IF(Y309+Z309=0, IF(ABS(V310)&lt;=AC$2,IF(ABS(Q310)&lt;=AC$3,1,0), 0), 0)</f>
        <v>1</v>
      </c>
      <c r="AD310" s="9">
        <f>IF(AT310=1,IF(ABS(AE311-AE310)&gt;AD$3,IF(AE310&gt;AM309,IF(AE310&gt;AE311,AM309+AD$4,AE310),IF(AE310&lt;AE311,AM309-AD$4,AE310)),AE310),AE310)</f>
        <v>-1.375</v>
      </c>
      <c r="AE310" s="38">
        <v>-1.375</v>
      </c>
      <c r="AF310" s="9">
        <f>IF(ABS(AE310)&gt;=1.96,1,0)</f>
        <v>0</v>
      </c>
      <c r="AG310" s="9">
        <f>IF(ABS(AE310)&gt;=1.96,1,IF(((SQRT(ABS(AE310-AE309)) - 0.969)/0.416)&gt;=1.8,1,0))</f>
        <v>0</v>
      </c>
      <c r="AH310" s="9">
        <f>AH$2*AE310 + (1-AH$2)*AH309</f>
        <v>-1.0891666666666664</v>
      </c>
      <c r="AI310" s="9">
        <f>SQRT(AI$2/(2 - AI$2))</f>
        <v>0.42008402520840293</v>
      </c>
      <c r="AJ310" s="9">
        <f t="shared" ref="AJ310:AJ313" si="569">IF(ABS(AH310)&gt;=0*AI310,(-AH310),0)</f>
        <v>1.0891666666666664</v>
      </c>
      <c r="AK310" s="9">
        <f>AE310+AJ309</f>
        <v>-0.40833333333333344</v>
      </c>
      <c r="AL310" s="9">
        <f>IF(AJ310=0, AL$3, AL$3 + AH310*AL$4)</f>
        <v>1.0475166666666667</v>
      </c>
      <c r="AM310" s="9">
        <f>AM$2*AD310 + (1-AM$2)*AM309</f>
        <v>-1.0891666666666664</v>
      </c>
      <c r="AN310" s="9">
        <f>IF(AM310&gt;=AN$2,1,IF(AM310&lt;=AN$3,1,0))</f>
        <v>0</v>
      </c>
      <c r="AO310" s="9">
        <f t="shared" si="565"/>
        <v>1.0891666666666664</v>
      </c>
      <c r="AP310" s="9">
        <f>AD310+AO309</f>
        <v>-0.40833333333333344</v>
      </c>
      <c r="AQ310" s="9">
        <f>IF(AO310=0, AQ$3, AQ$3 + AM310*AQ$4)</f>
        <v>1.0475166666666667</v>
      </c>
      <c r="AR310" s="9">
        <f>AE310 - AM309</f>
        <v>-0.40833333333333344</v>
      </c>
      <c r="AS310" s="9">
        <f>IF(AS$3=0,SQRT(1 + (AM$2/(2 - AM$2))),AS$2)</f>
        <v>1.0846522890932808</v>
      </c>
      <c r="AT310" s="9">
        <f>IF(ABS(AR310)&gt;(AS310*AT$3), 1, 0)</f>
        <v>0</v>
      </c>
      <c r="AU310" s="9">
        <f>IF(ABS(AR310)&gt;(AS310*AU$3), 1, 0)</f>
        <v>0</v>
      </c>
      <c r="AV310" s="9">
        <f>IF(ABS(AR310)&gt;(AS310*AV$3), 1, 0)</f>
        <v>0</v>
      </c>
      <c r="AW310" s="9">
        <f>IF(ABS(AR310)&gt;(AS310*AW$3), 1, 0)</f>
        <v>0</v>
      </c>
      <c r="AX310" s="9">
        <f>IF(AU309+AV309=0,IF(ABS(AR310)&lt;=AX$2,IF(ABS(AM310)&lt;=AX$3,1,0), 0), 0)</f>
        <v>0</v>
      </c>
      <c r="AY310" s="9">
        <f>IF(AU309+AV309=0, IF(ABS(AR310)&lt;=AY$2,IF(ABS(AM310)&lt;=AY$3,1,0), 0), 0)</f>
        <v>1</v>
      </c>
      <c r="AZ310" s="9">
        <v>1</v>
      </c>
      <c r="BA310" s="11">
        <f t="shared" si="566"/>
        <v>0</v>
      </c>
      <c r="BB310" s="11">
        <f t="shared" si="566"/>
        <v>0</v>
      </c>
      <c r="BC310" s="11">
        <f>IF(SUM(R310,AN310)&gt;0,1,0)</f>
        <v>0</v>
      </c>
      <c r="BD310" s="11">
        <f t="shared" si="567"/>
        <v>0</v>
      </c>
      <c r="BE310" s="11">
        <f t="shared" si="567"/>
        <v>0</v>
      </c>
      <c r="BF310" s="11">
        <f t="shared" si="567"/>
        <v>0</v>
      </c>
      <c r="BG310" s="11">
        <f t="shared" si="567"/>
        <v>0</v>
      </c>
      <c r="BH310" s="11">
        <f t="shared" si="568"/>
        <v>0</v>
      </c>
      <c r="BI310" s="11">
        <f t="shared" si="568"/>
        <v>1</v>
      </c>
      <c r="BL310" s="11">
        <f t="shared" ref="BL310:BO313" si="570">BL$3*BL$4</f>
        <v>2.1259184866228305</v>
      </c>
      <c r="BM310" s="11">
        <f t="shared" si="570"/>
        <v>1.7896762770039132</v>
      </c>
      <c r="BN310" s="11">
        <f t="shared" si="570"/>
        <v>-2.1259184866228305</v>
      </c>
      <c r="BO310" s="11">
        <f t="shared" si="570"/>
        <v>-1.7896762770039132</v>
      </c>
    </row>
    <row r="311" spans="1:67">
      <c r="A311" s="38" t="s">
        <v>18</v>
      </c>
      <c r="B311" s="18">
        <v>2</v>
      </c>
      <c r="C311" s="38" t="s">
        <v>353</v>
      </c>
      <c r="D311" s="38">
        <v>540</v>
      </c>
      <c r="E311" s="38" t="s">
        <v>296</v>
      </c>
      <c r="F311" s="38">
        <v>20091020</v>
      </c>
      <c r="G311" s="38" t="s">
        <v>137</v>
      </c>
      <c r="H311" s="9">
        <f>IF(X311=1,IF(ABS(I312-I311)&gt;H$3,IF(I311&gt;Q310,IF(I311&gt;I312,Q310+H$4,I311),IF(I311&lt;I312,Q310-H$4,I311)),I311),I311)</f>
        <v>-1.1429</v>
      </c>
      <c r="I311" s="38">
        <v>-1.1429</v>
      </c>
      <c r="J311" s="9">
        <f>IF(ABS(I311)&gt;=1.96,1,0)</f>
        <v>0</v>
      </c>
      <c r="K311" s="9">
        <f>IF(ABS(I311)&gt;=1.96,1,IF(((SQRT(ABS(I311-I310)) - 0.969)/0.416)&gt;=1.96,1,0))</f>
        <v>0</v>
      </c>
      <c r="L311" s="9">
        <f>L$2*I311 + (1-L$2)*L310</f>
        <v>-0.75287399999999993</v>
      </c>
      <c r="M311" s="9">
        <f>SQRT(M$2/(2 - M$2))</f>
        <v>0.42008402520840293</v>
      </c>
      <c r="N311" s="9">
        <f>IF(ABS(L311)&gt;=0*M311,(-L311),0)</f>
        <v>0.75287399999999993</v>
      </c>
      <c r="O311" s="9">
        <f>I311+N310</f>
        <v>-0.55718000000000012</v>
      </c>
      <c r="P311" s="9">
        <f>IF(N311=0, P$3, P$3 + L311*P$4)</f>
        <v>1.30965512</v>
      </c>
      <c r="Q311" s="9">
        <f>Q$2*H311 + (1-Q$2)*Q310</f>
        <v>-0.75287399999999993</v>
      </c>
      <c r="R311" s="9">
        <f>IF(Q311&gt;=R$2,1,IF(Q311&lt;=R$3,1,0))</f>
        <v>0</v>
      </c>
      <c r="S311" s="9">
        <f t="shared" si="564"/>
        <v>0.75287399999999993</v>
      </c>
      <c r="T311" s="9">
        <f>H311+S310</f>
        <v>-0.55718000000000012</v>
      </c>
      <c r="U311" s="9">
        <f>IF(S311=0, U$3, U$3 + Q311*U$4)</f>
        <v>1.30965512</v>
      </c>
      <c r="V311" s="9">
        <f>I311 - Q310</f>
        <v>-0.55718000000000012</v>
      </c>
      <c r="W311" s="9">
        <f>IF(W$3=0,SQRT(1 + (Q$2/(2 - Q$2))),W$2)</f>
        <v>1.0846522890932808</v>
      </c>
      <c r="X311" s="9">
        <f>IF(ABS(V311)&gt;(W311*X$3), 1, 0)</f>
        <v>0</v>
      </c>
      <c r="Y311" s="9">
        <f>IF(ABS(V311)&gt;(W311*Y$3), 1, 0)</f>
        <v>0</v>
      </c>
      <c r="Z311" s="9">
        <f>IF(ABS(V311)&gt;(W311*Z$3), 1, 0)</f>
        <v>0</v>
      </c>
      <c r="AA311" s="9">
        <f>IF(ABS(V311)&gt;(W311*AA$3), 1, 0)</f>
        <v>0</v>
      </c>
      <c r="AB311" s="9">
        <f>IF(Y310+Z310=0,IF(ABS(V311)&lt;=AB$2,IF(ABS(Q311)&lt;=AB$3,1,0), 0), 0)</f>
        <v>0</v>
      </c>
      <c r="AC311" s="9">
        <f>IF(Y310+Z310=0, IF(ABS(V311)&lt;=AC$2,IF(ABS(Q311)&lt;=AC$3,1,0), 0), 0)</f>
        <v>0</v>
      </c>
      <c r="AD311" s="9">
        <f>IF(AT311=1,IF(ABS(AE312-AE311)&gt;AD$3,IF(AE311&gt;AM310,IF(AE311&gt;AE312,AM310+AD$4,AE311),IF(AE311&lt;AE312,AM310-AD$4,AE311)),AE311),AE311)</f>
        <v>-0.625</v>
      </c>
      <c r="AE311" s="38">
        <v>-0.625</v>
      </c>
      <c r="AF311" s="9">
        <f>IF(ABS(AE311)&gt;=1.96,1,0)</f>
        <v>0</v>
      </c>
      <c r="AG311" s="9">
        <f>IF(ABS(AE311)&gt;=1.96,1,IF(((SQRT(ABS(AE311-AE310)) - 0.969)/0.416)&gt;=1.8,1,0))</f>
        <v>0</v>
      </c>
      <c r="AH311" s="9">
        <f>AH$2*AE311 + (1-AH$2)*AH310</f>
        <v>-0.94991666666666641</v>
      </c>
      <c r="AI311" s="9">
        <f>SQRT(AI$2/(2 - AI$2))</f>
        <v>0.42008402520840293</v>
      </c>
      <c r="AJ311" s="9">
        <f t="shared" si="569"/>
        <v>0.94991666666666641</v>
      </c>
      <c r="AK311" s="9">
        <f>AE311+AJ310</f>
        <v>0.46416666666666639</v>
      </c>
      <c r="AL311" s="9">
        <f>IF(AJ311=0, AL$3, AL$3 + AH311*AL$4)</f>
        <v>1.0670116666666667</v>
      </c>
      <c r="AM311" s="9">
        <f>AM$2*AD311 + (1-AM$2)*AM310</f>
        <v>-0.94991666666666641</v>
      </c>
      <c r="AN311" s="9">
        <f>IF(AM311&gt;=AN$2,1,IF(AM311&lt;=AN$3,1,0))</f>
        <v>0</v>
      </c>
      <c r="AO311" s="9">
        <f t="shared" si="565"/>
        <v>0.94991666666666641</v>
      </c>
      <c r="AP311" s="9">
        <f>AD311+AO310</f>
        <v>0.46416666666666639</v>
      </c>
      <c r="AQ311" s="9">
        <f>IF(AO311=0, AQ$3, AQ$3 + AM311*AQ$4)</f>
        <v>1.0670116666666667</v>
      </c>
      <c r="AR311" s="9">
        <f>AE311 - AM310</f>
        <v>0.46416666666666639</v>
      </c>
      <c r="AS311" s="9">
        <f>IF(AS$3=0,SQRT(1 + (AM$2/(2 - AM$2))),AS$2)</f>
        <v>1.0846522890932808</v>
      </c>
      <c r="AT311" s="9">
        <f>IF(ABS(AR311)&gt;(AS311*AT$3), 1, 0)</f>
        <v>0</v>
      </c>
      <c r="AU311" s="9">
        <f>IF(ABS(AR311)&gt;(AS311*AU$3), 1, 0)</f>
        <v>0</v>
      </c>
      <c r="AV311" s="9">
        <f>IF(ABS(AR311)&gt;(AS311*AV$3), 1, 0)</f>
        <v>0</v>
      </c>
      <c r="AW311" s="9">
        <f>IF(ABS(AR311)&gt;(AS311*AW$3), 1, 0)</f>
        <v>0</v>
      </c>
      <c r="AX311" s="9">
        <f>IF(AU310+AV310=0,IF(ABS(AR311)&lt;=AX$2,IF(ABS(AM311)&lt;=AX$3,1,0), 0), 0)</f>
        <v>0</v>
      </c>
      <c r="AY311" s="9">
        <f>IF(AU310+AV310=0, IF(ABS(AR311)&lt;=AY$2,IF(ABS(AM311)&lt;=AY$3,1,0), 0), 0)</f>
        <v>1</v>
      </c>
      <c r="AZ311" s="9">
        <v>1</v>
      </c>
      <c r="BA311" s="11">
        <f t="shared" si="566"/>
        <v>0</v>
      </c>
      <c r="BB311" s="11">
        <f t="shared" si="566"/>
        <v>0</v>
      </c>
      <c r="BC311" s="11">
        <f>IF(SUM(R311,AN311)&gt;0,1,0)</f>
        <v>0</v>
      </c>
      <c r="BD311" s="11">
        <f t="shared" si="567"/>
        <v>0</v>
      </c>
      <c r="BE311" s="11">
        <f t="shared" si="567"/>
        <v>0</v>
      </c>
      <c r="BF311" s="11">
        <f t="shared" si="567"/>
        <v>0</v>
      </c>
      <c r="BG311" s="11">
        <f t="shared" si="567"/>
        <v>0</v>
      </c>
      <c r="BH311" s="11">
        <f t="shared" si="568"/>
        <v>0</v>
      </c>
      <c r="BI311" s="11">
        <f t="shared" si="568"/>
        <v>0</v>
      </c>
      <c r="BL311" s="11">
        <f t="shared" si="570"/>
        <v>2.1259184866228305</v>
      </c>
      <c r="BM311" s="11">
        <f t="shared" si="570"/>
        <v>1.7896762770039132</v>
      </c>
      <c r="BN311" s="11">
        <f t="shared" si="570"/>
        <v>-2.1259184866228305</v>
      </c>
      <c r="BO311" s="11">
        <f t="shared" si="570"/>
        <v>-1.7896762770039132</v>
      </c>
    </row>
    <row r="312" spans="1:67">
      <c r="A312" s="38" t="s">
        <v>18</v>
      </c>
      <c r="B312" s="18">
        <v>2</v>
      </c>
      <c r="C312" s="38" t="s">
        <v>353</v>
      </c>
      <c r="D312" s="38">
        <v>541</v>
      </c>
      <c r="E312" s="38" t="s">
        <v>292</v>
      </c>
      <c r="F312" s="38">
        <v>20100203</v>
      </c>
      <c r="G312" s="38" t="s">
        <v>389</v>
      </c>
      <c r="H312" s="9">
        <f>IF(X312=1,IF(ABS(I313-I312)&gt;H$3,IF(I312&gt;Q311,IF(I312&gt;I313,Q311+H$4,I312),IF(I312&lt;I313,Q311-H$4,I312)),I312),I312)</f>
        <v>-0.91669999999999996</v>
      </c>
      <c r="I312" s="38">
        <v>-0.91669999999999996</v>
      </c>
      <c r="J312" s="9">
        <f>IF(ABS(I312)&gt;=1.96,1,0)</f>
        <v>0</v>
      </c>
      <c r="K312" s="9">
        <f>IF(ABS(I312)&gt;=1.96,1,IF(((SQRT(ABS(I312-I311)) - 0.969)/0.416)&gt;=1.96,1,0))</f>
        <v>0</v>
      </c>
      <c r="L312" s="9">
        <f>L$2*I312 + (1-L$2)*L311</f>
        <v>-0.8020217999999999</v>
      </c>
      <c r="M312" s="9">
        <f>SQRT(M$2/(2 - M$2))</f>
        <v>0.42008402520840293</v>
      </c>
      <c r="N312" s="9">
        <f>IF(ABS(L312)&gt;=0*M312,(-L312),0)</f>
        <v>0.8020217999999999</v>
      </c>
      <c r="O312" s="9">
        <f>I312+N311</f>
        <v>-0.16382600000000003</v>
      </c>
      <c r="P312" s="9">
        <f>IF(N312=0, P$3, P$3 + L312*P$4)</f>
        <v>1.3037573839999999</v>
      </c>
      <c r="Q312" s="9">
        <f>Q$2*H312 + (1-Q$2)*Q311</f>
        <v>-0.8020217999999999</v>
      </c>
      <c r="R312" s="9">
        <f>IF(Q312&gt;=R$2,1,IF(Q312&lt;=R$3,1,0))</f>
        <v>0</v>
      </c>
      <c r="S312" s="9">
        <f t="shared" si="564"/>
        <v>0.8020217999999999</v>
      </c>
      <c r="T312" s="9">
        <f>H312+S311</f>
        <v>-0.16382600000000003</v>
      </c>
      <c r="U312" s="9">
        <f>IF(S312=0, U$3, U$3 + Q312*U$4)</f>
        <v>1.3037573839999999</v>
      </c>
      <c r="V312" s="9">
        <f>I312 - Q311</f>
        <v>-0.16382600000000003</v>
      </c>
      <c r="W312" s="9">
        <f>IF(W$3=0,SQRT(1 + (Q$2/(2 - Q$2))),W$2)</f>
        <v>1.0846522890932808</v>
      </c>
      <c r="X312" s="9">
        <f>IF(ABS(V312)&gt;(W312*X$3), 1, 0)</f>
        <v>0</v>
      </c>
      <c r="Y312" s="9">
        <f>IF(ABS(V312)&gt;(W312*Y$3), 1, 0)</f>
        <v>0</v>
      </c>
      <c r="Z312" s="9">
        <f>IF(ABS(V312)&gt;(W312*Z$3), 1, 0)</f>
        <v>0</v>
      </c>
      <c r="AA312" s="9">
        <f>IF(ABS(V312)&gt;(W312*AA$3), 1, 0)</f>
        <v>0</v>
      </c>
      <c r="AB312" s="9">
        <f>IF(Y311+Z311=0,IF(ABS(V312)&lt;=AB$2,IF(ABS(Q312)&lt;=AB$3,1,0), 0), 0)</f>
        <v>0</v>
      </c>
      <c r="AC312" s="9">
        <f>IF(Y311+Z311=0, IF(ABS(V312)&lt;=AC$2,IF(ABS(Q312)&lt;=AC$3,1,0), 0), 0)</f>
        <v>1</v>
      </c>
      <c r="AD312" s="9">
        <f>IF(AT312=1,IF(ABS(AE313-AE312)&gt;AD$3,IF(AE312&gt;AM311,IF(AE312&gt;AE313,AM311+AD$4,AE312),IF(AE312&lt;AE313,AM311-AD$4,AE312)),AE312),AE312)</f>
        <v>-2.0714000000000001</v>
      </c>
      <c r="AE312" s="38">
        <v>-2.0714000000000001</v>
      </c>
      <c r="AF312" s="9">
        <f>IF(ABS(AE312)&gt;=1.96,1,0)</f>
        <v>1</v>
      </c>
      <c r="AG312" s="9">
        <f>IF(ABS(AE312)&gt;=1.96,1,IF(((SQRT(ABS(AE312-AE311)) - 0.969)/0.416)&gt;=1.8,1,0))</f>
        <v>1</v>
      </c>
      <c r="AH312" s="9">
        <f>AH$2*AE312 + (1-AH$2)*AH311</f>
        <v>-1.2863616666666664</v>
      </c>
      <c r="AI312" s="9">
        <f>SQRT(AI$2/(2 - AI$2))</f>
        <v>0.42008402520840293</v>
      </c>
      <c r="AJ312" s="9">
        <f t="shared" si="569"/>
        <v>1.2863616666666664</v>
      </c>
      <c r="AK312" s="9">
        <f>AE312+AJ311</f>
        <v>-1.1214833333333338</v>
      </c>
      <c r="AL312" s="9">
        <f>IF(AJ312=0, AL$3, AL$3 + AH312*AL$4)</f>
        <v>1.0199093666666665</v>
      </c>
      <c r="AM312" s="9">
        <f>AM$2*AD312 + (1-AM$2)*AM311</f>
        <v>-1.2863616666666664</v>
      </c>
      <c r="AN312" s="9">
        <f>IF(AM312&gt;=AN$2,1,IF(AM312&lt;=AN$3,1,0))</f>
        <v>0</v>
      </c>
      <c r="AO312" s="9">
        <f t="shared" si="565"/>
        <v>1.2863616666666664</v>
      </c>
      <c r="AP312" s="9">
        <f>AD312+AO311</f>
        <v>-1.1214833333333338</v>
      </c>
      <c r="AQ312" s="9">
        <f>IF(AO312=0, AQ$3, AQ$3 + AM312*AQ$4)</f>
        <v>1.0199093666666665</v>
      </c>
      <c r="AR312" s="9">
        <f>AE312 - AM311</f>
        <v>-1.1214833333333338</v>
      </c>
      <c r="AS312" s="9">
        <f>IF(AS$3=0,SQRT(1 + (AM$2/(2 - AM$2))),AS$2)</f>
        <v>1.0846522890932808</v>
      </c>
      <c r="AT312" s="9">
        <f>IF(ABS(AR312)&gt;(AS312*AT$3), 1, 0)</f>
        <v>0</v>
      </c>
      <c r="AU312" s="9">
        <f>IF(ABS(AR312)&gt;(AS312*AU$3), 1, 0)</f>
        <v>0</v>
      </c>
      <c r="AV312" s="9">
        <f>IF(ABS(AR312)&gt;(AS312*AV$3), 1, 0)</f>
        <v>0</v>
      </c>
      <c r="AW312" s="9">
        <f>IF(ABS(AR312)&gt;(AS312*AW$3), 1, 0)</f>
        <v>0</v>
      </c>
      <c r="AX312" s="9">
        <f>IF(AU311+AV311=0,IF(ABS(AR312)&lt;=AX$2,IF(ABS(AM312)&lt;=AX$3,1,0), 0), 0)</f>
        <v>0</v>
      </c>
      <c r="AY312" s="9">
        <f>IF(AU311+AV311=0, IF(ABS(AR312)&lt;=AY$2,IF(ABS(AM312)&lt;=AY$3,1,0), 0), 0)</f>
        <v>0</v>
      </c>
      <c r="AZ312" s="9">
        <v>1</v>
      </c>
      <c r="BA312" s="11">
        <f t="shared" si="566"/>
        <v>1</v>
      </c>
      <c r="BB312" s="11">
        <f t="shared" si="566"/>
        <v>1</v>
      </c>
      <c r="BC312" s="11">
        <f>IF(SUM(R312,AN312)&gt;0,1,0)</f>
        <v>0</v>
      </c>
      <c r="BD312" s="11">
        <f t="shared" si="567"/>
        <v>0</v>
      </c>
      <c r="BE312" s="11">
        <f t="shared" si="567"/>
        <v>0</v>
      </c>
      <c r="BF312" s="11">
        <f t="shared" si="567"/>
        <v>0</v>
      </c>
      <c r="BG312" s="11">
        <f t="shared" si="567"/>
        <v>0</v>
      </c>
      <c r="BH312" s="11">
        <f t="shared" si="568"/>
        <v>0</v>
      </c>
      <c r="BI312" s="11">
        <f t="shared" si="568"/>
        <v>0</v>
      </c>
      <c r="BL312" s="11">
        <f t="shared" si="570"/>
        <v>2.1259184866228305</v>
      </c>
      <c r="BM312" s="11">
        <f t="shared" si="570"/>
        <v>1.7896762770039132</v>
      </c>
      <c r="BN312" s="11">
        <f t="shared" si="570"/>
        <v>-2.1259184866228305</v>
      </c>
      <c r="BO312" s="11">
        <f t="shared" si="570"/>
        <v>-1.7896762770039132</v>
      </c>
    </row>
    <row r="313" spans="1:67">
      <c r="A313" s="38" t="s">
        <v>18</v>
      </c>
      <c r="B313" s="18">
        <v>2</v>
      </c>
      <c r="C313" s="38" t="s">
        <v>353</v>
      </c>
      <c r="D313" s="38">
        <v>540</v>
      </c>
      <c r="E313" s="38" t="s">
        <v>330</v>
      </c>
      <c r="F313" s="38">
        <v>20100406</v>
      </c>
      <c r="G313" s="38" t="s">
        <v>390</v>
      </c>
      <c r="H313" s="9">
        <f>IF(X313=1,IF(ABS(I314-I313)&gt;H$3,IF(I313&gt;Q312,IF(I313&gt;I314,Q312+H$4,I313),IF(I313&lt;I314,Q312-H$4,I313)),I313),I313)</f>
        <v>-1.9167000000000001</v>
      </c>
      <c r="I313" s="38">
        <v>-1.9167000000000001</v>
      </c>
      <c r="J313" s="9">
        <f>IF(ABS(I313)&gt;=1.96,1,0)</f>
        <v>0</v>
      </c>
      <c r="K313" s="9">
        <f>IF(ABS(I313)&gt;=1.96,1,IF(((SQRT(ABS(I313-I312)) - 0.969)/0.416)&gt;=1.96,1,0))</f>
        <v>0</v>
      </c>
      <c r="L313" s="9">
        <f>L$2*I313 + (1-L$2)*L312</f>
        <v>-1.1364252599999998</v>
      </c>
      <c r="M313" s="9">
        <f>SQRT(M$2/(2 - M$2))</f>
        <v>0.42008402520840293</v>
      </c>
      <c r="N313" s="9">
        <f>IF(ABS(L313)&gt;=0*M313,(-L313),0)</f>
        <v>1.1364252599999998</v>
      </c>
      <c r="O313" s="9">
        <f>I313+N312</f>
        <v>-1.1146782000000002</v>
      </c>
      <c r="P313" s="9">
        <f>IF(N313=0, P$3, P$3 + L313*P$4)</f>
        <v>1.2636289688</v>
      </c>
      <c r="Q313" s="9">
        <f>Q$2*H313 + (1-Q$2)*Q312</f>
        <v>-1.1364252599999998</v>
      </c>
      <c r="R313" s="9">
        <f>IF(Q313&gt;=R$2,1,IF(Q313&lt;=R$3,1,0))</f>
        <v>0</v>
      </c>
      <c r="S313" s="9">
        <f t="shared" si="564"/>
        <v>1.1364252599999998</v>
      </c>
      <c r="T313" s="9">
        <f>H313+S312</f>
        <v>-1.1146782000000002</v>
      </c>
      <c r="U313" s="9">
        <f>IF(S313=0, U$3, U$3 + Q313*U$4)</f>
        <v>1.2636289688</v>
      </c>
      <c r="V313" s="9">
        <f>I313 - Q312</f>
        <v>-1.1146782000000002</v>
      </c>
      <c r="W313" s="9">
        <f>IF(W$3=0,SQRT(1 + (Q$2/(2 - Q$2))),W$2)</f>
        <v>1.0846522890932808</v>
      </c>
      <c r="X313" s="9">
        <f>IF(ABS(V313)&gt;(W313*X$3), 1, 0)</f>
        <v>0</v>
      </c>
      <c r="Y313" s="9">
        <f>IF(ABS(V313)&gt;(W313*Y$3), 1, 0)</f>
        <v>0</v>
      </c>
      <c r="Z313" s="9">
        <f>IF(ABS(V313)&gt;(W313*Z$3), 1, 0)</f>
        <v>0</v>
      </c>
      <c r="AA313" s="9">
        <f>IF(ABS(V313)&gt;(W313*AA$3), 1, 0)</f>
        <v>0</v>
      </c>
      <c r="AB313" s="9">
        <f>IF(Y312+Z312=0,IF(ABS(V313)&lt;=AB$2,IF(ABS(Q313)&lt;=AB$3,1,0), 0), 0)</f>
        <v>0</v>
      </c>
      <c r="AC313" s="9">
        <f>IF(Y312+Z312=0, IF(ABS(V313)&lt;=AC$2,IF(ABS(Q313)&lt;=AC$3,1,0), 0), 0)</f>
        <v>0</v>
      </c>
      <c r="AD313" s="9">
        <f>IF(AT313=1,IF(ABS(AE314-AE313)&gt;AD$3,IF(AE313&gt;AM312,IF(AE313&gt;AE314,AM312+AD$4,AE313),IF(AE313&lt;AE314,AM312-AD$4,AE313)),AE313),AE313)</f>
        <v>-0.5</v>
      </c>
      <c r="AE313" s="38">
        <v>-0.5</v>
      </c>
      <c r="AF313" s="9">
        <f>IF(ABS(AE313)&gt;=1.96,1,0)</f>
        <v>0</v>
      </c>
      <c r="AG313" s="9">
        <f>IF(ABS(AE313)&gt;=1.96,1,IF(((SQRT(ABS(AE313-AE312)) - 0.969)/0.416)&gt;=1.8,1,0))</f>
        <v>0</v>
      </c>
      <c r="AH313" s="9">
        <f>AH$2*AE313 + (1-AH$2)*AH312</f>
        <v>-1.0504531666666663</v>
      </c>
      <c r="AI313" s="9">
        <f>SQRT(AI$2/(2 - AI$2))</f>
        <v>0.42008402520840293</v>
      </c>
      <c r="AJ313" s="9">
        <f t="shared" si="569"/>
        <v>1.0504531666666663</v>
      </c>
      <c r="AK313" s="9">
        <f>AE313+AJ312</f>
        <v>0.7863616666666664</v>
      </c>
      <c r="AL313" s="9">
        <f>IF(AJ313=0, AL$3, AL$3 + AH313*AL$4)</f>
        <v>1.0529365566666666</v>
      </c>
      <c r="AM313" s="9">
        <f>AM$2*AD313 + (1-AM$2)*AM312</f>
        <v>-1.0504531666666663</v>
      </c>
      <c r="AN313" s="9">
        <f>IF(AM313&gt;=AN$2,1,IF(AM313&lt;=AN$3,1,0))</f>
        <v>0</v>
      </c>
      <c r="AO313" s="9">
        <f t="shared" si="565"/>
        <v>1.0504531666666663</v>
      </c>
      <c r="AP313" s="9">
        <f>AD313+AO312</f>
        <v>0.7863616666666664</v>
      </c>
      <c r="AQ313" s="9">
        <f>IF(AO313=0, AQ$3, AQ$3 + AM313*AQ$4)</f>
        <v>1.0529365566666666</v>
      </c>
      <c r="AR313" s="9">
        <f>AE313 - AM312</f>
        <v>0.7863616666666664</v>
      </c>
      <c r="AS313" s="9">
        <f>IF(AS$3=0,SQRT(1 + (AM$2/(2 - AM$2))),AS$2)</f>
        <v>1.0846522890932808</v>
      </c>
      <c r="AT313" s="9">
        <f>IF(ABS(AR313)&gt;(AS313*AT$3), 1, 0)</f>
        <v>0</v>
      </c>
      <c r="AU313" s="9">
        <f>IF(ABS(AR313)&gt;(AS313*AU$3), 1, 0)</f>
        <v>0</v>
      </c>
      <c r="AV313" s="9">
        <f>IF(ABS(AR313)&gt;(AS313*AV$3), 1, 0)</f>
        <v>0</v>
      </c>
      <c r="AW313" s="9">
        <f>IF(ABS(AR313)&gt;(AS313*AW$3), 1, 0)</f>
        <v>0</v>
      </c>
      <c r="AX313" s="9">
        <f>IF(AU312+AV312=0,IF(ABS(AR313)&lt;=AX$2,IF(ABS(AM313)&lt;=AX$3,1,0), 0), 0)</f>
        <v>0</v>
      </c>
      <c r="AY313" s="9">
        <f>IF(AU312+AV312=0, IF(ABS(AR313)&lt;=AY$2,IF(ABS(AM313)&lt;=AY$3,1,0), 0), 0)</f>
        <v>0</v>
      </c>
      <c r="AZ313" s="9">
        <v>1</v>
      </c>
      <c r="BA313" s="11">
        <f t="shared" si="566"/>
        <v>0</v>
      </c>
      <c r="BB313" s="11">
        <f t="shared" si="566"/>
        <v>0</v>
      </c>
      <c r="BC313" s="11">
        <f>IF(SUM(R313,AN313)&gt;0,1,0)</f>
        <v>0</v>
      </c>
      <c r="BD313" s="11">
        <f t="shared" si="567"/>
        <v>0</v>
      </c>
      <c r="BE313" s="11">
        <f t="shared" si="567"/>
        <v>0</v>
      </c>
      <c r="BF313" s="11">
        <f t="shared" si="567"/>
        <v>0</v>
      </c>
      <c r="BG313" s="11">
        <f t="shared" si="567"/>
        <v>0</v>
      </c>
      <c r="BH313" s="11">
        <f t="shared" si="568"/>
        <v>0</v>
      </c>
      <c r="BI313" s="11">
        <f t="shared" si="568"/>
        <v>0</v>
      </c>
      <c r="BL313" s="11">
        <f t="shared" si="570"/>
        <v>2.1259184866228305</v>
      </c>
      <c r="BM313" s="11">
        <f t="shared" si="570"/>
        <v>1.7896762770039132</v>
      </c>
      <c r="BN313" s="11">
        <f t="shared" si="570"/>
        <v>-2.1259184866228305</v>
      </c>
      <c r="BO313" s="11">
        <f t="shared" si="570"/>
        <v>-1.7896762770039132</v>
      </c>
    </row>
    <row r="314" spans="1:67">
      <c r="A314" s="9"/>
      <c r="B314" s="9">
        <f>COUNT(B309:B313)</f>
        <v>5</v>
      </c>
      <c r="C314" s="9"/>
      <c r="D314" s="9"/>
      <c r="E314" s="9"/>
      <c r="F314" s="9"/>
      <c r="G314" s="9"/>
      <c r="H314" s="9"/>
      <c r="J314" s="9">
        <f>SUM(J309:J313)</f>
        <v>0</v>
      </c>
      <c r="K314" s="9">
        <f>SUM(K309:K313)</f>
        <v>0</v>
      </c>
      <c r="L314" s="9"/>
      <c r="M314" s="9"/>
      <c r="N314" s="9"/>
      <c r="O314" s="9">
        <f>AVERAGE(O309:O313)</f>
        <v>-0.4242768400000001</v>
      </c>
      <c r="P314" s="9">
        <f>AVERAGE(P309:P313)</f>
        <v>1.30420781456</v>
      </c>
      <c r="Q314" s="9"/>
      <c r="R314" s="9">
        <f>SUM(R309:R313)</f>
        <v>0</v>
      </c>
      <c r="S314" s="9"/>
      <c r="T314" s="9">
        <f>AVERAGE(T309:T313)</f>
        <v>-0.28141684000000006</v>
      </c>
      <c r="U314" s="9">
        <f>AVERAGE(U309:U313)</f>
        <v>1.30420781456</v>
      </c>
      <c r="V314" s="9"/>
      <c r="W314" s="9"/>
      <c r="X314" s="9">
        <f t="shared" ref="X314:AC314" si="571">SUM(X309:X313)</f>
        <v>0</v>
      </c>
      <c r="Y314" s="9">
        <f t="shared" si="571"/>
        <v>0</v>
      </c>
      <c r="Z314" s="9">
        <f t="shared" si="571"/>
        <v>0</v>
      </c>
      <c r="AA314" s="9">
        <f t="shared" si="571"/>
        <v>0</v>
      </c>
      <c r="AB314" s="9">
        <f t="shared" si="571"/>
        <v>0</v>
      </c>
      <c r="AC314" s="9">
        <f t="shared" si="571"/>
        <v>3</v>
      </c>
      <c r="AD314" s="9"/>
      <c r="AF314" s="9">
        <f>SUM(AF309:AF313)</f>
        <v>1</v>
      </c>
      <c r="AG314" s="9">
        <f>SUM(AG309:AG313)</f>
        <v>1</v>
      </c>
      <c r="AH314" s="9"/>
      <c r="AI314" s="9"/>
      <c r="AJ314" s="9"/>
      <c r="AK314" s="9">
        <f>AVERAGE(AK309:AK313)</f>
        <v>-0.24335766666666686</v>
      </c>
      <c r="AL314" s="9">
        <f>AVERAGE(AL309:AL313)</f>
        <v>1.0504081846666666</v>
      </c>
      <c r="AM314" s="9"/>
      <c r="AN314" s="9">
        <f>SUM(AN309:AN313)</f>
        <v>0</v>
      </c>
      <c r="AO314" s="9"/>
      <c r="AP314" s="9">
        <f>AVERAGE(AP309:AP313)</f>
        <v>-4.7524333333333543E-2</v>
      </c>
      <c r="AQ314" s="9">
        <f>AVERAGE(AQ309:AQ313)</f>
        <v>1.0504081846666666</v>
      </c>
      <c r="AR314" s="9"/>
      <c r="AS314" s="9"/>
      <c r="AT314" s="9">
        <f t="shared" ref="AT314:BI314" si="572">SUM(AT309:AT313)</f>
        <v>0</v>
      </c>
      <c r="AU314" s="9">
        <f t="shared" si="572"/>
        <v>0</v>
      </c>
      <c r="AV314" s="9">
        <f t="shared" si="572"/>
        <v>0</v>
      </c>
      <c r="AW314" s="9">
        <f t="shared" si="572"/>
        <v>0</v>
      </c>
      <c r="AX314" s="9">
        <f t="shared" si="572"/>
        <v>0</v>
      </c>
      <c r="AY314" s="9">
        <f t="shared" si="572"/>
        <v>3</v>
      </c>
      <c r="AZ314" s="9">
        <f t="shared" si="572"/>
        <v>5</v>
      </c>
      <c r="BA314" s="9">
        <f t="shared" si="572"/>
        <v>1</v>
      </c>
      <c r="BB314" s="9">
        <f t="shared" si="572"/>
        <v>1</v>
      </c>
      <c r="BC314" s="9">
        <f t="shared" si="572"/>
        <v>0</v>
      </c>
      <c r="BD314" s="9">
        <f t="shared" si="572"/>
        <v>0</v>
      </c>
      <c r="BE314" s="9">
        <f t="shared" si="572"/>
        <v>0</v>
      </c>
      <c r="BF314" s="9">
        <f t="shared" si="572"/>
        <v>0</v>
      </c>
      <c r="BG314" s="9">
        <f t="shared" si="572"/>
        <v>0</v>
      </c>
      <c r="BH314" s="9">
        <f t="shared" si="572"/>
        <v>0</v>
      </c>
      <c r="BI314" s="9">
        <f t="shared" si="572"/>
        <v>2</v>
      </c>
    </row>
    <row r="315" spans="1:67">
      <c r="A315" s="9"/>
      <c r="B315" s="9"/>
      <c r="C315" s="9"/>
      <c r="D315" s="9"/>
      <c r="E315" s="9"/>
      <c r="F315" s="9"/>
      <c r="G315" s="9"/>
      <c r="H315" s="9"/>
      <c r="J315" s="9"/>
      <c r="K315" s="9"/>
      <c r="L315" s="9"/>
      <c r="M315" s="9"/>
      <c r="N315" s="9"/>
      <c r="O315" s="9">
        <f>P$3 + O314*P$4</f>
        <v>1.3490867791999999</v>
      </c>
      <c r="P315" s="9"/>
      <c r="Q315" s="9"/>
      <c r="R315" s="9"/>
      <c r="S315" s="9"/>
      <c r="T315" s="9">
        <f>U$3 + T314*U$4</f>
        <v>1.3662299791999999</v>
      </c>
      <c r="U315" s="9"/>
      <c r="V315" s="9"/>
      <c r="W315" s="9"/>
      <c r="X315" s="9"/>
      <c r="Y315" s="9"/>
      <c r="Z315" s="9">
        <f>Z314-Y314</f>
        <v>0</v>
      </c>
      <c r="AA315" s="9"/>
      <c r="AB315" s="9"/>
      <c r="AC315" s="9"/>
      <c r="AD315" s="9"/>
      <c r="AF315" s="9"/>
      <c r="AG315" s="9"/>
      <c r="AH315" s="9"/>
      <c r="AI315" s="9"/>
      <c r="AJ315" s="9"/>
      <c r="AK315" s="9">
        <f>AL$3 + AK314*AL$4</f>
        <v>1.1659299266666665</v>
      </c>
      <c r="AL315" s="9"/>
      <c r="AM315" s="9"/>
      <c r="AN315" s="9"/>
      <c r="AO315" s="9"/>
      <c r="AP315" s="9">
        <f>AQ$3 + AP314*AQ$4</f>
        <v>1.1933465933333331</v>
      </c>
      <c r="AQ315" s="9"/>
      <c r="AR315" s="9"/>
      <c r="AS315" s="9"/>
      <c r="AT315" s="9"/>
      <c r="AU315" s="9"/>
      <c r="AV315" s="9">
        <f>AV314-AU314</f>
        <v>0</v>
      </c>
      <c r="AW315" s="9"/>
      <c r="AX315" s="9"/>
      <c r="AY315" s="9"/>
      <c r="AZ315" s="9"/>
    </row>
    <row r="316" spans="1:67">
      <c r="A316" s="9"/>
      <c r="B316" s="9"/>
      <c r="C316" s="9"/>
      <c r="D316" s="9"/>
      <c r="E316" s="9"/>
      <c r="F316" s="9"/>
      <c r="G316" s="9"/>
      <c r="H316" s="9"/>
      <c r="J316" s="9"/>
      <c r="K316" s="9"/>
      <c r="L316" s="9"/>
      <c r="M316" s="9"/>
      <c r="N316" s="9"/>
      <c r="O316" s="9">
        <f>STDEV(O309:O313)</f>
        <v>0.5860171212151809</v>
      </c>
      <c r="P316" s="9"/>
      <c r="Q316" s="9"/>
      <c r="R316" s="9"/>
      <c r="S316" s="9"/>
      <c r="T316" s="9">
        <f>STDEV(T309:T313)</f>
        <v>0.58470436355762556</v>
      </c>
      <c r="U316" s="9"/>
      <c r="V316" s="9"/>
      <c r="W316" s="9"/>
      <c r="X316" s="9"/>
      <c r="Y316" s="9"/>
      <c r="Z316" s="9"/>
      <c r="AA316" s="9"/>
      <c r="AB316" s="9"/>
      <c r="AC316" s="9"/>
      <c r="AD316" s="9"/>
      <c r="AF316" s="9"/>
      <c r="AG316" s="9"/>
      <c r="AH316" s="9"/>
      <c r="AI316" s="9"/>
      <c r="AJ316" s="9"/>
      <c r="AK316" s="9">
        <f>STDEV(AK309:AK313)</f>
        <v>0.84277337162423982</v>
      </c>
      <c r="AL316" s="9"/>
      <c r="AM316" s="9"/>
      <c r="AN316" s="9"/>
      <c r="AO316" s="9"/>
      <c r="AP316" s="9">
        <f>STDEV(AP309:AP313)</f>
        <v>0.74978657682036431</v>
      </c>
      <c r="AQ316" s="9"/>
      <c r="AR316" s="9"/>
      <c r="AS316" s="9"/>
      <c r="AT316" s="9"/>
      <c r="AU316" s="9"/>
      <c r="AV316" s="9"/>
      <c r="AW316" s="9"/>
      <c r="AX316" s="9"/>
      <c r="AY316" s="9"/>
      <c r="AZ316" s="9"/>
    </row>
    <row r="317" spans="1:67">
      <c r="A317" s="9"/>
      <c r="B317" s="9"/>
      <c r="C317" s="9"/>
      <c r="D317" s="9"/>
      <c r="E317" s="9"/>
      <c r="F317" s="9"/>
      <c r="G317" s="9"/>
      <c r="H317" s="9"/>
      <c r="J317" s="9"/>
      <c r="K317" s="9"/>
      <c r="L317" s="9"/>
      <c r="M317" s="9"/>
      <c r="N317" s="9"/>
      <c r="O317" s="9">
        <f>SQRT(O316^2 + O314^2)</f>
        <v>0.72348248307593022</v>
      </c>
      <c r="P317" s="9"/>
      <c r="Q317" s="9"/>
      <c r="R317" s="9"/>
      <c r="S317" s="9"/>
      <c r="T317" s="9">
        <f>SQRT(T316^2 + T314^2)</f>
        <v>0.64890263568497975</v>
      </c>
      <c r="U317" s="9"/>
      <c r="V317" s="9"/>
      <c r="W317" s="9"/>
      <c r="X317" s="9"/>
      <c r="Y317" s="9"/>
      <c r="Z317" s="9"/>
      <c r="AA317" s="9"/>
      <c r="AB317" s="9"/>
      <c r="AC317" s="9"/>
      <c r="AD317" s="9"/>
      <c r="AF317" s="9"/>
      <c r="AG317" s="9"/>
      <c r="AH317" s="9"/>
      <c r="AI317" s="9"/>
      <c r="AJ317" s="9"/>
      <c r="AK317" s="9">
        <f>SQRT(AK316^2 + AK314^2)</f>
        <v>0.87720573974657368</v>
      </c>
      <c r="AL317" s="9"/>
      <c r="AM317" s="9"/>
      <c r="AN317" s="9"/>
      <c r="AO317" s="9"/>
      <c r="AP317" s="9">
        <f>SQRT(AP316^2 + AP314^2)</f>
        <v>0.75129120388753245</v>
      </c>
      <c r="AQ317" s="9"/>
      <c r="AR317" s="9"/>
      <c r="AS317" s="9"/>
      <c r="AT317" s="9"/>
      <c r="AU317" s="9"/>
      <c r="AV317" s="9"/>
      <c r="AW317" s="9"/>
      <c r="AX317" s="9"/>
      <c r="AY317" s="9"/>
      <c r="AZ317" s="9"/>
    </row>
    <row r="318" spans="1:67">
      <c r="A318" s="9"/>
      <c r="B318" s="9"/>
      <c r="C318" s="9"/>
      <c r="D318" s="9"/>
      <c r="E318" s="9"/>
      <c r="F318" s="9"/>
      <c r="G318" s="9"/>
      <c r="H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</row>
    <row r="319" spans="1:67">
      <c r="A319" s="9"/>
      <c r="B319" s="9"/>
      <c r="C319" s="9"/>
      <c r="D319" s="9"/>
      <c r="E319" s="9"/>
      <c r="F319" s="9"/>
      <c r="G319" s="9"/>
      <c r="H319" s="9"/>
      <c r="J319" s="9"/>
      <c r="K319" s="9"/>
      <c r="L319" s="9">
        <f>AVERAGE(I320:I322)</f>
        <v>0.54759999999999998</v>
      </c>
      <c r="M319" s="9"/>
      <c r="N319" s="9">
        <v>0</v>
      </c>
      <c r="O319" s="9"/>
      <c r="P319" s="9"/>
      <c r="Q319" s="9">
        <f>AVERAGE(I320:I322)</f>
        <v>0.54759999999999998</v>
      </c>
      <c r="R319" s="9"/>
      <c r="S319" s="9">
        <f>-1*Q319</f>
        <v>-0.54759999999999998</v>
      </c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F319" s="9"/>
      <c r="AG319" s="9"/>
      <c r="AH319" s="9">
        <f>AVERAGE(AE320:AE322)</f>
        <v>0.70833333333333337</v>
      </c>
      <c r="AI319" s="9"/>
      <c r="AJ319" s="9">
        <v>0</v>
      </c>
      <c r="AK319" s="9"/>
      <c r="AL319" s="9"/>
      <c r="AM319" s="9">
        <f>AVERAGE(AE320:AE322)</f>
        <v>0.70833333333333337</v>
      </c>
      <c r="AN319" s="9"/>
      <c r="AO319" s="9">
        <f>-1*AM319</f>
        <v>-0.70833333333333337</v>
      </c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</row>
    <row r="320" spans="1:67">
      <c r="A320" s="30" t="s">
        <v>18</v>
      </c>
      <c r="B320" s="31">
        <v>3</v>
      </c>
      <c r="C320" s="30" t="s">
        <v>341</v>
      </c>
      <c r="D320" s="30">
        <v>541</v>
      </c>
      <c r="E320" s="30" t="s">
        <v>292</v>
      </c>
      <c r="F320" s="30">
        <v>20090728</v>
      </c>
      <c r="G320" s="30" t="s">
        <v>111</v>
      </c>
      <c r="H320" s="9">
        <f>IF(X320=1,IF(ABS(I321-I320)&gt;H$3,IF(I320&gt;Q319,IF(I320&gt;I321,Q319+H$4,I320),IF(I320&lt;I321,Q319-H$4,I320)),I320),I320)</f>
        <v>0.85709999999999997</v>
      </c>
      <c r="I320" s="30">
        <v>0.85709999999999997</v>
      </c>
      <c r="J320" s="9">
        <f>IF(ABS(I320)&gt;=1.96,1,0)</f>
        <v>0</v>
      </c>
      <c r="K320" s="9">
        <f>IF(ABS(I320)&gt;=1.96,1,IF(((SQRT(ABS(I320-I319)) - 0.969)/0.416)&gt;=1.96,1,0))</f>
        <v>0</v>
      </c>
      <c r="L320" s="9">
        <f>L$2*I320 + (1-L$2)*L319</f>
        <v>0.64044999999999996</v>
      </c>
      <c r="M320" s="9">
        <f>SQRT(M$2/(2 - M$2))</f>
        <v>0.42008402520840293</v>
      </c>
      <c r="N320" s="9">
        <f>IF(ABS(L320)&gt;=0*M320,(-L320),0)</f>
        <v>-0.64044999999999996</v>
      </c>
      <c r="O320" s="9">
        <f>I320+N319</f>
        <v>0.85709999999999997</v>
      </c>
      <c r="P320" s="9">
        <f>IF(N320=0, P$3, P$3 + L320*P$4)</f>
        <v>1.4768539999999999</v>
      </c>
      <c r="Q320" s="9">
        <f>Q$2*H320 + (1-Q$2)*Q319</f>
        <v>0.64044999999999996</v>
      </c>
      <c r="R320" s="9">
        <f>IF(Q320&gt;=R$2,1,IF(Q320&lt;=R$3,1,0))</f>
        <v>0</v>
      </c>
      <c r="S320" s="9">
        <f>-1*Q320</f>
        <v>-0.64044999999999996</v>
      </c>
      <c r="T320" s="9">
        <f>H320+S319</f>
        <v>0.3095</v>
      </c>
      <c r="U320" s="9">
        <f>IF(S320=0, U$3, U$3 + Q320*U$4)</f>
        <v>1.4768539999999999</v>
      </c>
      <c r="V320" s="9">
        <f>I320 - Q319</f>
        <v>0.3095</v>
      </c>
      <c r="W320" s="9">
        <f>IF(W$3=0,SQRT(1 + (Q$2/(2 - Q$2))),W$2)</f>
        <v>1.0846522890932808</v>
      </c>
      <c r="X320" s="9">
        <f>IF(ABS(V320)&gt;(W320*X$3), 1, 0)</f>
        <v>0</v>
      </c>
      <c r="Y320" s="9">
        <f>IF(ABS(V320)&gt;(W320*Y$3), 1, 0)</f>
        <v>0</v>
      </c>
      <c r="Z320" s="9">
        <f>IF(ABS(V320)&gt;(W320*Z$3), 1, 0)</f>
        <v>0</v>
      </c>
      <c r="AA320" s="9">
        <f>IF(ABS(V320)&gt;(W320*AA$3), 1, 0)</f>
        <v>0</v>
      </c>
      <c r="AB320" s="9">
        <f>IF(Y319+Z319=0,IF(ABS(V320)&lt;=AB$2,IF(ABS(Q320)&lt;=AB$3,1,0), 0), 0)</f>
        <v>0</v>
      </c>
      <c r="AC320" s="9">
        <f>IF(Y319+Z319=0, IF(ABS(V320)&lt;=AC$2,IF(ABS(Q320)&lt;=AC$3,1,0), 0), 0)</f>
        <v>1</v>
      </c>
      <c r="AD320" s="9">
        <f>IF(AT320=1,IF(ABS(AE321-AE320)&gt;AD$3,IF(AE320&gt;AM319,IF(AE320&gt;AE321,AM319+AD$4,AE320),IF(AE320&lt;AE321,AM319-AD$4,AE320)),AE320),AE320)</f>
        <v>0.4375</v>
      </c>
      <c r="AE320" s="30">
        <v>0.4375</v>
      </c>
      <c r="AF320" s="9">
        <f>IF(ABS(AE320)&gt;=1.96,1,0)</f>
        <v>0</v>
      </c>
      <c r="AG320" s="9">
        <f>IF(ABS(AE320)&gt;=1.96,1,IF(((SQRT(ABS(AE320-AE319)) - 0.969)/0.416)&gt;=1.8,1,0))</f>
        <v>0</v>
      </c>
      <c r="AH320" s="9">
        <f>AH$2*AE320 + (1-AH$2)*AH319</f>
        <v>0.62708333333333333</v>
      </c>
      <c r="AI320" s="9">
        <f>SQRT(AI$2/(2 - AI$2))</f>
        <v>0.42008402520840293</v>
      </c>
      <c r="AJ320" s="9">
        <f>IF(ABS(AH320)&gt;=0*AI320,(-AH320),0)</f>
        <v>-0.62708333333333333</v>
      </c>
      <c r="AK320" s="9">
        <f>AE320+AJ319</f>
        <v>0.4375</v>
      </c>
      <c r="AL320" s="9">
        <f>IF(AJ320=0, AL$3, AL$3 + AH320*AL$4)</f>
        <v>1.2877916666666667</v>
      </c>
      <c r="AM320" s="9">
        <f>AM$2*AD320 + (1-AM$2)*AM319</f>
        <v>0.62708333333333333</v>
      </c>
      <c r="AN320" s="9">
        <f>IF(AM320&gt;=AN$2,1,IF(AM320&lt;=AN$3,1,0))</f>
        <v>0</v>
      </c>
      <c r="AO320" s="9">
        <f>-1*AM320</f>
        <v>-0.62708333333333333</v>
      </c>
      <c r="AP320" s="9">
        <f>AD320+AO319</f>
        <v>-0.27083333333333337</v>
      </c>
      <c r="AQ320" s="9">
        <f>IF(AO320=0, AQ$3, AQ$3 + AM320*AQ$4)</f>
        <v>1.2877916666666667</v>
      </c>
      <c r="AR320" s="9">
        <f>AE320 - AM319</f>
        <v>-0.27083333333333337</v>
      </c>
      <c r="AS320" s="9">
        <f>IF(AS$3=0,SQRT(1 + (AM$2/(2 - AM$2))),AS$2)</f>
        <v>1.0846522890932808</v>
      </c>
      <c r="AT320" s="9">
        <f>IF(ABS(AR320)&gt;(AS320*AT$3), 1, 0)</f>
        <v>0</v>
      </c>
      <c r="AU320" s="9">
        <f>IF(ABS(AR320)&gt;(AS320*AU$3), 1, 0)</f>
        <v>0</v>
      </c>
      <c r="AV320" s="9">
        <f>IF(ABS(AR320)&gt;(AS320*AV$3), 1, 0)</f>
        <v>0</v>
      </c>
      <c r="AW320" s="9">
        <f>IF(ABS(AR320)&gt;(AS320*AW$3), 1, 0)</f>
        <v>0</v>
      </c>
      <c r="AX320" s="9">
        <f>IF(AU319+AV319=0,IF(ABS(AR320)&lt;=AX$2,IF(ABS(AM320)&lt;=AX$3,1,0), 0), 0)</f>
        <v>0</v>
      </c>
      <c r="AY320" s="9">
        <f>IF(AU319+AV319=0, IF(ABS(AR320)&lt;=AY$2,IF(ABS(AM320)&lt;=AY$3,1,0), 0), 0)</f>
        <v>1</v>
      </c>
      <c r="AZ320" s="9">
        <v>1</v>
      </c>
      <c r="BA320" s="11">
        <f t="shared" ref="BA320:BB323" si="573">IF(SUM(J320,AF320)&gt;0,1,0)</f>
        <v>0</v>
      </c>
      <c r="BB320" s="11">
        <f t="shared" si="573"/>
        <v>0</v>
      </c>
      <c r="BC320" s="11">
        <f>IF(SUM(R320,AN320)&gt;0,1,0)</f>
        <v>0</v>
      </c>
      <c r="BD320" s="11">
        <f t="shared" ref="BD320:BG323" si="574">IF(SUM(X320,AT320)&gt;0,1,0)</f>
        <v>0</v>
      </c>
      <c r="BE320" s="11">
        <f t="shared" si="574"/>
        <v>0</v>
      </c>
      <c r="BF320" s="11">
        <f t="shared" si="574"/>
        <v>0</v>
      </c>
      <c r="BG320" s="11">
        <f t="shared" si="574"/>
        <v>0</v>
      </c>
      <c r="BH320" s="11">
        <f t="shared" ref="BH320:BI323" si="575">IF(SUM(AB320,AX320)=2,1,0)</f>
        <v>0</v>
      </c>
      <c r="BI320" s="11">
        <f t="shared" si="575"/>
        <v>1</v>
      </c>
      <c r="BL320" s="11">
        <f>BL$3*BL$4</f>
        <v>2.1259184866228305</v>
      </c>
      <c r="BM320" s="11">
        <f>BM$3*BM$4</f>
        <v>1.7896762770039132</v>
      </c>
      <c r="BN320" s="11">
        <f>BN$3*BN$4</f>
        <v>-2.1259184866228305</v>
      </c>
      <c r="BO320" s="11">
        <f>BO$3*BO$4</f>
        <v>-1.7896762770039132</v>
      </c>
    </row>
    <row r="321" spans="1:67">
      <c r="A321" s="30" t="s">
        <v>18</v>
      </c>
      <c r="B321" s="31">
        <v>3</v>
      </c>
      <c r="C321" s="30" t="s">
        <v>341</v>
      </c>
      <c r="D321" s="30">
        <v>542</v>
      </c>
      <c r="E321" s="30" t="s">
        <v>286</v>
      </c>
      <c r="F321" s="30">
        <v>20090804</v>
      </c>
      <c r="G321" s="30" t="s">
        <v>106</v>
      </c>
      <c r="H321" s="9">
        <f>IF(X321=1,IF(ABS(I322-I321)&gt;H$3,IF(I321&gt;Q320,IF(I321&gt;I322,Q320+H$4,I321),IF(I321&lt;I322,Q320-H$4,I321)),I321),I321)</f>
        <v>-0.1429</v>
      </c>
      <c r="I321" s="30">
        <v>-0.1429</v>
      </c>
      <c r="J321" s="9">
        <f>IF(ABS(I321)&gt;=1.96,1,0)</f>
        <v>0</v>
      </c>
      <c r="K321" s="9">
        <f>IF(ABS(I321)&gt;=1.96,1,IF(((SQRT(ABS(I321-I320)) - 0.969)/0.416)&gt;=1.96,1,0))</f>
        <v>0</v>
      </c>
      <c r="L321" s="9">
        <f>L$2*I321 + (1-L$2)*L320</f>
        <v>0.40544499999999994</v>
      </c>
      <c r="M321" s="9">
        <f>SQRT(M$2/(2 - M$2))</f>
        <v>0.42008402520840293</v>
      </c>
      <c r="N321" s="9">
        <f>IF(ABS(L321)&gt;=0*M321,(-L321),0)</f>
        <v>-0.40544499999999994</v>
      </c>
      <c r="O321" s="9">
        <f>I321+N320</f>
        <v>-0.78334999999999999</v>
      </c>
      <c r="P321" s="9">
        <f>IF(N321=0, P$3, P$3 + L321*P$4)</f>
        <v>1.4486534</v>
      </c>
      <c r="Q321" s="9">
        <f>Q$2*H321 + (1-Q$2)*Q320</f>
        <v>0.40544499999999994</v>
      </c>
      <c r="R321" s="9">
        <f>IF(Q321&gt;=R$2,1,IF(Q321&lt;=R$3,1,0))</f>
        <v>0</v>
      </c>
      <c r="S321" s="9">
        <f>-1*Q321</f>
        <v>-0.40544499999999994</v>
      </c>
      <c r="T321" s="9">
        <f>H321+S320</f>
        <v>-0.78334999999999999</v>
      </c>
      <c r="U321" s="9">
        <f>IF(S321=0, U$3, U$3 + Q321*U$4)</f>
        <v>1.4486534</v>
      </c>
      <c r="V321" s="9">
        <f>I321 - Q320</f>
        <v>-0.78334999999999999</v>
      </c>
      <c r="W321" s="9">
        <f>IF(W$3=0,SQRT(1 + (Q$2/(2 - Q$2))),W$2)</f>
        <v>1.0846522890932808</v>
      </c>
      <c r="X321" s="9">
        <f>IF(ABS(V321)&gt;(W321*X$3), 1, 0)</f>
        <v>0</v>
      </c>
      <c r="Y321" s="9">
        <f>IF(ABS(V321)&gt;(W321*Y$3), 1, 0)</f>
        <v>0</v>
      </c>
      <c r="Z321" s="9">
        <f>IF(ABS(V321)&gt;(W321*Z$3), 1, 0)</f>
        <v>0</v>
      </c>
      <c r="AA321" s="9">
        <f>IF(ABS(V321)&gt;(W321*AA$3), 1, 0)</f>
        <v>0</v>
      </c>
      <c r="AB321" s="9">
        <f>IF(Y320+Z320=0,IF(ABS(V321)&lt;=AB$2,IF(ABS(Q321)&lt;=AB$3,1,0), 0), 0)</f>
        <v>0</v>
      </c>
      <c r="AC321" s="9">
        <f>IF(Y320+Z320=0, IF(ABS(V321)&lt;=AC$2,IF(ABS(Q321)&lt;=AC$3,1,0), 0), 0)</f>
        <v>0</v>
      </c>
      <c r="AD321" s="9">
        <f>IF(AT321=1,IF(ABS(AE322-AE321)&gt;AD$3,IF(AE321&gt;AM320,IF(AE321&gt;AE322,AM320+AD$4,AE321),IF(AE321&lt;AE322,AM320-AD$4,AE321)),AE321),AE321)</f>
        <v>0.75</v>
      </c>
      <c r="AE321" s="30">
        <v>0.75</v>
      </c>
      <c r="AF321" s="9">
        <f>IF(ABS(AE321)&gt;=1.96,1,0)</f>
        <v>0</v>
      </c>
      <c r="AG321" s="9">
        <f>IF(ABS(AE321)&gt;=1.96,1,IF(((SQRT(ABS(AE321-AE320)) - 0.969)/0.416)&gt;=1.8,1,0))</f>
        <v>0</v>
      </c>
      <c r="AH321" s="9">
        <f>AH$2*AE321 + (1-AH$2)*AH320</f>
        <v>0.66395833333333321</v>
      </c>
      <c r="AI321" s="9">
        <f>SQRT(AI$2/(2 - AI$2))</f>
        <v>0.42008402520840293</v>
      </c>
      <c r="AJ321" s="9">
        <f t="shared" ref="AJ321:AJ323" si="576">IF(ABS(AH321)&gt;=0*AI321,(-AH321),0)</f>
        <v>-0.66395833333333321</v>
      </c>
      <c r="AK321" s="9">
        <f>AE321+AJ320</f>
        <v>0.12291666666666667</v>
      </c>
      <c r="AL321" s="9">
        <f>IF(AJ321=0, AL$3, AL$3 + AH321*AL$4)</f>
        <v>1.2929541666666666</v>
      </c>
      <c r="AM321" s="9">
        <f>AM$2*AD321 + (1-AM$2)*AM320</f>
        <v>0.66395833333333321</v>
      </c>
      <c r="AN321" s="9">
        <f>IF(AM321&gt;=AN$2,1,IF(AM321&lt;=AN$3,1,0))</f>
        <v>0</v>
      </c>
      <c r="AO321" s="9">
        <f>-1*AM321</f>
        <v>-0.66395833333333321</v>
      </c>
      <c r="AP321" s="9">
        <f>AD321+AO320</f>
        <v>0.12291666666666667</v>
      </c>
      <c r="AQ321" s="9">
        <f>IF(AO321=0, AQ$3, AQ$3 + AM321*AQ$4)</f>
        <v>1.2929541666666666</v>
      </c>
      <c r="AR321" s="9">
        <f>AE321 - AM320</f>
        <v>0.12291666666666667</v>
      </c>
      <c r="AS321" s="9">
        <f>IF(AS$3=0,SQRT(1 + (AM$2/(2 - AM$2))),AS$2)</f>
        <v>1.0846522890932808</v>
      </c>
      <c r="AT321" s="9">
        <f>IF(ABS(AR321)&gt;(AS321*AT$3), 1, 0)</f>
        <v>0</v>
      </c>
      <c r="AU321" s="9">
        <f>IF(ABS(AR321)&gt;(AS321*AU$3), 1, 0)</f>
        <v>0</v>
      </c>
      <c r="AV321" s="9">
        <f>IF(ABS(AR321)&gt;(AS321*AV$3), 1, 0)</f>
        <v>0</v>
      </c>
      <c r="AW321" s="9">
        <f>IF(ABS(AR321)&gt;(AS321*AW$3), 1, 0)</f>
        <v>0</v>
      </c>
      <c r="AX321" s="9">
        <f>IF(AU320+AV320=0,IF(ABS(AR321)&lt;=AX$2,IF(ABS(AM321)&lt;=AX$3,1,0), 0), 0)</f>
        <v>0</v>
      </c>
      <c r="AY321" s="9">
        <f>IF(AU320+AV320=0, IF(ABS(AR321)&lt;=AY$2,IF(ABS(AM321)&lt;=AY$3,1,0), 0), 0)</f>
        <v>1</v>
      </c>
      <c r="AZ321" s="9">
        <v>1</v>
      </c>
      <c r="BA321" s="11">
        <f t="shared" si="573"/>
        <v>0</v>
      </c>
      <c r="BB321" s="11">
        <f t="shared" si="573"/>
        <v>0</v>
      </c>
      <c r="BC321" s="11">
        <f>IF(SUM(R321,AN321)&gt;0,1,0)</f>
        <v>0</v>
      </c>
      <c r="BD321" s="11">
        <f t="shared" si="574"/>
        <v>0</v>
      </c>
      <c r="BE321" s="11">
        <f t="shared" si="574"/>
        <v>0</v>
      </c>
      <c r="BF321" s="11">
        <f t="shared" si="574"/>
        <v>0</v>
      </c>
      <c r="BG321" s="11">
        <f t="shared" si="574"/>
        <v>0</v>
      </c>
      <c r="BH321" s="11">
        <f t="shared" si="575"/>
        <v>0</v>
      </c>
      <c r="BI321" s="11">
        <f t="shared" si="575"/>
        <v>0</v>
      </c>
      <c r="BL321" s="11">
        <f t="shared" ref="BL321:BO323" si="577">BL$3*BL$4</f>
        <v>2.1259184866228305</v>
      </c>
      <c r="BM321" s="11">
        <f t="shared" si="577"/>
        <v>1.7896762770039132</v>
      </c>
      <c r="BN321" s="11">
        <f t="shared" si="577"/>
        <v>-2.1259184866228305</v>
      </c>
      <c r="BO321" s="11">
        <f t="shared" si="577"/>
        <v>-1.7896762770039132</v>
      </c>
    </row>
    <row r="322" spans="1:67">
      <c r="A322" s="30" t="s">
        <v>18</v>
      </c>
      <c r="B322" s="31">
        <v>3</v>
      </c>
      <c r="C322" s="30" t="s">
        <v>341</v>
      </c>
      <c r="D322" s="30">
        <v>540</v>
      </c>
      <c r="E322" s="30" t="s">
        <v>296</v>
      </c>
      <c r="F322" s="30">
        <v>20090811</v>
      </c>
      <c r="G322" s="30" t="s">
        <v>114</v>
      </c>
      <c r="H322" s="9">
        <f>IF(X322=1,IF(ABS(I323-I322)&gt;H$3,IF(I322&gt;Q321,IF(I322&gt;I323,Q321+H$4,I322),IF(I322&lt;I323,Q321-H$4,I322)),I322),I322)</f>
        <v>0.92859999999999998</v>
      </c>
      <c r="I322" s="30">
        <v>0.92859999999999998</v>
      </c>
      <c r="J322" s="9">
        <f>IF(ABS(I322)&gt;=1.96,1,0)</f>
        <v>0</v>
      </c>
      <c r="K322" s="9">
        <f>IF(ABS(I322)&gt;=1.96,1,IF(((SQRT(ABS(I322-I321)) - 0.969)/0.416)&gt;=1.96,1,0))</f>
        <v>0</v>
      </c>
      <c r="L322" s="9">
        <f>L$2*I322 + (1-L$2)*L321</f>
        <v>0.56239149999999993</v>
      </c>
      <c r="M322" s="9">
        <f>SQRT(M$2/(2 - M$2))</f>
        <v>0.42008402520840293</v>
      </c>
      <c r="N322" s="9">
        <f>IF(ABS(L322)&gt;=0*M322,(-L322),0)</f>
        <v>-0.56239149999999993</v>
      </c>
      <c r="O322" s="9">
        <f>I322+N321</f>
        <v>0.52315500000000004</v>
      </c>
      <c r="P322" s="9">
        <f>IF(N322=0, P$3, P$3 + L322*P$4)</f>
        <v>1.4674869799999999</v>
      </c>
      <c r="Q322" s="9">
        <f>Q$2*H322 + (1-Q$2)*Q321</f>
        <v>0.56239149999999993</v>
      </c>
      <c r="R322" s="9">
        <f>IF(Q322&gt;=R$2,1,IF(Q322&lt;=R$3,1,0))</f>
        <v>0</v>
      </c>
      <c r="S322" s="9">
        <f>-1*Q322</f>
        <v>-0.56239149999999993</v>
      </c>
      <c r="T322" s="9">
        <f>H322+S321</f>
        <v>0.52315500000000004</v>
      </c>
      <c r="U322" s="9">
        <f>IF(S322=0, U$3, U$3 + Q322*U$4)</f>
        <v>1.4674869799999999</v>
      </c>
      <c r="V322" s="9">
        <f>I322 - Q321</f>
        <v>0.52315500000000004</v>
      </c>
      <c r="W322" s="9">
        <f>IF(W$3=0,SQRT(1 + (Q$2/(2 - Q$2))),W$2)</f>
        <v>1.0846522890932808</v>
      </c>
      <c r="X322" s="9">
        <f>IF(ABS(V322)&gt;(W322*X$3), 1, 0)</f>
        <v>0</v>
      </c>
      <c r="Y322" s="9">
        <f>IF(ABS(V322)&gt;(W322*Y$3), 1, 0)</f>
        <v>0</v>
      </c>
      <c r="Z322" s="9">
        <f>IF(ABS(V322)&gt;(W322*Z$3), 1, 0)</f>
        <v>0</v>
      </c>
      <c r="AA322" s="9">
        <f>IF(ABS(V322)&gt;(W322*AA$3), 1, 0)</f>
        <v>0</v>
      </c>
      <c r="AB322" s="9">
        <f>IF(Y321+Z321=0,IF(ABS(V322)&lt;=AB$2,IF(ABS(Q322)&lt;=AB$3,1,0), 0), 0)</f>
        <v>0</v>
      </c>
      <c r="AC322" s="9">
        <f>IF(Y321+Z321=0, IF(ABS(V322)&lt;=AC$2,IF(ABS(Q322)&lt;=AC$3,1,0), 0), 0)</f>
        <v>0</v>
      </c>
      <c r="AD322" s="9">
        <f>IF(AT322=1,IF(ABS(AE323-AE322)&gt;AD$3,IF(AE322&gt;AM321,IF(AE322&gt;AE323,AM321+AD$4,AE322),IF(AE322&lt;AE323,AM321-AD$4,AE322)),AE322),AE322)</f>
        <v>0.9375</v>
      </c>
      <c r="AE322" s="30">
        <v>0.9375</v>
      </c>
      <c r="AF322" s="9">
        <f>IF(ABS(AE322)&gt;=1.96,1,0)</f>
        <v>0</v>
      </c>
      <c r="AG322" s="9">
        <f>IF(ABS(AE322)&gt;=1.96,1,IF(((SQRT(ABS(AE322-AE321)) - 0.969)/0.416)&gt;=1.8,1,0))</f>
        <v>0</v>
      </c>
      <c r="AH322" s="9">
        <f>AH$2*AE322 + (1-AH$2)*AH321</f>
        <v>0.74602083333333313</v>
      </c>
      <c r="AI322" s="9">
        <f>SQRT(AI$2/(2 - AI$2))</f>
        <v>0.42008402520840293</v>
      </c>
      <c r="AJ322" s="9">
        <f t="shared" si="576"/>
        <v>-0.74602083333333313</v>
      </c>
      <c r="AK322" s="9">
        <f>AE322+AJ321</f>
        <v>0.27354166666666679</v>
      </c>
      <c r="AL322" s="9">
        <f>IF(AJ322=0, AL$3, AL$3 + AH322*AL$4)</f>
        <v>1.3044429166666667</v>
      </c>
      <c r="AM322" s="9">
        <f>AM$2*AD322 + (1-AM$2)*AM321</f>
        <v>0.74602083333333313</v>
      </c>
      <c r="AN322" s="9">
        <f>IF(AM322&gt;=AN$2,1,IF(AM322&lt;=AN$3,1,0))</f>
        <v>0</v>
      </c>
      <c r="AO322" s="9">
        <f>-1*AM322</f>
        <v>-0.74602083333333313</v>
      </c>
      <c r="AP322" s="9">
        <f>AD322+AO321</f>
        <v>0.27354166666666679</v>
      </c>
      <c r="AQ322" s="9">
        <f>IF(AO322=0, AQ$3, AQ$3 + AM322*AQ$4)</f>
        <v>1.3044429166666667</v>
      </c>
      <c r="AR322" s="9">
        <f>AE322 - AM321</f>
        <v>0.27354166666666679</v>
      </c>
      <c r="AS322" s="9">
        <f>IF(AS$3=0,SQRT(1 + (AM$2/(2 - AM$2))),AS$2)</f>
        <v>1.0846522890932808</v>
      </c>
      <c r="AT322" s="9">
        <f>IF(ABS(AR322)&gt;(AS322*AT$3), 1, 0)</f>
        <v>0</v>
      </c>
      <c r="AU322" s="9">
        <f>IF(ABS(AR322)&gt;(AS322*AU$3), 1, 0)</f>
        <v>0</v>
      </c>
      <c r="AV322" s="9">
        <f>IF(ABS(AR322)&gt;(AS322*AV$3), 1, 0)</f>
        <v>0</v>
      </c>
      <c r="AW322" s="9">
        <f>IF(ABS(AR322)&gt;(AS322*AW$3), 1, 0)</f>
        <v>0</v>
      </c>
      <c r="AX322" s="9">
        <f>IF(AU321+AV321=0,IF(ABS(AR322)&lt;=AX$2,IF(ABS(AM322)&lt;=AX$3,1,0), 0), 0)</f>
        <v>0</v>
      </c>
      <c r="AY322" s="9">
        <f>IF(AU321+AV321=0, IF(ABS(AR322)&lt;=AY$2,IF(ABS(AM322)&lt;=AY$3,1,0), 0), 0)</f>
        <v>1</v>
      </c>
      <c r="AZ322" s="9">
        <v>1</v>
      </c>
      <c r="BA322" s="11">
        <f t="shared" si="573"/>
        <v>0</v>
      </c>
      <c r="BB322" s="11">
        <f t="shared" si="573"/>
        <v>0</v>
      </c>
      <c r="BC322" s="11">
        <f>IF(SUM(R322,AN322)&gt;0,1,0)</f>
        <v>0</v>
      </c>
      <c r="BD322" s="11">
        <f t="shared" si="574"/>
        <v>0</v>
      </c>
      <c r="BE322" s="11">
        <f t="shared" si="574"/>
        <v>0</v>
      </c>
      <c r="BF322" s="11">
        <f t="shared" si="574"/>
        <v>0</v>
      </c>
      <c r="BG322" s="11">
        <f t="shared" si="574"/>
        <v>0</v>
      </c>
      <c r="BH322" s="11">
        <f t="shared" si="575"/>
        <v>0</v>
      </c>
      <c r="BI322" s="11">
        <f t="shared" si="575"/>
        <v>0</v>
      </c>
      <c r="BL322" s="11">
        <f t="shared" si="577"/>
        <v>2.1259184866228305</v>
      </c>
      <c r="BM322" s="11">
        <f t="shared" si="577"/>
        <v>1.7896762770039132</v>
      </c>
      <c r="BN322" s="11">
        <f t="shared" si="577"/>
        <v>-2.1259184866228305</v>
      </c>
      <c r="BO322" s="11">
        <f t="shared" si="577"/>
        <v>-1.7896762770039132</v>
      </c>
    </row>
    <row r="323" spans="1:67">
      <c r="A323" s="30" t="s">
        <v>18</v>
      </c>
      <c r="B323" s="31">
        <v>3</v>
      </c>
      <c r="C323" s="30" t="s">
        <v>341</v>
      </c>
      <c r="D323" s="30">
        <v>540</v>
      </c>
      <c r="E323" s="30" t="s">
        <v>296</v>
      </c>
      <c r="F323" s="30">
        <v>20091001</v>
      </c>
      <c r="G323" s="30" t="s">
        <v>132</v>
      </c>
      <c r="H323" s="9">
        <f>IF(X323=1,IF(ABS(I324-I323)&gt;H$3,IF(I323&gt;Q322,IF(I323&gt;I324,Q322+H$4,I323),IF(I323&lt;I324,Q322-H$4,I323)),I323),I323)</f>
        <v>0.5</v>
      </c>
      <c r="I323" s="30">
        <v>0.5</v>
      </c>
      <c r="J323" s="9">
        <f>IF(ABS(I323)&gt;=1.96,1,0)</f>
        <v>0</v>
      </c>
      <c r="K323" s="9">
        <f>IF(ABS(I323)&gt;=1.96,1,IF(((SQRT(ABS(I323-I322)) - 0.969)/0.416)&gt;=1.96,1,0))</f>
        <v>0</v>
      </c>
      <c r="L323" s="9">
        <f>L$2*I323 + (1-L$2)*L322</f>
        <v>0.54367404999999991</v>
      </c>
      <c r="M323" s="9">
        <f>SQRT(M$2/(2 - M$2))</f>
        <v>0.42008402520840293</v>
      </c>
      <c r="N323" s="9">
        <f>IF(ABS(L323)&gt;=0*M323,(-L323),0)</f>
        <v>-0.54367404999999991</v>
      </c>
      <c r="O323" s="9">
        <f>I323+N322</f>
        <v>-6.2391499999999933E-2</v>
      </c>
      <c r="P323" s="9">
        <f>IF(N323=0, P$3, P$3 + L323*P$4)</f>
        <v>1.4652408859999999</v>
      </c>
      <c r="Q323" s="9">
        <f>Q$2*H323 + (1-Q$2)*Q322</f>
        <v>0.54367404999999991</v>
      </c>
      <c r="R323" s="9">
        <f>IF(Q323&gt;=R$2,1,IF(Q323&lt;=R$3,1,0))</f>
        <v>0</v>
      </c>
      <c r="S323" s="9">
        <f>-1*Q323</f>
        <v>-0.54367404999999991</v>
      </c>
      <c r="T323" s="9">
        <f>H323+S322</f>
        <v>-6.2391499999999933E-2</v>
      </c>
      <c r="U323" s="9">
        <f>IF(S323=0, U$3, U$3 + Q323*U$4)</f>
        <v>1.4652408859999999</v>
      </c>
      <c r="V323" s="9">
        <f>I323 - Q322</f>
        <v>-6.2391499999999933E-2</v>
      </c>
      <c r="W323" s="9">
        <f>IF(W$3=0,SQRT(1 + (Q$2/(2 - Q$2))),W$2)</f>
        <v>1.0846522890932808</v>
      </c>
      <c r="X323" s="9">
        <f>IF(ABS(V323)&gt;(W323*X$3), 1, 0)</f>
        <v>0</v>
      </c>
      <c r="Y323" s="9">
        <f>IF(ABS(V323)&gt;(W323*Y$3), 1, 0)</f>
        <v>0</v>
      </c>
      <c r="Z323" s="9">
        <f>IF(ABS(V323)&gt;(W323*Z$3), 1, 0)</f>
        <v>0</v>
      </c>
      <c r="AA323" s="9">
        <f>IF(ABS(V323)&gt;(W323*AA$3), 1, 0)</f>
        <v>0</v>
      </c>
      <c r="AB323" s="9">
        <f>IF(Y322+Z322=0,IF(ABS(V323)&lt;=AB$2,IF(ABS(Q323)&lt;=AB$3,1,0), 0), 0)</f>
        <v>0</v>
      </c>
      <c r="AC323" s="9">
        <f>IF(Y322+Z322=0, IF(ABS(V323)&lt;=AC$2,IF(ABS(Q323)&lt;=AC$3,1,0), 0), 0)</f>
        <v>1</v>
      </c>
      <c r="AD323" s="9">
        <f>IF(AT323=1,IF(ABS(AE324-AE323)&gt;AD$3,IF(AE323&gt;AM322,IF(AE323&gt;AE324,AM322+AD$4,AE323),IF(AE323&lt;AE324,AM322-AD$4,AE323)),AE323),AE323)</f>
        <v>-0.1875</v>
      </c>
      <c r="AE323" s="30">
        <v>-0.1875</v>
      </c>
      <c r="AF323" s="9">
        <f>IF(ABS(AE323)&gt;=1.96,1,0)</f>
        <v>0</v>
      </c>
      <c r="AG323" s="9">
        <f>IF(ABS(AE323)&gt;=1.96,1,IF(((SQRT(ABS(AE323-AE322)) - 0.969)/0.416)&gt;=1.8,1,0))</f>
        <v>0</v>
      </c>
      <c r="AH323" s="9">
        <f>AH$2*AE323 + (1-AH$2)*AH322</f>
        <v>0.46596458333333313</v>
      </c>
      <c r="AI323" s="9">
        <f>SQRT(AI$2/(2 - AI$2))</f>
        <v>0.42008402520840293</v>
      </c>
      <c r="AJ323" s="9">
        <f t="shared" si="576"/>
        <v>-0.46596458333333313</v>
      </c>
      <c r="AK323" s="9">
        <f>AE323+AJ322</f>
        <v>-0.93352083333333313</v>
      </c>
      <c r="AL323" s="9">
        <f>IF(AJ323=0, AL$3, AL$3 + AH323*AL$4)</f>
        <v>1.2652350416666667</v>
      </c>
      <c r="AM323" s="9">
        <f>AM$2*AD323 + (1-AM$2)*AM322</f>
        <v>0.46596458333333313</v>
      </c>
      <c r="AN323" s="9">
        <f>IF(AM323&gt;=AN$2,1,IF(AM323&lt;=AN$3,1,0))</f>
        <v>0</v>
      </c>
      <c r="AO323" s="9">
        <f>-1*AM323</f>
        <v>-0.46596458333333313</v>
      </c>
      <c r="AP323" s="9">
        <f>AD323+AO322</f>
        <v>-0.93352083333333313</v>
      </c>
      <c r="AQ323" s="9">
        <f>IF(AO323=0, AQ$3, AQ$3 + AM323*AQ$4)</f>
        <v>1.2652350416666667</v>
      </c>
      <c r="AR323" s="9">
        <f>AE323 - AM322</f>
        <v>-0.93352083333333313</v>
      </c>
      <c r="AS323" s="9">
        <f>IF(AS$3=0,SQRT(1 + (AM$2/(2 - AM$2))),AS$2)</f>
        <v>1.0846522890932808</v>
      </c>
      <c r="AT323" s="9">
        <f>IF(ABS(AR323)&gt;(AS323*AT$3), 1, 0)</f>
        <v>0</v>
      </c>
      <c r="AU323" s="9">
        <f>IF(ABS(AR323)&gt;(AS323*AU$3), 1, 0)</f>
        <v>0</v>
      </c>
      <c r="AV323" s="9">
        <f>IF(ABS(AR323)&gt;(AS323*AV$3), 1, 0)</f>
        <v>0</v>
      </c>
      <c r="AW323" s="9">
        <f>IF(ABS(AR323)&gt;(AS323*AW$3), 1, 0)</f>
        <v>0</v>
      </c>
      <c r="AX323" s="9">
        <f>IF(AU322+AV322=0,IF(ABS(AR323)&lt;=AX$2,IF(ABS(AM323)&lt;=AX$3,1,0), 0), 0)</f>
        <v>0</v>
      </c>
      <c r="AY323" s="9">
        <f>IF(AU322+AV322=0, IF(ABS(AR323)&lt;=AY$2,IF(ABS(AM323)&lt;=AY$3,1,0), 0), 0)</f>
        <v>0</v>
      </c>
      <c r="AZ323" s="9">
        <v>1</v>
      </c>
      <c r="BA323" s="11">
        <f t="shared" si="573"/>
        <v>0</v>
      </c>
      <c r="BB323" s="11">
        <f t="shared" si="573"/>
        <v>0</v>
      </c>
      <c r="BC323" s="11">
        <f>IF(SUM(R323,AN323)&gt;0,1,0)</f>
        <v>0</v>
      </c>
      <c r="BD323" s="11">
        <f t="shared" si="574"/>
        <v>0</v>
      </c>
      <c r="BE323" s="11">
        <f t="shared" si="574"/>
        <v>0</v>
      </c>
      <c r="BF323" s="11">
        <f t="shared" si="574"/>
        <v>0</v>
      </c>
      <c r="BG323" s="11">
        <f t="shared" si="574"/>
        <v>0</v>
      </c>
      <c r="BH323" s="11">
        <f t="shared" si="575"/>
        <v>0</v>
      </c>
      <c r="BI323" s="11">
        <f t="shared" si="575"/>
        <v>0</v>
      </c>
      <c r="BL323" s="11">
        <f t="shared" si="577"/>
        <v>2.1259184866228305</v>
      </c>
      <c r="BM323" s="11">
        <f t="shared" si="577"/>
        <v>1.7896762770039132</v>
      </c>
      <c r="BN323" s="11">
        <f t="shared" si="577"/>
        <v>-2.1259184866228305</v>
      </c>
      <c r="BO323" s="11">
        <f t="shared" si="577"/>
        <v>-1.7896762770039132</v>
      </c>
    </row>
    <row r="324" spans="1:67">
      <c r="A324" s="9"/>
      <c r="B324" s="9">
        <f>COUNT(B320:B323)</f>
        <v>4</v>
      </c>
      <c r="C324" s="9"/>
      <c r="D324" s="9"/>
      <c r="E324" s="9"/>
      <c r="F324" s="9"/>
      <c r="G324" s="9"/>
      <c r="H324" s="9"/>
      <c r="J324" s="9">
        <f>SUM(J320:J323)</f>
        <v>0</v>
      </c>
      <c r="K324" s="9">
        <f>SUM(K320:K323)</f>
        <v>0</v>
      </c>
      <c r="L324" s="9"/>
      <c r="M324" s="9"/>
      <c r="N324" s="9"/>
      <c r="O324" s="9">
        <f>AVERAGE(O320:O323)</f>
        <v>0.13362837500000002</v>
      </c>
      <c r="P324" s="9">
        <f>AVERAGE(P320:P323)</f>
        <v>1.4645588164999999</v>
      </c>
      <c r="Q324" s="9"/>
      <c r="R324" s="9">
        <f>SUM(R320:R323)</f>
        <v>0</v>
      </c>
      <c r="S324" s="9"/>
      <c r="T324" s="9">
        <f>AVERAGE(T320:T323)</f>
        <v>-3.2716249999999725E-3</v>
      </c>
      <c r="U324" s="9">
        <f>AVERAGE(U320:U323)</f>
        <v>1.4645588164999999</v>
      </c>
      <c r="V324" s="9"/>
      <c r="W324" s="9"/>
      <c r="X324" s="9">
        <f t="shared" ref="X324:AC324" si="578">SUM(X320:X323)</f>
        <v>0</v>
      </c>
      <c r="Y324" s="9">
        <f t="shared" si="578"/>
        <v>0</v>
      </c>
      <c r="Z324" s="9">
        <f t="shared" si="578"/>
        <v>0</v>
      </c>
      <c r="AA324" s="9">
        <f t="shared" si="578"/>
        <v>0</v>
      </c>
      <c r="AB324" s="9">
        <f t="shared" si="578"/>
        <v>0</v>
      </c>
      <c r="AC324" s="9">
        <f t="shared" si="578"/>
        <v>2</v>
      </c>
      <c r="AD324" s="9"/>
      <c r="AF324" s="9">
        <f>SUM(AF320:AF323)</f>
        <v>0</v>
      </c>
      <c r="AG324" s="9">
        <f>SUM(AG320:AG323)</f>
        <v>0</v>
      </c>
      <c r="AH324" s="9"/>
      <c r="AI324" s="9"/>
      <c r="AJ324" s="9"/>
      <c r="AK324" s="9">
        <f>AVERAGE(AK320:AK323)</f>
        <v>-2.4890624999999916E-2</v>
      </c>
      <c r="AL324" s="9">
        <f>AVERAGE(AL320:AL323)</f>
        <v>1.2876059479166666</v>
      </c>
      <c r="AM324" s="9"/>
      <c r="AN324" s="9">
        <f>SUM(AN320:AN323)</f>
        <v>0</v>
      </c>
      <c r="AO324" s="9"/>
      <c r="AP324" s="9">
        <f>AVERAGE(AP320:AP323)</f>
        <v>-0.20197395833333326</v>
      </c>
      <c r="AQ324" s="9">
        <f>AVERAGE(AQ320:AQ323)</f>
        <v>1.2876059479166666</v>
      </c>
      <c r="AR324" s="9"/>
      <c r="AS324" s="9"/>
      <c r="AT324" s="9">
        <f t="shared" ref="AT324:BI324" si="579">SUM(AT320:AT323)</f>
        <v>0</v>
      </c>
      <c r="AU324" s="9">
        <f t="shared" si="579"/>
        <v>0</v>
      </c>
      <c r="AV324" s="9">
        <f t="shared" si="579"/>
        <v>0</v>
      </c>
      <c r="AW324" s="9">
        <f t="shared" si="579"/>
        <v>0</v>
      </c>
      <c r="AX324" s="9">
        <f t="shared" si="579"/>
        <v>0</v>
      </c>
      <c r="AY324" s="9">
        <f t="shared" si="579"/>
        <v>3</v>
      </c>
      <c r="AZ324" s="9">
        <f t="shared" si="579"/>
        <v>4</v>
      </c>
      <c r="BA324" s="9">
        <f t="shared" si="579"/>
        <v>0</v>
      </c>
      <c r="BB324" s="9">
        <f t="shared" si="579"/>
        <v>0</v>
      </c>
      <c r="BC324" s="9">
        <f t="shared" si="579"/>
        <v>0</v>
      </c>
      <c r="BD324" s="9">
        <f t="shared" si="579"/>
        <v>0</v>
      </c>
      <c r="BE324" s="9">
        <f t="shared" si="579"/>
        <v>0</v>
      </c>
      <c r="BF324" s="9">
        <f t="shared" si="579"/>
        <v>0</v>
      </c>
      <c r="BG324" s="9">
        <f t="shared" si="579"/>
        <v>0</v>
      </c>
      <c r="BH324" s="9">
        <f t="shared" si="579"/>
        <v>0</v>
      </c>
      <c r="BI324" s="9">
        <f t="shared" si="579"/>
        <v>1</v>
      </c>
    </row>
    <row r="325" spans="1:67">
      <c r="A325" s="9"/>
      <c r="B325" s="9"/>
      <c r="C325" s="9"/>
      <c r="D325" s="9"/>
      <c r="E325" s="9"/>
      <c r="F325" s="9"/>
      <c r="G325" s="9"/>
      <c r="H325" s="9"/>
      <c r="J325" s="9"/>
      <c r="K325" s="9"/>
      <c r="L325" s="9"/>
      <c r="M325" s="9"/>
      <c r="N325" s="9"/>
      <c r="O325" s="9">
        <f>P$3 + O324*P$4</f>
        <v>1.4160354049999999</v>
      </c>
      <c r="P325" s="9"/>
      <c r="Q325" s="9"/>
      <c r="R325" s="9"/>
      <c r="S325" s="9"/>
      <c r="T325" s="9">
        <f>U$3 + T324*U$4</f>
        <v>1.3996074049999998</v>
      </c>
      <c r="U325" s="9"/>
      <c r="V325" s="9"/>
      <c r="W325" s="9"/>
      <c r="X325" s="9"/>
      <c r="Y325" s="9"/>
      <c r="Z325" s="9">
        <f>Z324-Y324</f>
        <v>0</v>
      </c>
      <c r="AA325" s="9"/>
      <c r="AB325" s="9"/>
      <c r="AC325" s="9"/>
      <c r="AD325" s="9"/>
      <c r="AF325" s="9"/>
      <c r="AG325" s="9"/>
      <c r="AH325" s="9"/>
      <c r="AI325" s="9"/>
      <c r="AJ325" s="9"/>
      <c r="AK325" s="9">
        <f>AL$3 + AK324*AL$4</f>
        <v>1.1965153124999999</v>
      </c>
      <c r="AL325" s="9"/>
      <c r="AM325" s="9"/>
      <c r="AN325" s="9"/>
      <c r="AO325" s="9"/>
      <c r="AP325" s="9">
        <f>AQ$3 + AP324*AQ$4</f>
        <v>1.1717236458333333</v>
      </c>
      <c r="AQ325" s="9"/>
      <c r="AR325" s="9"/>
      <c r="AS325" s="9"/>
      <c r="AT325" s="9"/>
      <c r="AU325" s="9"/>
      <c r="AV325" s="9">
        <f>AV324-AU324</f>
        <v>0</v>
      </c>
      <c r="AW325" s="9"/>
      <c r="AX325" s="9"/>
      <c r="AY325" s="9"/>
      <c r="AZ325" s="9"/>
    </row>
    <row r="326" spans="1:67">
      <c r="A326" s="9"/>
      <c r="B326" s="9"/>
      <c r="C326" s="9"/>
      <c r="D326" s="9"/>
      <c r="E326" s="9"/>
      <c r="F326" s="9"/>
      <c r="G326" s="9"/>
      <c r="H326" s="9"/>
      <c r="J326" s="9"/>
      <c r="K326" s="9"/>
      <c r="L326" s="9"/>
      <c r="M326" s="9"/>
      <c r="N326" s="9"/>
      <c r="O326" s="9">
        <f>STDEV(O320:O323)</f>
        <v>0.71981833712326038</v>
      </c>
      <c r="P326" s="9"/>
      <c r="Q326" s="9"/>
      <c r="R326" s="9"/>
      <c r="S326" s="9"/>
      <c r="T326" s="9">
        <f>STDEV(T320:T323)</f>
        <v>0.57357606635234459</v>
      </c>
      <c r="U326" s="9"/>
      <c r="V326" s="9"/>
      <c r="W326" s="9"/>
      <c r="X326" s="9"/>
      <c r="Y326" s="9"/>
      <c r="Z326" s="9"/>
      <c r="AA326" s="9"/>
      <c r="AB326" s="9"/>
      <c r="AC326" s="9"/>
      <c r="AD326" s="9"/>
      <c r="AF326" s="9"/>
      <c r="AG326" s="9"/>
      <c r="AH326" s="9"/>
      <c r="AI326" s="9"/>
      <c r="AJ326" s="9"/>
      <c r="AK326" s="9">
        <f>STDEV(AK320:AK323)</f>
        <v>0.61922606904722088</v>
      </c>
      <c r="AL326" s="9"/>
      <c r="AM326" s="9"/>
      <c r="AN326" s="9"/>
      <c r="AO326" s="9"/>
      <c r="AP326" s="9">
        <f>STDEV(AP320:AP323)</f>
        <v>0.53900261956063722</v>
      </c>
      <c r="AQ326" s="9"/>
      <c r="AR326" s="9"/>
      <c r="AS326" s="9"/>
      <c r="AT326" s="9"/>
      <c r="AU326" s="9"/>
      <c r="AV326" s="9"/>
      <c r="AW326" s="9"/>
      <c r="AX326" s="9"/>
      <c r="AY326" s="9"/>
      <c r="AZ326" s="9"/>
    </row>
    <row r="327" spans="1:67">
      <c r="A327" s="9"/>
      <c r="B327" s="9"/>
      <c r="C327" s="9"/>
      <c r="D327" s="9"/>
      <c r="E327" s="9"/>
      <c r="F327" s="9"/>
      <c r="G327" s="9"/>
      <c r="H327" s="9"/>
      <c r="J327" s="9"/>
      <c r="K327" s="9"/>
      <c r="L327" s="9"/>
      <c r="M327" s="9"/>
      <c r="N327" s="9"/>
      <c r="O327" s="9">
        <f>SQRT(O326^2 + O324^2)</f>
        <v>0.73211678102884403</v>
      </c>
      <c r="P327" s="9"/>
      <c r="Q327" s="9"/>
      <c r="R327" s="9"/>
      <c r="S327" s="9"/>
      <c r="T327" s="9">
        <f>SQRT(T326^2 + T324^2)</f>
        <v>0.57358539680013632</v>
      </c>
      <c r="U327" s="9"/>
      <c r="V327" s="9"/>
      <c r="W327" s="9"/>
      <c r="X327" s="9"/>
      <c r="Y327" s="9"/>
      <c r="Z327" s="9"/>
      <c r="AA327" s="9"/>
      <c r="AB327" s="9"/>
      <c r="AC327" s="9"/>
      <c r="AD327" s="9"/>
      <c r="AF327" s="9"/>
      <c r="AG327" s="9"/>
      <c r="AH327" s="9"/>
      <c r="AI327" s="9"/>
      <c r="AJ327" s="9"/>
      <c r="AK327" s="9">
        <f>SQRT(AK326^2 + AK324^2)</f>
        <v>0.61972612321941389</v>
      </c>
      <c r="AL327" s="9"/>
      <c r="AM327" s="9"/>
      <c r="AN327" s="9"/>
      <c r="AO327" s="9"/>
      <c r="AP327" s="9">
        <f>SQRT(AP326^2 + AP324^2)</f>
        <v>0.57560168844268</v>
      </c>
      <c r="AQ327" s="9"/>
      <c r="AR327" s="9"/>
      <c r="AS327" s="9"/>
      <c r="AT327" s="9"/>
      <c r="AU327" s="9"/>
      <c r="AV327" s="9"/>
      <c r="AW327" s="9"/>
      <c r="AX327" s="9"/>
      <c r="AY327" s="9"/>
      <c r="AZ327" s="9"/>
    </row>
    <row r="328" spans="1:67">
      <c r="A328" s="9"/>
      <c r="B328" s="9"/>
      <c r="C328" s="9"/>
      <c r="D328" s="9"/>
      <c r="E328" s="9"/>
      <c r="F328" s="9"/>
      <c r="G328" s="9"/>
      <c r="H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</row>
    <row r="329" spans="1:67">
      <c r="A329" s="9"/>
      <c r="B329" s="9"/>
      <c r="C329" s="9"/>
      <c r="D329" s="9"/>
      <c r="E329" s="9"/>
      <c r="F329" s="9"/>
      <c r="G329" s="9"/>
      <c r="H329" s="9"/>
      <c r="J329" s="9"/>
      <c r="K329" s="9"/>
      <c r="L329" s="9">
        <f>AVERAGE(I330:I332)</f>
        <v>-1.7777666666666665</v>
      </c>
      <c r="M329" s="9"/>
      <c r="N329" s="9">
        <v>0</v>
      </c>
      <c r="O329" s="9"/>
      <c r="P329" s="9"/>
      <c r="Q329" s="9">
        <f>AVERAGE(I330:I332)</f>
        <v>-1.7777666666666665</v>
      </c>
      <c r="R329" s="9"/>
      <c r="S329" s="9">
        <f>-1*Q329</f>
        <v>1.7777666666666665</v>
      </c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F329" s="9"/>
      <c r="AG329" s="9"/>
      <c r="AH329" s="9">
        <f>AVERAGE(AE330:AE332)</f>
        <v>-1.1190333333333333</v>
      </c>
      <c r="AI329" s="9"/>
      <c r="AJ329" s="9">
        <v>0</v>
      </c>
      <c r="AK329" s="9"/>
      <c r="AL329" s="9"/>
      <c r="AM329" s="9">
        <f>AVERAGE(AE330:AE332)</f>
        <v>-1.1190333333333333</v>
      </c>
      <c r="AN329" s="9"/>
      <c r="AO329" s="9">
        <f>-1*AM329</f>
        <v>1.1190333333333333</v>
      </c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</row>
    <row r="330" spans="1:67">
      <c r="A330" s="38" t="s">
        <v>18</v>
      </c>
      <c r="B330" s="18">
        <v>3</v>
      </c>
      <c r="C330" s="38" t="s">
        <v>372</v>
      </c>
      <c r="D330" s="38" t="s">
        <v>162</v>
      </c>
      <c r="E330" s="38" t="s">
        <v>286</v>
      </c>
      <c r="F330" s="38">
        <v>20100122</v>
      </c>
      <c r="G330" s="38" t="s">
        <v>159</v>
      </c>
      <c r="H330" s="9">
        <f>IF(X330=1,IF(ABS(I331-I330)&gt;H$3,IF(I330&gt;Q329,IF(I330&gt;I331,Q329+H$4,I330),IF(I330&lt;I331,Q329-H$4,I330)),I330),I330)</f>
        <v>-0.83330000000000004</v>
      </c>
      <c r="I330" s="38">
        <v>-0.83330000000000004</v>
      </c>
      <c r="J330" s="9">
        <f>IF(ABS(I330)&gt;=1.96,1,0)</f>
        <v>0</v>
      </c>
      <c r="K330" s="9">
        <f>IF(ABS(I330)&gt;=1.96,1,IF(((SQRT(ABS(I330-I329)) - 0.969)/0.416)&gt;=1.96,1,0))</f>
        <v>0</v>
      </c>
      <c r="L330" s="9">
        <f>L$2*I330 + (1-L$2)*L329</f>
        <v>-1.4944266666666663</v>
      </c>
      <c r="M330" s="9">
        <f>SQRT(M$2/(2 - M$2))</f>
        <v>0.42008402520840293</v>
      </c>
      <c r="N330" s="9">
        <f>IF(ABS(L330)&gt;=0*M330,(-L330),0)</f>
        <v>1.4944266666666663</v>
      </c>
      <c r="O330" s="9">
        <f>I330+N329</f>
        <v>-0.83330000000000004</v>
      </c>
      <c r="P330" s="9">
        <f>IF(N330=0, P$3, P$3 + L330*P$4)</f>
        <v>1.2206687999999999</v>
      </c>
      <c r="Q330" s="9">
        <f>Q$2*H330 + (1-Q$2)*Q329</f>
        <v>-1.4944266666666663</v>
      </c>
      <c r="R330" s="9">
        <f>IF(Q330&gt;=R$2,1,IF(Q330&lt;=R$3,1,0))</f>
        <v>0</v>
      </c>
      <c r="S330" s="9">
        <f>-1*Q330</f>
        <v>1.4944266666666663</v>
      </c>
      <c r="T330" s="9">
        <f>H330+S329</f>
        <v>0.94446666666666645</v>
      </c>
      <c r="U330" s="9">
        <f>IF(S330=0, U$3, U$3 + Q330*U$4)</f>
        <v>1.2206687999999999</v>
      </c>
      <c r="V330" s="9">
        <f>I330 - Q329</f>
        <v>0.94446666666666645</v>
      </c>
      <c r="W330" s="9">
        <f>IF(W$3=0,SQRT(1 + (Q$2/(2 - Q$2))),W$2)</f>
        <v>1.0846522890932808</v>
      </c>
      <c r="X330" s="9">
        <f>IF(ABS(V330)&gt;(W330*X$3), 1, 0)</f>
        <v>0</v>
      </c>
      <c r="Y330" s="9">
        <f>IF(ABS(V330)&gt;(W330*Y$3), 1, 0)</f>
        <v>0</v>
      </c>
      <c r="Z330" s="9">
        <f>IF(ABS(V330)&gt;(W330*Z$3), 1, 0)</f>
        <v>0</v>
      </c>
      <c r="AA330" s="9">
        <f>IF(ABS(V330)&gt;(W330*AA$3), 1, 0)</f>
        <v>0</v>
      </c>
      <c r="AB330" s="9">
        <f>IF(Y329+Z329=0,IF(ABS(V330)&lt;=AB$2,IF(ABS(Q330)&lt;=AB$3,1,0), 0), 0)</f>
        <v>0</v>
      </c>
      <c r="AC330" s="9">
        <f>IF(Y329+Z329=0, IF(ABS(V330)&lt;=AC$2,IF(ABS(Q330)&lt;=AC$3,1,0), 0), 0)</f>
        <v>0</v>
      </c>
      <c r="AD330" s="9">
        <f>IF(AT330=1,IF(ABS(AE331-AE330)&gt;AD$3,IF(AE330&gt;AM329,IF(AE330&gt;AE331,AM329+AD$4,AE330),IF(AE330&lt;AE331,AM329-AD$4,AE330)),AE330),AE330)</f>
        <v>-1.5713999999999999</v>
      </c>
      <c r="AE330" s="38">
        <v>-1.5713999999999999</v>
      </c>
      <c r="AF330" s="9">
        <f>IF(ABS(AE330)&gt;=1.96,1,0)</f>
        <v>0</v>
      </c>
      <c r="AG330" s="9">
        <f>IF(ABS(AE330)&gt;=1.96,1,IF(((SQRT(ABS(AE330-AE329)) - 0.969)/0.416)&gt;=1.8,1,0))</f>
        <v>0</v>
      </c>
      <c r="AH330" s="9">
        <f>AH$2*AE330 + (1-AH$2)*AH329</f>
        <v>-1.2547433333333333</v>
      </c>
      <c r="AI330" s="9">
        <f>SQRT(AI$2/(2 - AI$2))</f>
        <v>0.42008402520840293</v>
      </c>
      <c r="AJ330" s="9">
        <f>IF(ABS(AH330)&gt;=0*AI330,(-AH330),0)</f>
        <v>1.2547433333333333</v>
      </c>
      <c r="AK330" s="9">
        <f>AE330+AJ329</f>
        <v>-1.5713999999999999</v>
      </c>
      <c r="AL330" s="9">
        <f>IF(AJ330=0, AL$3, AL$3 + AH330*AL$4)</f>
        <v>1.0243359333333333</v>
      </c>
      <c r="AM330" s="9">
        <f>AM$2*AD330 + (1-AM$2)*AM329</f>
        <v>-1.2547433333333333</v>
      </c>
      <c r="AN330" s="9">
        <f>IF(AM330&gt;=AN$2,1,IF(AM330&lt;=AN$3,1,0))</f>
        <v>0</v>
      </c>
      <c r="AO330" s="9">
        <f>-1*AM330</f>
        <v>1.2547433333333333</v>
      </c>
      <c r="AP330" s="9">
        <f>AD330+AO329</f>
        <v>-0.45236666666666658</v>
      </c>
      <c r="AQ330" s="9">
        <f>IF(AO330=0, AQ$3, AQ$3 + AM330*AQ$4)</f>
        <v>1.0243359333333333</v>
      </c>
      <c r="AR330" s="9">
        <f>AE330 - AM329</f>
        <v>-0.45236666666666658</v>
      </c>
      <c r="AS330" s="9">
        <f>IF(AS$3=0,SQRT(1 + (AM$2/(2 - AM$2))),AS$2)</f>
        <v>1.0846522890932808</v>
      </c>
      <c r="AT330" s="9">
        <f>IF(ABS(AR330)&gt;(AS330*AT$3), 1, 0)</f>
        <v>0</v>
      </c>
      <c r="AU330" s="9">
        <f>IF(ABS(AR330)&gt;(AS330*AU$3), 1, 0)</f>
        <v>0</v>
      </c>
      <c r="AV330" s="9">
        <f>IF(ABS(AR330)&gt;(AS330*AV$3), 1, 0)</f>
        <v>0</v>
      </c>
      <c r="AW330" s="9">
        <f>IF(ABS(AR330)&gt;(AS330*AW$3), 1, 0)</f>
        <v>0</v>
      </c>
      <c r="AX330" s="9">
        <f>IF(AU329+AV329=0,IF(ABS(AR330)&lt;=AX$2,IF(ABS(AM330)&lt;=AX$3,1,0), 0), 0)</f>
        <v>0</v>
      </c>
      <c r="AY330" s="9">
        <f>IF(AU329+AV329=0, IF(ABS(AR330)&lt;=AY$2,IF(ABS(AM330)&lt;=AY$3,1,0), 0), 0)</f>
        <v>1</v>
      </c>
      <c r="AZ330" s="9">
        <v>1</v>
      </c>
      <c r="BA330" s="11">
        <f t="shared" ref="BA330:BB333" si="580">IF(SUM(J330,AF330)&gt;0,1,0)</f>
        <v>0</v>
      </c>
      <c r="BB330" s="11">
        <f t="shared" si="580"/>
        <v>0</v>
      </c>
      <c r="BC330" s="11">
        <f>IF(SUM(R330,AN330)&gt;0,1,0)</f>
        <v>0</v>
      </c>
      <c r="BD330" s="11">
        <f t="shared" ref="BD330:BG333" si="581">IF(SUM(X330,AT330)&gt;0,1,0)</f>
        <v>0</v>
      </c>
      <c r="BE330" s="11">
        <f t="shared" si="581"/>
        <v>0</v>
      </c>
      <c r="BF330" s="11">
        <f t="shared" si="581"/>
        <v>0</v>
      </c>
      <c r="BG330" s="11">
        <f t="shared" si="581"/>
        <v>0</v>
      </c>
      <c r="BH330" s="11">
        <f t="shared" ref="BH330:BI333" si="582">IF(SUM(AB330,AX330)=2,1,0)</f>
        <v>0</v>
      </c>
      <c r="BI330" s="11">
        <f t="shared" si="582"/>
        <v>0</v>
      </c>
      <c r="BL330" s="11">
        <f>BL$3*BL$4</f>
        <v>2.1259184866228305</v>
      </c>
      <c r="BM330" s="11">
        <f>BM$3*BM$4</f>
        <v>1.7896762770039132</v>
      </c>
      <c r="BN330" s="11">
        <f>BN$3*BN$4</f>
        <v>-2.1259184866228305</v>
      </c>
      <c r="BO330" s="11">
        <f>BO$3*BO$4</f>
        <v>-1.7896762770039132</v>
      </c>
    </row>
    <row r="331" spans="1:67">
      <c r="A331" s="38" t="s">
        <v>18</v>
      </c>
      <c r="B331" s="18">
        <v>3</v>
      </c>
      <c r="C331" s="38" t="s">
        <v>372</v>
      </c>
      <c r="D331" s="38">
        <v>540</v>
      </c>
      <c r="E331" s="38" t="s">
        <v>300</v>
      </c>
      <c r="F331" s="38">
        <v>20100129</v>
      </c>
      <c r="G331" s="38" t="s">
        <v>391</v>
      </c>
      <c r="H331" s="9">
        <f>IF(X331=1,IF(ABS(I332-I331)&gt;H$3,IF(I331&gt;Q330,IF(I331&gt;I332,Q330+H$4,I331),IF(I331&lt;I332,Q330-H$4,I331)),I331),I331)</f>
        <v>-3.3332999999999999</v>
      </c>
      <c r="I331" s="38">
        <v>-3.3332999999999999</v>
      </c>
      <c r="J331" s="9">
        <f>IF(ABS(I331)&gt;=1.96,1,0)</f>
        <v>1</v>
      </c>
      <c r="K331" s="9">
        <f>IF(ABS(I331)&gt;=1.96,1,IF(((SQRT(ABS(I331-I330)) - 0.969)/0.416)&gt;=1.96,1,0))</f>
        <v>1</v>
      </c>
      <c r="L331" s="9">
        <f>L$2*I331 + (1-L$2)*L330</f>
        <v>-2.046088666666666</v>
      </c>
      <c r="M331" s="9">
        <f>SQRT(M$2/(2 - M$2))</f>
        <v>0.42008402520840293</v>
      </c>
      <c r="N331" s="9">
        <f>IF(ABS(L331)&gt;=0*M331,(-L331),0)</f>
        <v>2.046088666666666</v>
      </c>
      <c r="O331" s="9">
        <f>I331+N330</f>
        <v>-1.8388733333333336</v>
      </c>
      <c r="P331" s="9">
        <f>IF(N331=0, P$3, P$3 + L331*P$4)</f>
        <v>1.15446936</v>
      </c>
      <c r="Q331" s="9">
        <f>Q$2*H331 + (1-Q$2)*Q330</f>
        <v>-2.046088666666666</v>
      </c>
      <c r="R331" s="9">
        <f>IF(Q331&gt;=R$2,1,IF(Q331&lt;=R$3,1,0))</f>
        <v>0</v>
      </c>
      <c r="S331" s="9">
        <f>-1*Q331</f>
        <v>2.046088666666666</v>
      </c>
      <c r="T331" s="9">
        <f>H331+S330</f>
        <v>-1.8388733333333336</v>
      </c>
      <c r="U331" s="9">
        <f>IF(S331=0, U$3, U$3 + Q331*U$4)</f>
        <v>1.15446936</v>
      </c>
      <c r="V331" s="9">
        <f>I331 - Q330</f>
        <v>-1.8388733333333336</v>
      </c>
      <c r="W331" s="9">
        <f>IF(W$3=0,SQRT(1 + (Q$2/(2 - Q$2))),W$2)</f>
        <v>1.0846522890932808</v>
      </c>
      <c r="X331" s="9">
        <f>IF(ABS(V331)&gt;(W331*X$3), 1, 0)</f>
        <v>0</v>
      </c>
      <c r="Y331" s="9">
        <f>IF(ABS(V331)&gt;(W331*Y$3), 1, 0)</f>
        <v>0</v>
      </c>
      <c r="Z331" s="9">
        <f>IF(ABS(V331)&gt;(W331*Z$3), 1, 0)</f>
        <v>1</v>
      </c>
      <c r="AA331" s="9">
        <f>IF(ABS(V331)&gt;(W331*AA$3), 1, 0)</f>
        <v>1</v>
      </c>
      <c r="AB331" s="9">
        <f>IF(Y330+Z330=0,IF(ABS(V331)&lt;=AB$2,IF(ABS(Q331)&lt;=AB$3,1,0), 0), 0)</f>
        <v>0</v>
      </c>
      <c r="AC331" s="9">
        <f>IF(Y330+Z330=0, IF(ABS(V331)&lt;=AC$2,IF(ABS(Q331)&lt;=AC$3,1,0), 0), 0)</f>
        <v>0</v>
      </c>
      <c r="AD331" s="9">
        <f>IF(AT331=1,IF(ABS(AE332-AE331)&gt;AD$3,IF(AE331&gt;AM330,IF(AE331&gt;AE332,AM330+AD$4,AE331),IF(AE331&lt;AE332,AM330-AD$4,AE331)),AE331),AE331)</f>
        <v>-1.5713999999999999</v>
      </c>
      <c r="AE331" s="38">
        <v>-1.5713999999999999</v>
      </c>
      <c r="AF331" s="9">
        <f>IF(ABS(AE331)&gt;=1.96,1,0)</f>
        <v>0</v>
      </c>
      <c r="AG331" s="9">
        <f>IF(ABS(AE331)&gt;=1.96,1,IF(((SQRT(ABS(AE331-AE330)) - 0.969)/0.416)&gt;=1.8,1,0))</f>
        <v>0</v>
      </c>
      <c r="AH331" s="9">
        <f>AH$2*AE331 + (1-AH$2)*AH330</f>
        <v>-1.3497403333333331</v>
      </c>
      <c r="AI331" s="9">
        <f>SQRT(AI$2/(2 - AI$2))</f>
        <v>0.42008402520840293</v>
      </c>
      <c r="AJ331" s="9">
        <f t="shared" ref="AJ331:AJ333" si="583">IF(ABS(AH331)&gt;=0*AI331,(-AH331),0)</f>
        <v>1.3497403333333331</v>
      </c>
      <c r="AK331" s="9">
        <f>AE331+AJ330</f>
        <v>-0.31665666666666659</v>
      </c>
      <c r="AL331" s="9">
        <f>IF(AJ331=0, AL$3, AL$3 + AH331*AL$4)</f>
        <v>1.0110363533333333</v>
      </c>
      <c r="AM331" s="9">
        <f>AM$2*AD331 + (1-AM$2)*AM330</f>
        <v>-1.3497403333333331</v>
      </c>
      <c r="AN331" s="9">
        <f>IF(AM331&gt;=AN$2,1,IF(AM331&lt;=AN$3,1,0))</f>
        <v>0</v>
      </c>
      <c r="AO331" s="9">
        <f>-1*AM331</f>
        <v>1.3497403333333331</v>
      </c>
      <c r="AP331" s="9">
        <f>AD331+AO330</f>
        <v>-0.31665666666666659</v>
      </c>
      <c r="AQ331" s="9">
        <f>IF(AO331=0, AQ$3, AQ$3 + AM331*AQ$4)</f>
        <v>1.0110363533333333</v>
      </c>
      <c r="AR331" s="9">
        <f>AE331 - AM330</f>
        <v>-0.31665666666666659</v>
      </c>
      <c r="AS331" s="9">
        <f>IF(AS$3=0,SQRT(1 + (AM$2/(2 - AM$2))),AS$2)</f>
        <v>1.0846522890932808</v>
      </c>
      <c r="AT331" s="9">
        <f>IF(ABS(AR331)&gt;(AS331*AT$3), 1, 0)</f>
        <v>0</v>
      </c>
      <c r="AU331" s="9">
        <f>IF(ABS(AR331)&gt;(AS331*AU$3), 1, 0)</f>
        <v>0</v>
      </c>
      <c r="AV331" s="9">
        <f>IF(ABS(AR331)&gt;(AS331*AV$3), 1, 0)</f>
        <v>0</v>
      </c>
      <c r="AW331" s="9">
        <f>IF(ABS(AR331)&gt;(AS331*AW$3), 1, 0)</f>
        <v>0</v>
      </c>
      <c r="AX331" s="9">
        <f>IF(AU330+AV330=0,IF(ABS(AR331)&lt;=AX$2,IF(ABS(AM331)&lt;=AX$3,1,0), 0), 0)</f>
        <v>0</v>
      </c>
      <c r="AY331" s="9">
        <f>IF(AU330+AV330=0, IF(ABS(AR331)&lt;=AY$2,IF(ABS(AM331)&lt;=AY$3,1,0), 0), 0)</f>
        <v>1</v>
      </c>
      <c r="AZ331" s="9">
        <v>1</v>
      </c>
      <c r="BA331" s="11">
        <f t="shared" si="580"/>
        <v>1</v>
      </c>
      <c r="BB331" s="11">
        <f t="shared" si="580"/>
        <v>1</v>
      </c>
      <c r="BC331" s="11">
        <f>IF(SUM(R331,AN331)&gt;0,1,0)</f>
        <v>0</v>
      </c>
      <c r="BD331" s="11">
        <f t="shared" si="581"/>
        <v>0</v>
      </c>
      <c r="BE331" s="11">
        <f t="shared" si="581"/>
        <v>0</v>
      </c>
      <c r="BF331" s="11">
        <f t="shared" si="581"/>
        <v>1</v>
      </c>
      <c r="BG331" s="11">
        <f t="shared" si="581"/>
        <v>1</v>
      </c>
      <c r="BH331" s="11">
        <f t="shared" si="582"/>
        <v>0</v>
      </c>
      <c r="BI331" s="11">
        <f t="shared" si="582"/>
        <v>0</v>
      </c>
      <c r="BL331" s="11">
        <f t="shared" ref="BL331:BO333" si="584">BL$3*BL$4</f>
        <v>2.1259184866228305</v>
      </c>
      <c r="BM331" s="11">
        <f t="shared" si="584"/>
        <v>1.7896762770039132</v>
      </c>
      <c r="BN331" s="11">
        <f t="shared" si="584"/>
        <v>-2.1259184866228305</v>
      </c>
      <c r="BO331" s="11">
        <f t="shared" si="584"/>
        <v>-1.7896762770039132</v>
      </c>
    </row>
    <row r="332" spans="1:67">
      <c r="A332" s="38" t="s">
        <v>18</v>
      </c>
      <c r="B332" s="18">
        <v>3</v>
      </c>
      <c r="C332" s="38" t="s">
        <v>372</v>
      </c>
      <c r="D332" s="38">
        <v>541</v>
      </c>
      <c r="E332" s="38" t="s">
        <v>292</v>
      </c>
      <c r="F332" s="38">
        <v>20100205</v>
      </c>
      <c r="G332" s="38" t="s">
        <v>392</v>
      </c>
      <c r="H332" s="9">
        <f>IF(X332=1,IF(ABS(I333-I332)&gt;H$3,IF(I332&gt;Q331,IF(I332&gt;I333,Q331+H$4,I332),IF(I332&lt;I333,Q331-H$4,I332)),I332),I332)</f>
        <v>-1.1667000000000001</v>
      </c>
      <c r="I332" s="38">
        <v>-1.1667000000000001</v>
      </c>
      <c r="J332" s="9">
        <f>IF(ABS(I332)&gt;=1.96,1,0)</f>
        <v>0</v>
      </c>
      <c r="K332" s="9">
        <f>IF(ABS(I332)&gt;=1.96,1,IF(((SQRT(ABS(I332-I331)) - 0.969)/0.416)&gt;=1.96,1,0))</f>
        <v>0</v>
      </c>
      <c r="L332" s="9">
        <f>L$2*I332 + (1-L$2)*L331</f>
        <v>-1.782272066666666</v>
      </c>
      <c r="M332" s="9">
        <f>SQRT(M$2/(2 - M$2))</f>
        <v>0.42008402520840293</v>
      </c>
      <c r="N332" s="9">
        <f>IF(ABS(L332)&gt;=0*M332,(-L332),0)</f>
        <v>1.782272066666666</v>
      </c>
      <c r="O332" s="9">
        <f>I332+N331</f>
        <v>0.87938866666666593</v>
      </c>
      <c r="P332" s="9">
        <f>IF(N332=0, P$3, P$3 + L332*P$4)</f>
        <v>1.186127352</v>
      </c>
      <c r="Q332" s="9">
        <f>Q$2*H332 + (1-Q$2)*Q331</f>
        <v>-1.782272066666666</v>
      </c>
      <c r="R332" s="9">
        <f>IF(Q332&gt;=R$2,1,IF(Q332&lt;=R$3,1,0))</f>
        <v>0</v>
      </c>
      <c r="S332" s="9">
        <f>-1*Q332</f>
        <v>1.782272066666666</v>
      </c>
      <c r="T332" s="9">
        <f>H332+S331</f>
        <v>0.87938866666666593</v>
      </c>
      <c r="U332" s="9">
        <f>IF(S332=0, U$3, U$3 + Q332*U$4)</f>
        <v>1.186127352</v>
      </c>
      <c r="V332" s="9">
        <f>I332 - Q331</f>
        <v>0.87938866666666593</v>
      </c>
      <c r="W332" s="9">
        <f>IF(W$3=0,SQRT(1 + (Q$2/(2 - Q$2))),W$2)</f>
        <v>1.0846522890932808</v>
      </c>
      <c r="X332" s="9">
        <f>IF(ABS(V332)&gt;(W332*X$3), 1, 0)</f>
        <v>0</v>
      </c>
      <c r="Y332" s="9">
        <f>IF(ABS(V332)&gt;(W332*Y$3), 1, 0)</f>
        <v>0</v>
      </c>
      <c r="Z332" s="9">
        <f>IF(ABS(V332)&gt;(W332*Z$3), 1, 0)</f>
        <v>0</v>
      </c>
      <c r="AA332" s="9">
        <f>IF(ABS(V332)&gt;(W332*AA$3), 1, 0)</f>
        <v>0</v>
      </c>
      <c r="AB332" s="9">
        <f>IF(Y331+Z331=0,IF(ABS(V332)&lt;=AB$2,IF(ABS(Q332)&lt;=AB$3,1,0), 0), 0)</f>
        <v>0</v>
      </c>
      <c r="AC332" s="9">
        <f>IF(Y331+Z331=0, IF(ABS(V332)&lt;=AC$2,IF(ABS(Q332)&lt;=AC$3,1,0), 0), 0)</f>
        <v>0</v>
      </c>
      <c r="AD332" s="9">
        <f>IF(AT332=1,IF(ABS(AE333-AE332)&gt;AD$3,IF(AE332&gt;AM331,IF(AE332&gt;AE333,AM331+AD$4,AE332),IF(AE332&lt;AE333,AM331-AD$4,AE332)),AE332),AE332)</f>
        <v>-0.21429999999999999</v>
      </c>
      <c r="AE332" s="38">
        <v>-0.21429999999999999</v>
      </c>
      <c r="AF332" s="9">
        <f>IF(ABS(AE332)&gt;=1.96,1,0)</f>
        <v>0</v>
      </c>
      <c r="AG332" s="9">
        <f>IF(ABS(AE332)&gt;=1.96,1,IF(((SQRT(ABS(AE332-AE331)) - 0.969)/0.416)&gt;=1.8,1,0))</f>
        <v>0</v>
      </c>
      <c r="AH332" s="9">
        <f>AH$2*AE332 + (1-AH$2)*AH331</f>
        <v>-1.0091082333333332</v>
      </c>
      <c r="AI332" s="9">
        <f>SQRT(AI$2/(2 - AI$2))</f>
        <v>0.42008402520840293</v>
      </c>
      <c r="AJ332" s="9">
        <f t="shared" si="583"/>
        <v>1.0091082333333332</v>
      </c>
      <c r="AK332" s="9">
        <f>AE332+AJ331</f>
        <v>1.1354403333333332</v>
      </c>
      <c r="AL332" s="9">
        <f>IF(AJ332=0, AL$3, AL$3 + AH332*AL$4)</f>
        <v>1.0587248473333333</v>
      </c>
      <c r="AM332" s="9">
        <f>AM$2*AD332 + (1-AM$2)*AM331</f>
        <v>-1.0091082333333332</v>
      </c>
      <c r="AN332" s="9">
        <f>IF(AM332&gt;=AN$2,1,IF(AM332&lt;=AN$3,1,0))</f>
        <v>0</v>
      </c>
      <c r="AO332" s="9">
        <f>-1*AM332</f>
        <v>1.0091082333333332</v>
      </c>
      <c r="AP332" s="9">
        <f>AD332+AO331</f>
        <v>1.1354403333333332</v>
      </c>
      <c r="AQ332" s="9">
        <f>IF(AO332=0, AQ$3, AQ$3 + AM332*AQ$4)</f>
        <v>1.0587248473333333</v>
      </c>
      <c r="AR332" s="9">
        <f>AE332 - AM331</f>
        <v>1.1354403333333332</v>
      </c>
      <c r="AS332" s="9">
        <f>IF(AS$3=0,SQRT(1 + (AM$2/(2 - AM$2))),AS$2)</f>
        <v>1.0846522890932808</v>
      </c>
      <c r="AT332" s="9">
        <f>IF(ABS(AR332)&gt;(AS332*AT$3), 1, 0)</f>
        <v>0</v>
      </c>
      <c r="AU332" s="9">
        <f>IF(ABS(AR332)&gt;(AS332*AU$3), 1, 0)</f>
        <v>0</v>
      </c>
      <c r="AV332" s="9">
        <f>IF(ABS(AR332)&gt;(AS332*AV$3), 1, 0)</f>
        <v>0</v>
      </c>
      <c r="AW332" s="9">
        <f>IF(ABS(AR332)&gt;(AS332*AW$3), 1, 0)</f>
        <v>0</v>
      </c>
      <c r="AX332" s="9">
        <f>IF(AU331+AV331=0,IF(ABS(AR332)&lt;=AX$2,IF(ABS(AM332)&lt;=AX$3,1,0), 0), 0)</f>
        <v>0</v>
      </c>
      <c r="AY332" s="9">
        <f>IF(AU331+AV331=0, IF(ABS(AR332)&lt;=AY$2,IF(ABS(AM332)&lt;=AY$3,1,0), 0), 0)</f>
        <v>0</v>
      </c>
      <c r="AZ332" s="9">
        <v>1</v>
      </c>
      <c r="BA332" s="11">
        <f t="shared" si="580"/>
        <v>0</v>
      </c>
      <c r="BB332" s="11">
        <f t="shared" si="580"/>
        <v>0</v>
      </c>
      <c r="BC332" s="11">
        <f>IF(SUM(R332,AN332)&gt;0,1,0)</f>
        <v>0</v>
      </c>
      <c r="BD332" s="11">
        <f t="shared" si="581"/>
        <v>0</v>
      </c>
      <c r="BE332" s="11">
        <f t="shared" si="581"/>
        <v>0</v>
      </c>
      <c r="BF332" s="11">
        <f t="shared" si="581"/>
        <v>0</v>
      </c>
      <c r="BG332" s="11">
        <f t="shared" si="581"/>
        <v>0</v>
      </c>
      <c r="BH332" s="11">
        <f t="shared" si="582"/>
        <v>0</v>
      </c>
      <c r="BI332" s="11">
        <f t="shared" si="582"/>
        <v>0</v>
      </c>
      <c r="BL332" s="11">
        <f t="shared" si="584"/>
        <v>2.1259184866228305</v>
      </c>
      <c r="BM332" s="11">
        <f t="shared" si="584"/>
        <v>1.7896762770039132</v>
      </c>
      <c r="BN332" s="11">
        <f t="shared" si="584"/>
        <v>-2.1259184866228305</v>
      </c>
      <c r="BO332" s="11">
        <f t="shared" si="584"/>
        <v>-1.7896762770039132</v>
      </c>
    </row>
    <row r="333" spans="1:67">
      <c r="A333" s="38" t="s">
        <v>18</v>
      </c>
      <c r="B333" s="18">
        <v>3</v>
      </c>
      <c r="C333" s="38" t="s">
        <v>372</v>
      </c>
      <c r="D333" s="38">
        <v>540</v>
      </c>
      <c r="E333" s="38" t="s">
        <v>296</v>
      </c>
      <c r="F333" s="38">
        <v>20100219</v>
      </c>
      <c r="G333" s="38" t="s">
        <v>393</v>
      </c>
      <c r="H333" s="9">
        <f>IF(X333=1,IF(ABS(I334-I333)&gt;H$3,IF(I333&gt;Q332,IF(I333&gt;I334,Q332+H$4,I333),IF(I333&lt;I334,Q332-H$4,I333)),I333),I333)</f>
        <v>-1</v>
      </c>
      <c r="I333" s="38">
        <v>-1</v>
      </c>
      <c r="J333" s="9">
        <f>IF(ABS(I333)&gt;=1.96,1,0)</f>
        <v>0</v>
      </c>
      <c r="K333" s="9">
        <f>IF(ABS(I333)&gt;=1.96,1,IF(((SQRT(ABS(I333-I332)) - 0.969)/0.416)&gt;=1.96,1,0))</f>
        <v>0</v>
      </c>
      <c r="L333" s="9">
        <f>L$2*I333 + (1-L$2)*L332</f>
        <v>-1.5475904466666661</v>
      </c>
      <c r="M333" s="9">
        <f>SQRT(M$2/(2 - M$2))</f>
        <v>0.42008402520840293</v>
      </c>
      <c r="N333" s="9">
        <f>IF(ABS(L333)&gt;=0*M333,(-L333),0)</f>
        <v>1.5475904466666661</v>
      </c>
      <c r="O333" s="9">
        <f>I333+N332</f>
        <v>0.78227206666666604</v>
      </c>
      <c r="P333" s="9">
        <f>IF(N333=0, P$3, P$3 + L333*P$4)</f>
        <v>1.2142891464000001</v>
      </c>
      <c r="Q333" s="9">
        <f>Q$2*H333 + (1-Q$2)*Q332</f>
        <v>-1.5475904466666661</v>
      </c>
      <c r="R333" s="9">
        <f>IF(Q333&gt;=R$2,1,IF(Q333&lt;=R$3,1,0))</f>
        <v>0</v>
      </c>
      <c r="S333" s="9">
        <f>-1*Q333</f>
        <v>1.5475904466666661</v>
      </c>
      <c r="T333" s="9">
        <f>H333+S332</f>
        <v>0.78227206666666604</v>
      </c>
      <c r="U333" s="9">
        <f>IF(S333=0, U$3, U$3 + Q333*U$4)</f>
        <v>1.2142891464000001</v>
      </c>
      <c r="V333" s="9">
        <f>I333 - Q332</f>
        <v>0.78227206666666604</v>
      </c>
      <c r="W333" s="9">
        <f>IF(W$3=0,SQRT(1 + (Q$2/(2 - Q$2))),W$2)</f>
        <v>1.0846522890932808</v>
      </c>
      <c r="X333" s="9">
        <f>IF(ABS(V333)&gt;(W333*X$3), 1, 0)</f>
        <v>0</v>
      </c>
      <c r="Y333" s="9">
        <f>IF(ABS(V333)&gt;(W333*Y$3), 1, 0)</f>
        <v>0</v>
      </c>
      <c r="Z333" s="9">
        <f>IF(ABS(V333)&gt;(W333*Z$3), 1, 0)</f>
        <v>0</v>
      </c>
      <c r="AA333" s="9">
        <f>IF(ABS(V333)&gt;(W333*AA$3), 1, 0)</f>
        <v>0</v>
      </c>
      <c r="AB333" s="9">
        <f>IF(Y332+Z332=0,IF(ABS(V333)&lt;=AB$2,IF(ABS(Q333)&lt;=AB$3,1,0), 0), 0)</f>
        <v>0</v>
      </c>
      <c r="AC333" s="9">
        <f>IF(Y332+Z332=0, IF(ABS(V333)&lt;=AC$2,IF(ABS(Q333)&lt;=AC$3,1,0), 0), 0)</f>
        <v>0</v>
      </c>
      <c r="AD333" s="9">
        <f>IF(AT333=1,IF(ABS(AE334-AE333)&gt;AD$3,IF(AE333&gt;AM332,IF(AE333&gt;AE334,AM332+AD$4,AE333),IF(AE333&lt;AE334,AM332-AD$4,AE333)),AE333),AE333)</f>
        <v>0.92859999999999998</v>
      </c>
      <c r="AE333" s="38">
        <v>0.92859999999999998</v>
      </c>
      <c r="AF333" s="9">
        <f>IF(ABS(AE333)&gt;=1.96,1,0)</f>
        <v>0</v>
      </c>
      <c r="AG333" s="9">
        <f>IF(ABS(AE333)&gt;=1.96,1,IF(((SQRT(ABS(AE333-AE332)) - 0.969)/0.416)&gt;=1.8,1,0))</f>
        <v>0</v>
      </c>
      <c r="AH333" s="9">
        <f>AH$2*AE333 + (1-AH$2)*AH332</f>
        <v>-0.42779576333333319</v>
      </c>
      <c r="AI333" s="9">
        <f>SQRT(AI$2/(2 - AI$2))</f>
        <v>0.42008402520840293</v>
      </c>
      <c r="AJ333" s="9">
        <f t="shared" si="583"/>
        <v>0.42779576333333319</v>
      </c>
      <c r="AK333" s="9">
        <f>AE333+AJ332</f>
        <v>1.9377082333333333</v>
      </c>
      <c r="AL333" s="9">
        <f>IF(AJ333=0, AL$3, AL$3 + AH333*AL$4)</f>
        <v>1.1401085931333332</v>
      </c>
      <c r="AM333" s="9">
        <f>AM$2*AD333 + (1-AM$2)*AM332</f>
        <v>-0.42779576333333319</v>
      </c>
      <c r="AN333" s="9">
        <f>IF(AM333&gt;=AN$2,1,IF(AM333&lt;=AN$3,1,0))</f>
        <v>0</v>
      </c>
      <c r="AO333" s="9">
        <f>-1*AM333</f>
        <v>0.42779576333333319</v>
      </c>
      <c r="AP333" s="9">
        <f>AD333+AO332</f>
        <v>1.9377082333333333</v>
      </c>
      <c r="AQ333" s="9">
        <f>IF(AO333=0, AQ$3, AQ$3 + AM333*AQ$4)</f>
        <v>1.1401085931333332</v>
      </c>
      <c r="AR333" s="9">
        <f>AE333 - AM332</f>
        <v>1.9377082333333333</v>
      </c>
      <c r="AS333" s="9">
        <f>IF(AS$3=0,SQRT(1 + (AM$2/(2 - AM$2))),AS$2)</f>
        <v>1.0846522890932808</v>
      </c>
      <c r="AT333" s="9">
        <f>IF(ABS(AR333)&gt;(AS333*AT$3), 1, 0)</f>
        <v>0</v>
      </c>
      <c r="AU333" s="9">
        <f>IF(ABS(AR333)&gt;(AS333*AU$3), 1, 0)</f>
        <v>0</v>
      </c>
      <c r="AV333" s="9">
        <f>IF(ABS(AR333)&gt;(AS333*AV$3), 1, 0)</f>
        <v>1</v>
      </c>
      <c r="AW333" s="9">
        <f>IF(ABS(AR333)&gt;(AS333*AW$3), 1, 0)</f>
        <v>1</v>
      </c>
      <c r="AX333" s="9">
        <f>IF(AU332+AV332=0,IF(ABS(AR333)&lt;=AX$2,IF(ABS(AM333)&lt;=AX$3,1,0), 0), 0)</f>
        <v>0</v>
      </c>
      <c r="AY333" s="9">
        <f>IF(AU332+AV332=0, IF(ABS(AR333)&lt;=AY$2,IF(ABS(AM333)&lt;=AY$3,1,0), 0), 0)</f>
        <v>0</v>
      </c>
      <c r="AZ333" s="9">
        <v>1</v>
      </c>
      <c r="BA333" s="11">
        <f t="shared" si="580"/>
        <v>0</v>
      </c>
      <c r="BB333" s="11">
        <f t="shared" si="580"/>
        <v>0</v>
      </c>
      <c r="BC333" s="11">
        <f>IF(SUM(R333,AN333)&gt;0,1,0)</f>
        <v>0</v>
      </c>
      <c r="BD333" s="11">
        <f t="shared" si="581"/>
        <v>0</v>
      </c>
      <c r="BE333" s="11">
        <f t="shared" si="581"/>
        <v>0</v>
      </c>
      <c r="BF333" s="11">
        <f t="shared" si="581"/>
        <v>1</v>
      </c>
      <c r="BG333" s="11">
        <f t="shared" si="581"/>
        <v>1</v>
      </c>
      <c r="BH333" s="11">
        <f t="shared" si="582"/>
        <v>0</v>
      </c>
      <c r="BI333" s="11">
        <f t="shared" si="582"/>
        <v>0</v>
      </c>
      <c r="BL333" s="11">
        <f t="shared" si="584"/>
        <v>2.1259184866228305</v>
      </c>
      <c r="BM333" s="11">
        <f t="shared" si="584"/>
        <v>1.7896762770039132</v>
      </c>
      <c r="BN333" s="11">
        <f t="shared" si="584"/>
        <v>-2.1259184866228305</v>
      </c>
      <c r="BO333" s="11">
        <f t="shared" si="584"/>
        <v>-1.7896762770039132</v>
      </c>
    </row>
    <row r="334" spans="1:67">
      <c r="A334" s="9"/>
      <c r="B334" s="9">
        <f>COUNT(B330:B333)</f>
        <v>4</v>
      </c>
      <c r="C334" s="9"/>
      <c r="D334" s="9"/>
      <c r="E334" s="9"/>
      <c r="F334" s="9"/>
      <c r="G334" s="9"/>
      <c r="H334" s="9"/>
      <c r="J334" s="9">
        <f>SUM(J330:J333)</f>
        <v>1</v>
      </c>
      <c r="K334" s="9">
        <f>SUM(K330:K333)</f>
        <v>1</v>
      </c>
      <c r="L334" s="9"/>
      <c r="M334" s="9"/>
      <c r="N334" s="9"/>
      <c r="O334" s="9">
        <f>AVERAGE(O330:O333)</f>
        <v>-0.25262815000000044</v>
      </c>
      <c r="P334" s="9">
        <f>AVERAGE(P330:P333)</f>
        <v>1.1938886645999998</v>
      </c>
      <c r="Q334" s="9"/>
      <c r="R334" s="9">
        <f>SUM(R330:R333)</f>
        <v>0</v>
      </c>
      <c r="S334" s="9"/>
      <c r="T334" s="9">
        <f>AVERAGE(T330:T333)</f>
        <v>0.19181351666666621</v>
      </c>
      <c r="U334" s="9">
        <f>AVERAGE(U330:U333)</f>
        <v>1.1938886645999998</v>
      </c>
      <c r="V334" s="9"/>
      <c r="W334" s="9"/>
      <c r="X334" s="9">
        <f t="shared" ref="X334:AC334" si="585">SUM(X330:X333)</f>
        <v>0</v>
      </c>
      <c r="Y334" s="9">
        <f t="shared" si="585"/>
        <v>0</v>
      </c>
      <c r="Z334" s="9">
        <f t="shared" si="585"/>
        <v>1</v>
      </c>
      <c r="AA334" s="9">
        <f t="shared" si="585"/>
        <v>1</v>
      </c>
      <c r="AB334" s="9">
        <f t="shared" si="585"/>
        <v>0</v>
      </c>
      <c r="AC334" s="9">
        <f t="shared" si="585"/>
        <v>0</v>
      </c>
      <c r="AD334" s="9"/>
      <c r="AF334" s="9">
        <f>SUM(AF330:AF333)</f>
        <v>0</v>
      </c>
      <c r="AG334" s="9">
        <f>SUM(AG330:AG333)</f>
        <v>0</v>
      </c>
      <c r="AH334" s="9"/>
      <c r="AI334" s="9"/>
      <c r="AJ334" s="9"/>
      <c r="AK334" s="9">
        <f>AVERAGE(AK330:AK333)</f>
        <v>0.29627297499999999</v>
      </c>
      <c r="AL334" s="9">
        <f>AVERAGE(AL330:AL333)</f>
        <v>1.0585514317833333</v>
      </c>
      <c r="AM334" s="9"/>
      <c r="AN334" s="9">
        <f>SUM(AN330:AN333)</f>
        <v>0</v>
      </c>
      <c r="AO334" s="9"/>
      <c r="AP334" s="9">
        <f>AVERAGE(AP330:AP333)</f>
        <v>0.57603130833333327</v>
      </c>
      <c r="AQ334" s="9">
        <f>AVERAGE(AQ330:AQ333)</f>
        <v>1.0585514317833333</v>
      </c>
      <c r="AR334" s="9"/>
      <c r="AS334" s="9"/>
      <c r="AT334" s="9">
        <f t="shared" ref="AT334:BI334" si="586">SUM(AT330:AT333)</f>
        <v>0</v>
      </c>
      <c r="AU334" s="9">
        <f t="shared" si="586"/>
        <v>0</v>
      </c>
      <c r="AV334" s="9">
        <f t="shared" si="586"/>
        <v>1</v>
      </c>
      <c r="AW334" s="9">
        <f t="shared" si="586"/>
        <v>1</v>
      </c>
      <c r="AX334" s="9">
        <f t="shared" si="586"/>
        <v>0</v>
      </c>
      <c r="AY334" s="9">
        <f t="shared" si="586"/>
        <v>2</v>
      </c>
      <c r="AZ334" s="9">
        <f t="shared" si="586"/>
        <v>4</v>
      </c>
      <c r="BA334" s="9">
        <f t="shared" si="586"/>
        <v>1</v>
      </c>
      <c r="BB334" s="9">
        <f t="shared" si="586"/>
        <v>1</v>
      </c>
      <c r="BC334" s="9">
        <f t="shared" si="586"/>
        <v>0</v>
      </c>
      <c r="BD334" s="9">
        <f t="shared" si="586"/>
        <v>0</v>
      </c>
      <c r="BE334" s="9">
        <f t="shared" si="586"/>
        <v>0</v>
      </c>
      <c r="BF334" s="9">
        <f t="shared" si="586"/>
        <v>2</v>
      </c>
      <c r="BG334" s="9">
        <f t="shared" si="586"/>
        <v>2</v>
      </c>
      <c r="BH334" s="9">
        <f t="shared" si="586"/>
        <v>0</v>
      </c>
      <c r="BI334" s="9">
        <f t="shared" si="586"/>
        <v>0</v>
      </c>
    </row>
    <row r="335" spans="1:67">
      <c r="A335" s="9"/>
      <c r="B335" s="9"/>
      <c r="C335" s="9"/>
      <c r="D335" s="9"/>
      <c r="E335" s="9"/>
      <c r="F335" s="9"/>
      <c r="G335" s="9"/>
      <c r="H335" s="9"/>
      <c r="J335" s="9"/>
      <c r="K335" s="9"/>
      <c r="L335" s="9"/>
      <c r="M335" s="9"/>
      <c r="N335" s="9"/>
      <c r="O335" s="9">
        <f>P$3 + O334*P$4</f>
        <v>1.3696846219999999</v>
      </c>
      <c r="P335" s="9"/>
      <c r="Q335" s="9"/>
      <c r="R335" s="9"/>
      <c r="S335" s="9"/>
      <c r="T335" s="9">
        <f>U$3 + T334*U$4</f>
        <v>1.4230176219999999</v>
      </c>
      <c r="U335" s="9"/>
      <c r="V335" s="9"/>
      <c r="W335" s="9"/>
      <c r="X335" s="9"/>
      <c r="Y335" s="9"/>
      <c r="Z335" s="9">
        <f>Z334-Y334</f>
        <v>1</v>
      </c>
      <c r="AA335" s="9"/>
      <c r="AB335" s="9"/>
      <c r="AC335" s="9"/>
      <c r="AD335" s="9"/>
      <c r="AF335" s="9"/>
      <c r="AG335" s="9"/>
      <c r="AH335" s="9"/>
      <c r="AI335" s="9"/>
      <c r="AJ335" s="9"/>
      <c r="AK335" s="9">
        <f>AL$3 + AK334*AL$4</f>
        <v>1.2414782165</v>
      </c>
      <c r="AL335" s="9"/>
      <c r="AM335" s="9"/>
      <c r="AN335" s="9"/>
      <c r="AO335" s="9"/>
      <c r="AP335" s="9">
        <f>AQ$3 + AP334*AQ$4</f>
        <v>1.2806443831666665</v>
      </c>
      <c r="AQ335" s="9"/>
      <c r="AR335" s="9"/>
      <c r="AS335" s="9"/>
      <c r="AT335" s="9"/>
      <c r="AU335" s="9"/>
      <c r="AV335" s="9">
        <f>AV334-AU334</f>
        <v>1</v>
      </c>
      <c r="AW335" s="9"/>
      <c r="AX335" s="9"/>
      <c r="AY335" s="9"/>
      <c r="AZ335" s="9"/>
    </row>
    <row r="336" spans="1:67">
      <c r="A336" s="9"/>
      <c r="B336" s="9"/>
      <c r="C336" s="9"/>
      <c r="D336" s="9"/>
      <c r="E336" s="9"/>
      <c r="F336" s="9"/>
      <c r="G336" s="9"/>
      <c r="H336" s="9"/>
      <c r="J336" s="9"/>
      <c r="K336" s="9"/>
      <c r="L336" s="9"/>
      <c r="M336" s="9"/>
      <c r="N336" s="9"/>
      <c r="O336" s="9">
        <f>STDEV(O330:O333)</f>
        <v>1.3172995243683785</v>
      </c>
      <c r="P336" s="9"/>
      <c r="Q336" s="9"/>
      <c r="R336" s="9"/>
      <c r="S336" s="9"/>
      <c r="T336" s="9">
        <f>STDEV(T330:T333)</f>
        <v>1.3554306490476828</v>
      </c>
      <c r="U336" s="9"/>
      <c r="V336" s="9"/>
      <c r="W336" s="9"/>
      <c r="X336" s="9"/>
      <c r="Y336" s="9"/>
      <c r="Z336" s="9"/>
      <c r="AA336" s="9"/>
      <c r="AB336" s="9"/>
      <c r="AC336" s="9"/>
      <c r="AD336" s="9"/>
      <c r="AF336" s="9"/>
      <c r="AG336" s="9"/>
      <c r="AH336" s="9"/>
      <c r="AI336" s="9"/>
      <c r="AJ336" s="9"/>
      <c r="AK336" s="9">
        <f>STDEV(AK330:AK333)</f>
        <v>1.5558916682266088</v>
      </c>
      <c r="AL336" s="9"/>
      <c r="AM336" s="9"/>
      <c r="AN336" s="9"/>
      <c r="AO336" s="9"/>
      <c r="AP336" s="9">
        <f>STDEV(AP330:AP333)</f>
        <v>1.1578135602681758</v>
      </c>
      <c r="AQ336" s="9"/>
      <c r="AR336" s="9"/>
      <c r="AS336" s="9"/>
      <c r="AT336" s="9"/>
      <c r="AU336" s="9"/>
      <c r="AV336" s="9"/>
      <c r="AW336" s="9"/>
      <c r="AX336" s="9"/>
      <c r="AY336" s="9"/>
      <c r="AZ336" s="9"/>
    </row>
    <row r="337" spans="1:67">
      <c r="A337" s="9"/>
      <c r="B337" s="9"/>
      <c r="C337" s="9"/>
      <c r="D337" s="9"/>
      <c r="E337" s="9"/>
      <c r="F337" s="9"/>
      <c r="G337" s="9"/>
      <c r="H337" s="9"/>
      <c r="J337" s="9"/>
      <c r="K337" s="9"/>
      <c r="L337" s="9"/>
      <c r="M337" s="9"/>
      <c r="N337" s="9"/>
      <c r="O337" s="9">
        <f>SQRT(O336^2 + O334^2)</f>
        <v>1.3413049687053198</v>
      </c>
      <c r="P337" s="9"/>
      <c r="Q337" s="9"/>
      <c r="R337" s="9"/>
      <c r="S337" s="9"/>
      <c r="T337" s="9">
        <f>SQRT(T336^2 + T334^2)</f>
        <v>1.368935597299543</v>
      </c>
      <c r="U337" s="9"/>
      <c r="V337" s="9"/>
      <c r="W337" s="9"/>
      <c r="X337" s="9"/>
      <c r="Y337" s="9"/>
      <c r="Z337" s="9"/>
      <c r="AA337" s="9"/>
      <c r="AB337" s="9"/>
      <c r="AC337" s="9"/>
      <c r="AD337" s="9"/>
      <c r="AF337" s="9"/>
      <c r="AG337" s="9"/>
      <c r="AH337" s="9"/>
      <c r="AI337" s="9"/>
      <c r="AJ337" s="9"/>
      <c r="AK337" s="9">
        <f>SQRT(AK336^2 + AK334^2)</f>
        <v>1.5838486540614702</v>
      </c>
      <c r="AL337" s="9"/>
      <c r="AM337" s="9"/>
      <c r="AN337" s="9"/>
      <c r="AO337" s="9"/>
      <c r="AP337" s="9">
        <f>SQRT(AP336^2 + AP334^2)</f>
        <v>1.2931915204334896</v>
      </c>
      <c r="AQ337" s="9"/>
      <c r="AR337" s="9"/>
      <c r="AS337" s="9"/>
      <c r="AT337" s="9"/>
      <c r="AU337" s="9"/>
      <c r="AV337" s="9"/>
      <c r="AW337" s="9"/>
      <c r="AX337" s="9"/>
      <c r="AY337" s="9"/>
      <c r="AZ337" s="9"/>
    </row>
    <row r="338" spans="1:67">
      <c r="A338" s="9"/>
      <c r="B338" s="9"/>
      <c r="C338" s="9"/>
      <c r="D338" s="9"/>
      <c r="E338" s="9"/>
      <c r="F338" s="9"/>
      <c r="G338" s="9"/>
      <c r="H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</row>
    <row r="339" spans="1:67">
      <c r="A339" s="9"/>
      <c r="B339" s="9"/>
      <c r="C339" s="9"/>
      <c r="D339" s="9"/>
      <c r="E339" s="9"/>
      <c r="F339" s="9"/>
      <c r="G339" s="9"/>
      <c r="H339" s="9"/>
      <c r="J339" s="9"/>
      <c r="K339" s="9"/>
      <c r="L339" s="9">
        <f>AVERAGE(I340:I342)</f>
        <v>0.42860000000000004</v>
      </c>
      <c r="M339" s="9"/>
      <c r="N339" s="9">
        <v>0</v>
      </c>
      <c r="O339" s="9"/>
      <c r="P339" s="9"/>
      <c r="Q339" s="9">
        <f>AVERAGE(I340:I342)</f>
        <v>0.42860000000000004</v>
      </c>
      <c r="R339" s="9"/>
      <c r="S339" s="9">
        <f t="shared" ref="S339:S344" si="587">-1*Q339</f>
        <v>-0.42860000000000004</v>
      </c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F339" s="9"/>
      <c r="AG339" s="9"/>
      <c r="AH339" s="9">
        <f>AVERAGE(AE340:AE342)</f>
        <v>-0.22916666666666666</v>
      </c>
      <c r="AI339" s="9"/>
      <c r="AJ339" s="9">
        <v>0</v>
      </c>
      <c r="AK339" s="9"/>
      <c r="AL339" s="9"/>
      <c r="AM339" s="9">
        <f>AVERAGE(AE340:AE342)</f>
        <v>-0.22916666666666666</v>
      </c>
      <c r="AN339" s="9"/>
      <c r="AO339" s="9">
        <f t="shared" ref="AO339:AO344" si="588">-1*AM339</f>
        <v>0.22916666666666666</v>
      </c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</row>
    <row r="340" spans="1:67">
      <c r="A340" s="36" t="s">
        <v>18</v>
      </c>
      <c r="B340" s="37">
        <v>4</v>
      </c>
      <c r="C340" s="36" t="s">
        <v>349</v>
      </c>
      <c r="D340" s="36">
        <v>542</v>
      </c>
      <c r="E340" s="36" t="s">
        <v>286</v>
      </c>
      <c r="F340" s="36">
        <v>20090903</v>
      </c>
      <c r="G340" s="36" t="s">
        <v>120</v>
      </c>
      <c r="H340" s="9">
        <f>IF(X340=1,IF(ABS(I341-I340)&gt;H$3,IF(I340&gt;Q339,IF(I340&gt;I341,Q339+H$4,I340),IF(I340&lt;I341,Q339-H$4,I340)),I340),I340)</f>
        <v>-0.35709999999999997</v>
      </c>
      <c r="I340" s="36">
        <v>-0.35709999999999997</v>
      </c>
      <c r="J340" s="9">
        <f>IF(ABS(I340)&gt;=1.96,1,0)</f>
        <v>0</v>
      </c>
      <c r="K340" s="9">
        <f>IF(ABS(I340)&gt;=1.96,1,IF(((SQRT(ABS(I340-I339)) - 0.969)/0.416)&gt;=1.96,1,0))</f>
        <v>0</v>
      </c>
      <c r="L340" s="9">
        <f>L$2*I340 + (1-L$2)*L339</f>
        <v>0.19289000000000001</v>
      </c>
      <c r="M340" s="9">
        <f>SQRT(M$2/(2 - M$2))</f>
        <v>0.42008402520840293</v>
      </c>
      <c r="N340" s="9">
        <f>IF(ABS(L340)&gt;=0*M340,(-L340),0)</f>
        <v>-0.19289000000000001</v>
      </c>
      <c r="O340" s="9">
        <f>I340+N339</f>
        <v>-0.35709999999999997</v>
      </c>
      <c r="P340" s="9">
        <f>IF(N340=0, P$3, P$3 + L340*P$4)</f>
        <v>1.4231467999999998</v>
      </c>
      <c r="Q340" s="9">
        <f>Q$2*H340 + (1-Q$2)*Q339</f>
        <v>0.19289000000000001</v>
      </c>
      <c r="R340" s="9">
        <f>IF(Q340&gt;=R$2,1,IF(Q340&lt;=R$3,1,0))</f>
        <v>0</v>
      </c>
      <c r="S340" s="9">
        <f t="shared" si="587"/>
        <v>-0.19289000000000001</v>
      </c>
      <c r="T340" s="9">
        <f>H340+S339</f>
        <v>-0.78570000000000007</v>
      </c>
      <c r="U340" s="9">
        <f>IF(S340=0, U$3, U$3 + Q340*U$4)</f>
        <v>1.4231467999999998</v>
      </c>
      <c r="V340" s="9">
        <f>I340 - Q339</f>
        <v>-0.78570000000000007</v>
      </c>
      <c r="W340" s="9">
        <f>IF(W$3=0,SQRT(1 + (Q$2/(2 - Q$2))),W$2)</f>
        <v>1.0846522890932808</v>
      </c>
      <c r="X340" s="9">
        <f>IF(ABS(V340)&gt;(W340*X$3), 1, 0)</f>
        <v>0</v>
      </c>
      <c r="Y340" s="9">
        <f>IF(ABS(V340)&gt;(W340*Y$3), 1, 0)</f>
        <v>0</v>
      </c>
      <c r="Z340" s="9">
        <f>IF(ABS(V340)&gt;(W340*Z$3), 1, 0)</f>
        <v>0</v>
      </c>
      <c r="AA340" s="9">
        <f>IF(ABS(V340)&gt;(W340*AA$3), 1, 0)</f>
        <v>0</v>
      </c>
      <c r="AB340" s="9">
        <f>IF(Y339+Z339=0,IF(ABS(V340)&lt;=AB$2,IF(ABS(Q340)&lt;=AB$3,1,0), 0), 0)</f>
        <v>0</v>
      </c>
      <c r="AC340" s="9">
        <f>IF(Y339+Z339=0, IF(ABS(V340)&lt;=AC$2,IF(ABS(Q340)&lt;=AC$3,1,0), 0), 0)</f>
        <v>0</v>
      </c>
      <c r="AD340" s="9">
        <f>IF(AT340=1,IF(ABS(AE341-AE340)&gt;AD$3,IF(AE340&gt;AM339,IF(AE340&gt;AE341,AM339+AD$4,AE340),IF(AE340&lt;AE341,AM339-AD$4,AE340)),AE340),AE340)</f>
        <v>0.3125</v>
      </c>
      <c r="AE340" s="36">
        <v>0.3125</v>
      </c>
      <c r="AF340" s="9">
        <f>IF(ABS(AE340)&gt;=1.96,1,0)</f>
        <v>0</v>
      </c>
      <c r="AG340" s="9">
        <f>IF(ABS(AE340)&gt;=1.96,1,IF(((SQRT(ABS(AE340-AE339)) - 0.969)/0.416)&gt;=1.8,1,0))</f>
        <v>0</v>
      </c>
      <c r="AH340" s="9">
        <f>AH$2*AE340 + (1-AH$2)*AH339</f>
        <v>-6.6666666666666652E-2</v>
      </c>
      <c r="AI340" s="9">
        <f>SQRT(AI$2/(2 - AI$2))</f>
        <v>0.42008402520840293</v>
      </c>
      <c r="AJ340" s="9">
        <f>IF(ABS(AH340)&gt;=0*AI340,(-AH340),0)</f>
        <v>6.6666666666666652E-2</v>
      </c>
      <c r="AK340" s="9">
        <f>AE340+AJ339</f>
        <v>0.3125</v>
      </c>
      <c r="AL340" s="9">
        <f>IF(AJ340=0, AL$3, AL$3 + AH340*AL$4)</f>
        <v>1.1906666666666665</v>
      </c>
      <c r="AM340" s="9">
        <f>AM$2*AD340 + (1-AM$2)*AM339</f>
        <v>-6.6666666666666652E-2</v>
      </c>
      <c r="AN340" s="9">
        <f>IF(AM340&gt;=AN$2,1,IF(AM340&lt;=AN$3,1,0))</f>
        <v>0</v>
      </c>
      <c r="AO340" s="9">
        <f t="shared" si="588"/>
        <v>6.6666666666666652E-2</v>
      </c>
      <c r="AP340" s="9">
        <f>AD340+AO339</f>
        <v>0.54166666666666663</v>
      </c>
      <c r="AQ340" s="9">
        <f>IF(AO340=0, AQ$3, AQ$3 + AM340*AQ$4)</f>
        <v>1.1906666666666665</v>
      </c>
      <c r="AR340" s="9">
        <f>AE340 - AM339</f>
        <v>0.54166666666666663</v>
      </c>
      <c r="AS340" s="9">
        <f>IF(AS$3=0,SQRT(1 + (AM$2/(2 - AM$2))),AS$2)</f>
        <v>1.0846522890932808</v>
      </c>
      <c r="AT340" s="9">
        <f>IF(ABS(AR340)&gt;(AS340*AT$3), 1, 0)</f>
        <v>0</v>
      </c>
      <c r="AU340" s="9">
        <f>IF(ABS(AR340)&gt;(AS340*AU$3), 1, 0)</f>
        <v>0</v>
      </c>
      <c r="AV340" s="9">
        <f>IF(ABS(AR340)&gt;(AS340*AV$3), 1, 0)</f>
        <v>0</v>
      </c>
      <c r="AW340" s="9">
        <f>IF(ABS(AR340)&gt;(AS340*AW$3), 1, 0)</f>
        <v>0</v>
      </c>
      <c r="AX340" s="9">
        <f>IF(AU339+AV339=0,IF(ABS(AR340)&lt;=AX$2,IF(ABS(AM340)&lt;=AX$3,1,0), 0), 0)</f>
        <v>0</v>
      </c>
      <c r="AY340" s="9">
        <f>IF(AU339+AV339=0, IF(ABS(AR340)&lt;=AY$2,IF(ABS(AM340)&lt;=AY$3,1,0), 0), 0)</f>
        <v>0</v>
      </c>
      <c r="AZ340" s="9">
        <v>1</v>
      </c>
      <c r="BA340" s="11">
        <f t="shared" ref="BA340:BB344" si="589">IF(SUM(J340,AF340)&gt;0,1,0)</f>
        <v>0</v>
      </c>
      <c r="BB340" s="11">
        <f t="shared" si="589"/>
        <v>0</v>
      </c>
      <c r="BC340" s="11">
        <f>IF(SUM(R340,AN340)&gt;0,1,0)</f>
        <v>0</v>
      </c>
      <c r="BD340" s="11">
        <f t="shared" ref="BD340:BG344" si="590">IF(SUM(X340,AT340)&gt;0,1,0)</f>
        <v>0</v>
      </c>
      <c r="BE340" s="11">
        <f t="shared" si="590"/>
        <v>0</v>
      </c>
      <c r="BF340" s="11">
        <f t="shared" si="590"/>
        <v>0</v>
      </c>
      <c r="BG340" s="11">
        <f t="shared" si="590"/>
        <v>0</v>
      </c>
      <c r="BH340" s="11">
        <f t="shared" ref="BH340:BI344" si="591">IF(SUM(AB340,AX340)=2,1,0)</f>
        <v>0</v>
      </c>
      <c r="BI340" s="11">
        <f t="shared" si="591"/>
        <v>0</v>
      </c>
      <c r="BL340" s="11">
        <f>BL$3*BL$4</f>
        <v>2.1259184866228305</v>
      </c>
      <c r="BM340" s="11">
        <f>BM$3*BM$4</f>
        <v>1.7896762770039132</v>
      </c>
      <c r="BN340" s="11">
        <f>BN$3*BN$4</f>
        <v>-2.1259184866228305</v>
      </c>
      <c r="BO340" s="11">
        <f>BO$3*BO$4</f>
        <v>-1.7896762770039132</v>
      </c>
    </row>
    <row r="341" spans="1:67">
      <c r="A341" s="36" t="s">
        <v>18</v>
      </c>
      <c r="B341" s="37">
        <v>4</v>
      </c>
      <c r="C341" s="36" t="s">
        <v>349</v>
      </c>
      <c r="D341" s="36">
        <v>540</v>
      </c>
      <c r="E341" s="36" t="s">
        <v>296</v>
      </c>
      <c r="F341" s="36">
        <v>20090911</v>
      </c>
      <c r="G341" s="36" t="s">
        <v>126</v>
      </c>
      <c r="H341" s="9">
        <f>IF(X341=1,IF(ABS(I342-I341)&gt;H$3,IF(I341&gt;Q340,IF(I341&gt;I342,Q340+H$4,I341),IF(I341&lt;I342,Q340-H$4,I341)),I341),I341)</f>
        <v>0.5</v>
      </c>
      <c r="I341" s="36">
        <v>0.5</v>
      </c>
      <c r="J341" s="9">
        <f>IF(ABS(I341)&gt;=1.96,1,0)</f>
        <v>0</v>
      </c>
      <c r="K341" s="9">
        <f>IF(ABS(I341)&gt;=1.96,1,IF(((SQRT(ABS(I341-I340)) - 0.969)/0.416)&gt;=1.96,1,0))</f>
        <v>0</v>
      </c>
      <c r="L341" s="9">
        <f>L$2*I341 + (1-L$2)*L340</f>
        <v>0.28502300000000003</v>
      </c>
      <c r="M341" s="9">
        <f>SQRT(M$2/(2 - M$2))</f>
        <v>0.42008402520840293</v>
      </c>
      <c r="N341" s="9">
        <f>IF(ABS(L341)&gt;=0*M341,(-L341),0)</f>
        <v>-0.28502300000000003</v>
      </c>
      <c r="O341" s="9">
        <f>I341+N340</f>
        <v>0.30710999999999999</v>
      </c>
      <c r="P341" s="9">
        <f>IF(N341=0, P$3, P$3 + L341*P$4)</f>
        <v>1.4342027599999998</v>
      </c>
      <c r="Q341" s="9">
        <f>Q$2*H341 + (1-Q$2)*Q340</f>
        <v>0.28502300000000003</v>
      </c>
      <c r="R341" s="9">
        <f>IF(Q341&gt;=R$2,1,IF(Q341&lt;=R$3,1,0))</f>
        <v>0</v>
      </c>
      <c r="S341" s="9">
        <f t="shared" si="587"/>
        <v>-0.28502300000000003</v>
      </c>
      <c r="T341" s="9">
        <f>H341+S340</f>
        <v>0.30710999999999999</v>
      </c>
      <c r="U341" s="9">
        <f>IF(S341=0, U$3, U$3 + Q341*U$4)</f>
        <v>1.4342027599999998</v>
      </c>
      <c r="V341" s="9">
        <f>I341 - Q340</f>
        <v>0.30710999999999999</v>
      </c>
      <c r="W341" s="9">
        <f>IF(W$3=0,SQRT(1 + (Q$2/(2 - Q$2))),W$2)</f>
        <v>1.0846522890932808</v>
      </c>
      <c r="X341" s="9">
        <f>IF(ABS(V341)&gt;(W341*X$3), 1, 0)</f>
        <v>0</v>
      </c>
      <c r="Y341" s="9">
        <f>IF(ABS(V341)&gt;(W341*Y$3), 1, 0)</f>
        <v>0</v>
      </c>
      <c r="Z341" s="9">
        <f>IF(ABS(V341)&gt;(W341*Z$3), 1, 0)</f>
        <v>0</v>
      </c>
      <c r="AA341" s="9">
        <f>IF(ABS(V341)&gt;(W341*AA$3), 1, 0)</f>
        <v>0</v>
      </c>
      <c r="AB341" s="9">
        <f>IF(Y340+Z340=0,IF(ABS(V341)&lt;=AB$2,IF(ABS(Q341)&lt;=AB$3,1,0), 0), 0)</f>
        <v>1</v>
      </c>
      <c r="AC341" s="9">
        <f>IF(Y340+Z340=0, IF(ABS(V341)&lt;=AC$2,IF(ABS(Q341)&lt;=AC$3,1,0), 0), 0)</f>
        <v>1</v>
      </c>
      <c r="AD341" s="9">
        <f>IF(AT341=1,IF(ABS(AE342-AE341)&gt;AD$3,IF(AE341&gt;AM340,IF(AE341&gt;AE342,AM340+AD$4,AE341),IF(AE341&lt;AE342,AM340-AD$4,AE341)),AE341),AE341)</f>
        <v>6.25E-2</v>
      </c>
      <c r="AE341" s="36">
        <v>6.25E-2</v>
      </c>
      <c r="AF341" s="9">
        <f>IF(ABS(AE341)&gt;=1.96,1,0)</f>
        <v>0</v>
      </c>
      <c r="AG341" s="9">
        <f>IF(ABS(AE341)&gt;=1.96,1,IF(((SQRT(ABS(AE341-AE340)) - 0.969)/0.416)&gt;=1.8,1,0))</f>
        <v>0</v>
      </c>
      <c r="AH341" s="9">
        <f>AH$2*AE341 + (1-AH$2)*AH340</f>
        <v>-2.7916666666666656E-2</v>
      </c>
      <c r="AI341" s="9">
        <f>SQRT(AI$2/(2 - AI$2))</f>
        <v>0.42008402520840293</v>
      </c>
      <c r="AJ341" s="9">
        <f t="shared" ref="AJ341:AJ344" si="592">IF(ABS(AH341)&gt;=0*AI341,(-AH341),0)</f>
        <v>2.7916666666666656E-2</v>
      </c>
      <c r="AK341" s="9">
        <f>AE341+AJ340</f>
        <v>0.12916666666666665</v>
      </c>
      <c r="AL341" s="9">
        <f>IF(AJ341=0, AL$3, AL$3 + AH341*AL$4)</f>
        <v>1.1960916666666666</v>
      </c>
      <c r="AM341" s="9">
        <f>AM$2*AD341 + (1-AM$2)*AM340</f>
        <v>-2.7916666666666656E-2</v>
      </c>
      <c r="AN341" s="9">
        <f>IF(AM341&gt;=AN$2,1,IF(AM341&lt;=AN$3,1,0))</f>
        <v>0</v>
      </c>
      <c r="AO341" s="9">
        <f t="shared" si="588"/>
        <v>2.7916666666666656E-2</v>
      </c>
      <c r="AP341" s="9">
        <f>AD341+AO340</f>
        <v>0.12916666666666665</v>
      </c>
      <c r="AQ341" s="9">
        <f>IF(AO341=0, AQ$3, AQ$3 + AM341*AQ$4)</f>
        <v>1.1960916666666666</v>
      </c>
      <c r="AR341" s="9">
        <f>AE341 - AM340</f>
        <v>0.12916666666666665</v>
      </c>
      <c r="AS341" s="9">
        <f>IF(AS$3=0,SQRT(1 + (AM$2/(2 - AM$2))),AS$2)</f>
        <v>1.0846522890932808</v>
      </c>
      <c r="AT341" s="9">
        <f>IF(ABS(AR341)&gt;(AS341*AT$3), 1, 0)</f>
        <v>0</v>
      </c>
      <c r="AU341" s="9">
        <f>IF(ABS(AR341)&gt;(AS341*AU$3), 1, 0)</f>
        <v>0</v>
      </c>
      <c r="AV341" s="9">
        <f>IF(ABS(AR341)&gt;(AS341*AV$3), 1, 0)</f>
        <v>0</v>
      </c>
      <c r="AW341" s="9">
        <f>IF(ABS(AR341)&gt;(AS341*AW$3), 1, 0)</f>
        <v>0</v>
      </c>
      <c r="AX341" s="9">
        <f>IF(AU340+AV340=0,IF(ABS(AR341)&lt;=AX$2,IF(ABS(AM341)&lt;=AX$3,1,0), 0), 0)</f>
        <v>1</v>
      </c>
      <c r="AY341" s="9">
        <f>IF(AU340+AV340=0, IF(ABS(AR341)&lt;=AY$2,IF(ABS(AM341)&lt;=AY$3,1,0), 0), 0)</f>
        <v>1</v>
      </c>
      <c r="AZ341" s="9">
        <v>1</v>
      </c>
      <c r="BA341" s="11">
        <f t="shared" si="589"/>
        <v>0</v>
      </c>
      <c r="BB341" s="11">
        <f t="shared" si="589"/>
        <v>0</v>
      </c>
      <c r="BC341" s="11">
        <f>IF(SUM(R341,AN341)&gt;0,1,0)</f>
        <v>0</v>
      </c>
      <c r="BD341" s="11">
        <f t="shared" si="590"/>
        <v>0</v>
      </c>
      <c r="BE341" s="11">
        <f t="shared" si="590"/>
        <v>0</v>
      </c>
      <c r="BF341" s="11">
        <f t="shared" si="590"/>
        <v>0</v>
      </c>
      <c r="BG341" s="11">
        <f t="shared" si="590"/>
        <v>0</v>
      </c>
      <c r="BH341" s="11">
        <f t="shared" si="591"/>
        <v>1</v>
      </c>
      <c r="BI341" s="11">
        <f t="shared" si="591"/>
        <v>1</v>
      </c>
      <c r="BL341" s="11">
        <f t="shared" ref="BL341:BO344" si="593">BL$3*BL$4</f>
        <v>2.1259184866228305</v>
      </c>
      <c r="BM341" s="11">
        <f t="shared" si="593"/>
        <v>1.7896762770039132</v>
      </c>
      <c r="BN341" s="11">
        <f t="shared" si="593"/>
        <v>-2.1259184866228305</v>
      </c>
      <c r="BO341" s="11">
        <f t="shared" si="593"/>
        <v>-1.7896762770039132</v>
      </c>
    </row>
    <row r="342" spans="1:67">
      <c r="A342" s="36" t="s">
        <v>18</v>
      </c>
      <c r="B342" s="37">
        <v>4</v>
      </c>
      <c r="C342" s="36" t="s">
        <v>349</v>
      </c>
      <c r="D342" s="36">
        <v>541</v>
      </c>
      <c r="E342" s="36" t="s">
        <v>292</v>
      </c>
      <c r="F342" s="36">
        <v>20090918</v>
      </c>
      <c r="G342" s="36" t="s">
        <v>129</v>
      </c>
      <c r="H342" s="9">
        <f>IF(X342=1,IF(ABS(I343-I342)&gt;H$3,IF(I342&gt;Q341,IF(I342&gt;I343,Q341+H$4,I342),IF(I342&lt;I343,Q341-H$4,I342)),I342),I342)</f>
        <v>1.1429</v>
      </c>
      <c r="I342" s="36">
        <v>1.1429</v>
      </c>
      <c r="J342" s="9">
        <f>IF(ABS(I342)&gt;=1.96,1,0)</f>
        <v>0</v>
      </c>
      <c r="K342" s="9">
        <f>IF(ABS(I342)&gt;=1.96,1,IF(((SQRT(ABS(I342-I341)) - 0.969)/0.416)&gt;=1.96,1,0))</f>
        <v>0</v>
      </c>
      <c r="L342" s="9">
        <f>L$2*I342 + (1-L$2)*L341</f>
        <v>0.54238609999999998</v>
      </c>
      <c r="M342" s="9">
        <f>SQRT(M$2/(2 - M$2))</f>
        <v>0.42008402520840293</v>
      </c>
      <c r="N342" s="9">
        <f>IF(ABS(L342)&gt;=0*M342,(-L342),0)</f>
        <v>-0.54238609999999998</v>
      </c>
      <c r="O342" s="9">
        <f>I342+N341</f>
        <v>0.857877</v>
      </c>
      <c r="P342" s="9">
        <f>IF(N342=0, P$3, P$3 + L342*P$4)</f>
        <v>1.4650863319999998</v>
      </c>
      <c r="Q342" s="9">
        <f>Q$2*H342 + (1-Q$2)*Q341</f>
        <v>0.54238609999999998</v>
      </c>
      <c r="R342" s="9">
        <f>IF(Q342&gt;=R$2,1,IF(Q342&lt;=R$3,1,0))</f>
        <v>0</v>
      </c>
      <c r="S342" s="9">
        <f t="shared" si="587"/>
        <v>-0.54238609999999998</v>
      </c>
      <c r="T342" s="9">
        <f>H342+S341</f>
        <v>0.857877</v>
      </c>
      <c r="U342" s="9">
        <f>IF(S342=0, U$3, U$3 + Q342*U$4)</f>
        <v>1.4650863319999998</v>
      </c>
      <c r="V342" s="9">
        <f>I342 - Q341</f>
        <v>0.857877</v>
      </c>
      <c r="W342" s="9">
        <f>IF(W$3=0,SQRT(1 + (Q$2/(2 - Q$2))),W$2)</f>
        <v>1.0846522890932808</v>
      </c>
      <c r="X342" s="9">
        <f>IF(ABS(V342)&gt;(W342*X$3), 1, 0)</f>
        <v>0</v>
      </c>
      <c r="Y342" s="9">
        <f>IF(ABS(V342)&gt;(W342*Y$3), 1, 0)</f>
        <v>0</v>
      </c>
      <c r="Z342" s="9">
        <f>IF(ABS(V342)&gt;(W342*Z$3), 1, 0)</f>
        <v>0</v>
      </c>
      <c r="AA342" s="9">
        <f>IF(ABS(V342)&gt;(W342*AA$3), 1, 0)</f>
        <v>0</v>
      </c>
      <c r="AB342" s="9">
        <f>IF(Y341+Z341=0,IF(ABS(V342)&lt;=AB$2,IF(ABS(Q342)&lt;=AB$3,1,0), 0), 0)</f>
        <v>0</v>
      </c>
      <c r="AC342" s="9">
        <f>IF(Y341+Z341=0, IF(ABS(V342)&lt;=AC$2,IF(ABS(Q342)&lt;=AC$3,1,0), 0), 0)</f>
        <v>0</v>
      </c>
      <c r="AD342" s="9">
        <f>IF(AT342=1,IF(ABS(AE343-AE342)&gt;AD$3,IF(AE342&gt;AM341,IF(AE342&gt;AE343,AM341+AD$4,AE342),IF(AE342&lt;AE343,AM341-AD$4,AE342)),AE342),AE342)</f>
        <v>-1.0625</v>
      </c>
      <c r="AE342" s="36">
        <v>-1.0625</v>
      </c>
      <c r="AF342" s="9">
        <f>IF(ABS(AE342)&gt;=1.96,1,0)</f>
        <v>0</v>
      </c>
      <c r="AG342" s="9">
        <f>IF(ABS(AE342)&gt;=1.96,1,IF(((SQRT(ABS(AE342-AE341)) - 0.969)/0.416)&gt;=1.8,1,0))</f>
        <v>0</v>
      </c>
      <c r="AH342" s="9">
        <f>AH$2*AE342 + (1-AH$2)*AH341</f>
        <v>-0.33829166666666666</v>
      </c>
      <c r="AI342" s="9">
        <f>SQRT(AI$2/(2 - AI$2))</f>
        <v>0.42008402520840293</v>
      </c>
      <c r="AJ342" s="9">
        <f t="shared" si="592"/>
        <v>0.33829166666666666</v>
      </c>
      <c r="AK342" s="9">
        <f>AE342+AJ341</f>
        <v>-1.0345833333333334</v>
      </c>
      <c r="AL342" s="9">
        <f>IF(AJ342=0, AL$3, AL$3 + AH342*AL$4)</f>
        <v>1.1526391666666667</v>
      </c>
      <c r="AM342" s="9">
        <f>AM$2*AD342 + (1-AM$2)*AM341</f>
        <v>-0.33829166666666666</v>
      </c>
      <c r="AN342" s="9">
        <f>IF(AM342&gt;=AN$2,1,IF(AM342&lt;=AN$3,1,0))</f>
        <v>0</v>
      </c>
      <c r="AO342" s="9">
        <f t="shared" si="588"/>
        <v>0.33829166666666666</v>
      </c>
      <c r="AP342" s="9">
        <f>AD342+AO341</f>
        <v>-1.0345833333333334</v>
      </c>
      <c r="AQ342" s="9">
        <f>IF(AO342=0, AQ$3, AQ$3 + AM342*AQ$4)</f>
        <v>1.1526391666666667</v>
      </c>
      <c r="AR342" s="9">
        <f>AE342 - AM341</f>
        <v>-1.0345833333333334</v>
      </c>
      <c r="AS342" s="9">
        <f>IF(AS$3=0,SQRT(1 + (AM$2/(2 - AM$2))),AS$2)</f>
        <v>1.0846522890932808</v>
      </c>
      <c r="AT342" s="9">
        <f>IF(ABS(AR342)&gt;(AS342*AT$3), 1, 0)</f>
        <v>0</v>
      </c>
      <c r="AU342" s="9">
        <f>IF(ABS(AR342)&gt;(AS342*AU$3), 1, 0)</f>
        <v>0</v>
      </c>
      <c r="AV342" s="9">
        <f>IF(ABS(AR342)&gt;(AS342*AV$3), 1, 0)</f>
        <v>0</v>
      </c>
      <c r="AW342" s="9">
        <f>IF(ABS(AR342)&gt;(AS342*AW$3), 1, 0)</f>
        <v>0</v>
      </c>
      <c r="AX342" s="9">
        <f>IF(AU341+AV341=0,IF(ABS(AR342)&lt;=AX$2,IF(ABS(AM342)&lt;=AX$3,1,0), 0), 0)</f>
        <v>0</v>
      </c>
      <c r="AY342" s="9">
        <f>IF(AU341+AV341=0, IF(ABS(AR342)&lt;=AY$2,IF(ABS(AM342)&lt;=AY$3,1,0), 0), 0)</f>
        <v>0</v>
      </c>
      <c r="AZ342" s="9">
        <v>1</v>
      </c>
      <c r="BA342" s="11">
        <f t="shared" si="589"/>
        <v>0</v>
      </c>
      <c r="BB342" s="11">
        <f t="shared" si="589"/>
        <v>0</v>
      </c>
      <c r="BC342" s="11">
        <f>IF(SUM(R342,AN342)&gt;0,1,0)</f>
        <v>0</v>
      </c>
      <c r="BD342" s="11">
        <f t="shared" si="590"/>
        <v>0</v>
      </c>
      <c r="BE342" s="11">
        <f t="shared" si="590"/>
        <v>0</v>
      </c>
      <c r="BF342" s="11">
        <f t="shared" si="590"/>
        <v>0</v>
      </c>
      <c r="BG342" s="11">
        <f t="shared" si="590"/>
        <v>0</v>
      </c>
      <c r="BH342" s="11">
        <f t="shared" si="591"/>
        <v>0</v>
      </c>
      <c r="BI342" s="11">
        <f t="shared" si="591"/>
        <v>0</v>
      </c>
      <c r="BL342" s="11">
        <f t="shared" si="593"/>
        <v>2.1259184866228305</v>
      </c>
      <c r="BM342" s="11">
        <f t="shared" si="593"/>
        <v>1.7896762770039132</v>
      </c>
      <c r="BN342" s="11">
        <f t="shared" si="593"/>
        <v>-2.1259184866228305</v>
      </c>
      <c r="BO342" s="11">
        <f t="shared" si="593"/>
        <v>-1.7896762770039132</v>
      </c>
    </row>
    <row r="343" spans="1:67">
      <c r="A343" s="36" t="s">
        <v>18</v>
      </c>
      <c r="B343" s="37">
        <v>4</v>
      </c>
      <c r="C343" s="36" t="s">
        <v>349</v>
      </c>
      <c r="D343" s="36">
        <v>542</v>
      </c>
      <c r="E343" s="36" t="s">
        <v>286</v>
      </c>
      <c r="F343" s="36">
        <v>20091103</v>
      </c>
      <c r="G343" s="36" t="s">
        <v>140</v>
      </c>
      <c r="H343" s="9">
        <f>IF(X343=1,IF(ABS(I344-I343)&gt;H$3,IF(I343&gt;Q342,IF(I343&gt;I344,Q342+H$4,I343),IF(I343&lt;I344,Q342-H$4,I343)),I343),I343)</f>
        <v>-0.1429</v>
      </c>
      <c r="I343" s="36">
        <v>-0.1429</v>
      </c>
      <c r="J343" s="9">
        <f>IF(ABS(I343)&gt;=1.96,1,0)</f>
        <v>0</v>
      </c>
      <c r="K343" s="9">
        <f>IF(ABS(I343)&gt;=1.96,1,IF(((SQRT(ABS(I343-I342)) - 0.969)/0.416)&gt;=1.96,1,0))</f>
        <v>0</v>
      </c>
      <c r="L343" s="9">
        <f>L$2*I343 + (1-L$2)*L342</f>
        <v>0.33680026999999996</v>
      </c>
      <c r="M343" s="9">
        <f>SQRT(M$2/(2 - M$2))</f>
        <v>0.42008402520840293</v>
      </c>
      <c r="N343" s="9">
        <f>IF(ABS(L343)&gt;=0*M343,(-L343),0)</f>
        <v>-0.33680026999999996</v>
      </c>
      <c r="O343" s="9">
        <f>I343+N342</f>
        <v>-0.68528610000000001</v>
      </c>
      <c r="P343" s="9">
        <f>IF(N343=0, P$3, P$3 + L343*P$4)</f>
        <v>1.4404160323999999</v>
      </c>
      <c r="Q343" s="9">
        <f>Q$2*H343 + (1-Q$2)*Q342</f>
        <v>0.33680026999999996</v>
      </c>
      <c r="R343" s="9">
        <f>IF(Q343&gt;=R$2,1,IF(Q343&lt;=R$3,1,0))</f>
        <v>0</v>
      </c>
      <c r="S343" s="9">
        <f t="shared" si="587"/>
        <v>-0.33680026999999996</v>
      </c>
      <c r="T343" s="9">
        <f>H343+S342</f>
        <v>-0.68528610000000001</v>
      </c>
      <c r="U343" s="9">
        <f>IF(S343=0, U$3, U$3 + Q343*U$4)</f>
        <v>1.4404160323999999</v>
      </c>
      <c r="V343" s="9">
        <f>I343 - Q342</f>
        <v>-0.68528610000000001</v>
      </c>
      <c r="W343" s="9">
        <f>IF(W$3=0,SQRT(1 + (Q$2/(2 - Q$2))),W$2)</f>
        <v>1.0846522890932808</v>
      </c>
      <c r="X343" s="9">
        <f>IF(ABS(V343)&gt;(W343*X$3), 1, 0)</f>
        <v>0</v>
      </c>
      <c r="Y343" s="9">
        <f>IF(ABS(V343)&gt;(W343*Y$3), 1, 0)</f>
        <v>0</v>
      </c>
      <c r="Z343" s="9">
        <f>IF(ABS(V343)&gt;(W343*Z$3), 1, 0)</f>
        <v>0</v>
      </c>
      <c r="AA343" s="9">
        <f>IF(ABS(V343)&gt;(W343*AA$3), 1, 0)</f>
        <v>0</v>
      </c>
      <c r="AB343" s="9">
        <f>IF(Y342+Z342=0,IF(ABS(V343)&lt;=AB$2,IF(ABS(Q343)&lt;=AB$3,1,0), 0), 0)</f>
        <v>0</v>
      </c>
      <c r="AC343" s="9">
        <f>IF(Y342+Z342=0, IF(ABS(V343)&lt;=AC$2,IF(ABS(Q343)&lt;=AC$3,1,0), 0), 0)</f>
        <v>0</v>
      </c>
      <c r="AD343" s="9">
        <f>IF(AT343=1,IF(ABS(AE344-AE343)&gt;AD$3,IF(AE343&gt;AM342,IF(AE343&gt;AE344,AM342+AD$4,AE343),IF(AE343&lt;AE344,AM342-AD$4,AE343)),AE343),AE343)</f>
        <v>0.25</v>
      </c>
      <c r="AE343" s="36">
        <v>0.25</v>
      </c>
      <c r="AF343" s="9">
        <f>IF(ABS(AE343)&gt;=1.96,1,0)</f>
        <v>0</v>
      </c>
      <c r="AG343" s="9">
        <f>IF(ABS(AE343)&gt;=1.96,1,IF(((SQRT(ABS(AE343-AE342)) - 0.969)/0.416)&gt;=1.8,1,0))</f>
        <v>0</v>
      </c>
      <c r="AH343" s="9">
        <f>AH$2*AE343 + (1-AH$2)*AH342</f>
        <v>-0.16180416666666664</v>
      </c>
      <c r="AI343" s="9">
        <f>SQRT(AI$2/(2 - AI$2))</f>
        <v>0.42008402520840293</v>
      </c>
      <c r="AJ343" s="9">
        <f t="shared" si="592"/>
        <v>0.16180416666666664</v>
      </c>
      <c r="AK343" s="9">
        <f>AE343+AJ342</f>
        <v>0.58829166666666666</v>
      </c>
      <c r="AL343" s="9">
        <f>IF(AJ343=0, AL$3, AL$3 + AH343*AL$4)</f>
        <v>1.1773474166666666</v>
      </c>
      <c r="AM343" s="9">
        <f>AM$2*AD343 + (1-AM$2)*AM342</f>
        <v>-0.16180416666666664</v>
      </c>
      <c r="AN343" s="9">
        <f>IF(AM343&gt;=AN$2,1,IF(AM343&lt;=AN$3,1,0))</f>
        <v>0</v>
      </c>
      <c r="AO343" s="9">
        <f t="shared" si="588"/>
        <v>0.16180416666666664</v>
      </c>
      <c r="AP343" s="9">
        <f>AD343+AO342</f>
        <v>0.58829166666666666</v>
      </c>
      <c r="AQ343" s="9">
        <f>IF(AO343=0, AQ$3, AQ$3 + AM343*AQ$4)</f>
        <v>1.1773474166666666</v>
      </c>
      <c r="AR343" s="9">
        <f>AE343 - AM342</f>
        <v>0.58829166666666666</v>
      </c>
      <c r="AS343" s="9">
        <f>IF(AS$3=0,SQRT(1 + (AM$2/(2 - AM$2))),AS$2)</f>
        <v>1.0846522890932808</v>
      </c>
      <c r="AT343" s="9">
        <f>IF(ABS(AR343)&gt;(AS343*AT$3), 1, 0)</f>
        <v>0</v>
      </c>
      <c r="AU343" s="9">
        <f>IF(ABS(AR343)&gt;(AS343*AU$3), 1, 0)</f>
        <v>0</v>
      </c>
      <c r="AV343" s="9">
        <f>IF(ABS(AR343)&gt;(AS343*AV$3), 1, 0)</f>
        <v>0</v>
      </c>
      <c r="AW343" s="9">
        <f>IF(ABS(AR343)&gt;(AS343*AW$3), 1, 0)</f>
        <v>0</v>
      </c>
      <c r="AX343" s="9">
        <f>IF(AU342+AV342=0,IF(ABS(AR343)&lt;=AX$2,IF(ABS(AM343)&lt;=AX$3,1,0), 0), 0)</f>
        <v>0</v>
      </c>
      <c r="AY343" s="9">
        <f>IF(AU342+AV342=0, IF(ABS(AR343)&lt;=AY$2,IF(ABS(AM343)&lt;=AY$3,1,0), 0), 0)</f>
        <v>0</v>
      </c>
      <c r="AZ343" s="9">
        <v>1</v>
      </c>
      <c r="BA343" s="11">
        <f t="shared" si="589"/>
        <v>0</v>
      </c>
      <c r="BB343" s="11">
        <f t="shared" si="589"/>
        <v>0</v>
      </c>
      <c r="BC343" s="11">
        <f>IF(SUM(R343,AN343)&gt;0,1,0)</f>
        <v>0</v>
      </c>
      <c r="BD343" s="11">
        <f t="shared" si="590"/>
        <v>0</v>
      </c>
      <c r="BE343" s="11">
        <f t="shared" si="590"/>
        <v>0</v>
      </c>
      <c r="BF343" s="11">
        <f t="shared" si="590"/>
        <v>0</v>
      </c>
      <c r="BG343" s="11">
        <f t="shared" si="590"/>
        <v>0</v>
      </c>
      <c r="BH343" s="11">
        <f t="shared" si="591"/>
        <v>0</v>
      </c>
      <c r="BI343" s="11">
        <f t="shared" si="591"/>
        <v>0</v>
      </c>
      <c r="BL343" s="11">
        <f t="shared" si="593"/>
        <v>2.1259184866228305</v>
      </c>
      <c r="BM343" s="11">
        <f t="shared" si="593"/>
        <v>1.7896762770039132</v>
      </c>
      <c r="BN343" s="11">
        <f t="shared" si="593"/>
        <v>-2.1259184866228305</v>
      </c>
      <c r="BO343" s="11">
        <f t="shared" si="593"/>
        <v>-1.7896762770039132</v>
      </c>
    </row>
    <row r="344" spans="1:67">
      <c r="A344" s="36" t="s">
        <v>18</v>
      </c>
      <c r="B344" s="37">
        <v>4</v>
      </c>
      <c r="C344" s="36" t="s">
        <v>349</v>
      </c>
      <c r="D344" s="36">
        <v>542</v>
      </c>
      <c r="E344" s="36" t="s">
        <v>330</v>
      </c>
      <c r="F344" s="36">
        <v>20100212</v>
      </c>
      <c r="G344" s="36" t="s">
        <v>394</v>
      </c>
      <c r="H344" s="9">
        <f>IF(X344=1,IF(ABS(I345-I344)&gt;H$3,IF(I344&gt;Q343,IF(I344&gt;I345,Q343+H$4,I344),IF(I344&lt;I345,Q343-H$4,I344)),I344),I344)</f>
        <v>-1.5832999999999999</v>
      </c>
      <c r="I344" s="36">
        <v>-1.5832999999999999</v>
      </c>
      <c r="J344" s="9">
        <f>IF(ABS(I344)&gt;=1.96,1,0)</f>
        <v>0</v>
      </c>
      <c r="K344" s="9">
        <f>IF(ABS(I344)&gt;=1.96,1,IF(((SQRT(ABS(I344-I343)) - 0.969)/0.416)&gt;=1.96,1,0))</f>
        <v>0</v>
      </c>
      <c r="L344" s="9">
        <f>L$2*I344 + (1-L$2)*L343</f>
        <v>-0.23922981100000001</v>
      </c>
      <c r="M344" s="9">
        <f>SQRT(M$2/(2 - M$2))</f>
        <v>0.42008402520840293</v>
      </c>
      <c r="N344" s="9">
        <f>IF(ABS(L344)&gt;=0*M344,(-L344),0)</f>
        <v>0.23922981100000001</v>
      </c>
      <c r="O344" s="9">
        <f>I344+N343</f>
        <v>-1.9201002699999998</v>
      </c>
      <c r="P344" s="9">
        <f>IF(N344=0, P$3, P$3 + L344*P$4)</f>
        <v>1.3712924226799998</v>
      </c>
      <c r="Q344" s="9">
        <f>Q$2*H344 + (1-Q$2)*Q343</f>
        <v>-0.23922981100000001</v>
      </c>
      <c r="R344" s="9">
        <f>IF(Q344&gt;=R$2,1,IF(Q344&lt;=R$3,1,0))</f>
        <v>0</v>
      </c>
      <c r="S344" s="9">
        <f t="shared" si="587"/>
        <v>0.23922981100000001</v>
      </c>
      <c r="T344" s="9">
        <f>H344+S343</f>
        <v>-1.9201002699999998</v>
      </c>
      <c r="U344" s="9">
        <f>IF(S344=0, U$3, U$3 + Q344*U$4)</f>
        <v>1.3712924226799998</v>
      </c>
      <c r="V344" s="9">
        <f>I344 - Q343</f>
        <v>-1.9201002699999998</v>
      </c>
      <c r="W344" s="9">
        <f>IF(W$3=0,SQRT(1 + (Q$2/(2 - Q$2))),W$2)</f>
        <v>1.0846522890932808</v>
      </c>
      <c r="X344" s="9">
        <f>IF(ABS(V344)&gt;(W344*X$3), 1, 0)</f>
        <v>0</v>
      </c>
      <c r="Y344" s="9">
        <f>IF(ABS(V344)&gt;(W344*Y$3), 1, 0)</f>
        <v>0</v>
      </c>
      <c r="Z344" s="9">
        <f>IF(ABS(V344)&gt;(W344*Z$3), 1, 0)</f>
        <v>1</v>
      </c>
      <c r="AA344" s="9">
        <f>IF(ABS(V344)&gt;(W344*AA$3), 1, 0)</f>
        <v>1</v>
      </c>
      <c r="AB344" s="9">
        <f>IF(Y343+Z343=0,IF(ABS(V344)&lt;=AB$2,IF(ABS(Q344)&lt;=AB$3,1,0), 0), 0)</f>
        <v>0</v>
      </c>
      <c r="AC344" s="9">
        <f>IF(Y343+Z343=0, IF(ABS(V344)&lt;=AC$2,IF(ABS(Q344)&lt;=AC$3,1,0), 0), 0)</f>
        <v>0</v>
      </c>
      <c r="AD344" s="9">
        <f>IF(AT344=1,IF(ABS(AE345-AE344)&gt;AD$3,IF(AE344&gt;AM343,IF(AE344&gt;AE345,AM343+AD$4,AE344),IF(AE344&lt;AE345,AM343-AD$4,AE344)),AE344),AE344)</f>
        <v>-0.71430000000000005</v>
      </c>
      <c r="AE344" s="36">
        <v>-0.71430000000000005</v>
      </c>
      <c r="AF344" s="9">
        <f>IF(ABS(AE344)&gt;=1.96,1,0)</f>
        <v>0</v>
      </c>
      <c r="AG344" s="9">
        <f>IF(ABS(AE344)&gt;=1.96,1,IF(((SQRT(ABS(AE344-AE343)) - 0.969)/0.416)&gt;=1.8,1,0))</f>
        <v>0</v>
      </c>
      <c r="AH344" s="9">
        <f>AH$2*AE344 + (1-AH$2)*AH343</f>
        <v>-0.32755291666666664</v>
      </c>
      <c r="AI344" s="9">
        <f>SQRT(AI$2/(2 - AI$2))</f>
        <v>0.42008402520840293</v>
      </c>
      <c r="AJ344" s="9">
        <f t="shared" si="592"/>
        <v>0.32755291666666664</v>
      </c>
      <c r="AK344" s="9">
        <f>AE344+AJ343</f>
        <v>-0.55249583333333341</v>
      </c>
      <c r="AL344" s="9">
        <f>IF(AJ344=0, AL$3, AL$3 + AH344*AL$4)</f>
        <v>1.1541425916666666</v>
      </c>
      <c r="AM344" s="9">
        <f>AM$2*AD344 + (1-AM$2)*AM343</f>
        <v>-0.32755291666666664</v>
      </c>
      <c r="AN344" s="9">
        <f>IF(AM344&gt;=AN$2,1,IF(AM344&lt;=AN$3,1,0))</f>
        <v>0</v>
      </c>
      <c r="AO344" s="9">
        <f t="shared" si="588"/>
        <v>0.32755291666666664</v>
      </c>
      <c r="AP344" s="9">
        <f>AD344+AO343</f>
        <v>-0.55249583333333341</v>
      </c>
      <c r="AQ344" s="9">
        <f>IF(AO344=0, AQ$3, AQ$3 + AM344*AQ$4)</f>
        <v>1.1541425916666666</v>
      </c>
      <c r="AR344" s="9">
        <f>AE344 - AM343</f>
        <v>-0.55249583333333341</v>
      </c>
      <c r="AS344" s="9">
        <f>IF(AS$3=0,SQRT(1 + (AM$2/(2 - AM$2))),AS$2)</f>
        <v>1.0846522890932808</v>
      </c>
      <c r="AT344" s="9">
        <f>IF(ABS(AR344)&gt;(AS344*AT$3), 1, 0)</f>
        <v>0</v>
      </c>
      <c r="AU344" s="9">
        <f>IF(ABS(AR344)&gt;(AS344*AU$3), 1, 0)</f>
        <v>0</v>
      </c>
      <c r="AV344" s="9">
        <f>IF(ABS(AR344)&gt;(AS344*AV$3), 1, 0)</f>
        <v>0</v>
      </c>
      <c r="AW344" s="9">
        <f>IF(ABS(AR344)&gt;(AS344*AW$3), 1, 0)</f>
        <v>0</v>
      </c>
      <c r="AX344" s="9">
        <f>IF(AU343+AV343=0,IF(ABS(AR344)&lt;=AX$2,IF(ABS(AM344)&lt;=AX$3,1,0), 0), 0)</f>
        <v>0</v>
      </c>
      <c r="AY344" s="9">
        <f>IF(AU343+AV343=0, IF(ABS(AR344)&lt;=AY$2,IF(ABS(AM344)&lt;=AY$3,1,0), 0), 0)</f>
        <v>0</v>
      </c>
      <c r="AZ344" s="9">
        <v>1</v>
      </c>
      <c r="BA344" s="11">
        <f t="shared" si="589"/>
        <v>0</v>
      </c>
      <c r="BB344" s="11">
        <f t="shared" si="589"/>
        <v>0</v>
      </c>
      <c r="BC344" s="11">
        <f>IF(SUM(R344,AN344)&gt;0,1,0)</f>
        <v>0</v>
      </c>
      <c r="BD344" s="11">
        <f t="shared" si="590"/>
        <v>0</v>
      </c>
      <c r="BE344" s="11">
        <f t="shared" si="590"/>
        <v>0</v>
      </c>
      <c r="BF344" s="11">
        <f t="shared" si="590"/>
        <v>1</v>
      </c>
      <c r="BG344" s="11">
        <f t="shared" si="590"/>
        <v>1</v>
      </c>
      <c r="BH344" s="11">
        <f t="shared" si="591"/>
        <v>0</v>
      </c>
      <c r="BI344" s="11">
        <f t="shared" si="591"/>
        <v>0</v>
      </c>
      <c r="BL344" s="11">
        <f t="shared" si="593"/>
        <v>2.1259184866228305</v>
      </c>
      <c r="BM344" s="11">
        <f t="shared" si="593"/>
        <v>1.7896762770039132</v>
      </c>
      <c r="BN344" s="11">
        <f t="shared" si="593"/>
        <v>-2.1259184866228305</v>
      </c>
      <c r="BO344" s="11">
        <f t="shared" si="593"/>
        <v>-1.7896762770039132</v>
      </c>
    </row>
    <row r="345" spans="1:67">
      <c r="A345" s="9"/>
      <c r="B345" s="9">
        <f>COUNT(B340:B344)</f>
        <v>5</v>
      </c>
      <c r="C345" s="9"/>
      <c r="D345" s="9"/>
      <c r="E345" s="9"/>
      <c r="F345" s="9"/>
      <c r="G345" s="9"/>
      <c r="H345" s="9"/>
      <c r="J345" s="9">
        <f>SUM(J340:J344)</f>
        <v>0</v>
      </c>
      <c r="K345" s="9">
        <f>SUM(K340:K344)</f>
        <v>0</v>
      </c>
      <c r="L345" s="9"/>
      <c r="M345" s="9"/>
      <c r="N345" s="9"/>
      <c r="O345" s="9">
        <f>AVERAGE(O340:O344)</f>
        <v>-0.35949987399999994</v>
      </c>
      <c r="P345" s="9">
        <f>AVERAGE(P340:P344)</f>
        <v>1.4268288694159998</v>
      </c>
      <c r="Q345" s="9"/>
      <c r="R345" s="9">
        <f>SUM(R340:R344)</f>
        <v>0</v>
      </c>
      <c r="S345" s="9"/>
      <c r="T345" s="9">
        <f>AVERAGE(T340:T344)</f>
        <v>-0.44521987400000002</v>
      </c>
      <c r="U345" s="9">
        <f>AVERAGE(U340:U344)</f>
        <v>1.4268288694159998</v>
      </c>
      <c r="V345" s="9"/>
      <c r="W345" s="9"/>
      <c r="X345" s="9">
        <f t="shared" ref="X345:AC345" si="594">SUM(X340:X344)</f>
        <v>0</v>
      </c>
      <c r="Y345" s="9">
        <f t="shared" si="594"/>
        <v>0</v>
      </c>
      <c r="Z345" s="9">
        <f t="shared" si="594"/>
        <v>1</v>
      </c>
      <c r="AA345" s="9">
        <f t="shared" si="594"/>
        <v>1</v>
      </c>
      <c r="AB345" s="9">
        <f t="shared" si="594"/>
        <v>1</v>
      </c>
      <c r="AC345" s="9">
        <f t="shared" si="594"/>
        <v>1</v>
      </c>
      <c r="AD345" s="9"/>
      <c r="AF345" s="9">
        <f>SUM(AF340:AF344)</f>
        <v>0</v>
      </c>
      <c r="AG345" s="9">
        <f>SUM(AG340:AG344)</f>
        <v>0</v>
      </c>
      <c r="AH345" s="9"/>
      <c r="AI345" s="9"/>
      <c r="AJ345" s="9"/>
      <c r="AK345" s="9">
        <f>AVERAGE(AK340:AK344)</f>
        <v>-0.1114241666666667</v>
      </c>
      <c r="AL345" s="9">
        <f>AVERAGE(AL340:AL344)</f>
        <v>1.1741775016666665</v>
      </c>
      <c r="AM345" s="9"/>
      <c r="AN345" s="9">
        <f>SUM(AN340:AN344)</f>
        <v>0</v>
      </c>
      <c r="AO345" s="9"/>
      <c r="AP345" s="9">
        <f>AVERAGE(AP340:AP344)</f>
        <v>-6.5590833333333376E-2</v>
      </c>
      <c r="AQ345" s="9">
        <f>AVERAGE(AQ340:AQ344)</f>
        <v>1.1741775016666665</v>
      </c>
      <c r="AR345" s="9"/>
      <c r="AS345" s="9"/>
      <c r="AT345" s="9">
        <f t="shared" ref="AT345:BI345" si="595">SUM(AT340:AT344)</f>
        <v>0</v>
      </c>
      <c r="AU345" s="9">
        <f t="shared" si="595"/>
        <v>0</v>
      </c>
      <c r="AV345" s="9">
        <f t="shared" si="595"/>
        <v>0</v>
      </c>
      <c r="AW345" s="9">
        <f t="shared" si="595"/>
        <v>0</v>
      </c>
      <c r="AX345" s="9">
        <f t="shared" si="595"/>
        <v>1</v>
      </c>
      <c r="AY345" s="9">
        <f t="shared" si="595"/>
        <v>1</v>
      </c>
      <c r="AZ345" s="9">
        <f t="shared" si="595"/>
        <v>5</v>
      </c>
      <c r="BA345" s="9">
        <f t="shared" si="595"/>
        <v>0</v>
      </c>
      <c r="BB345" s="9">
        <f t="shared" si="595"/>
        <v>0</v>
      </c>
      <c r="BC345" s="9">
        <f t="shared" si="595"/>
        <v>0</v>
      </c>
      <c r="BD345" s="9">
        <f t="shared" si="595"/>
        <v>0</v>
      </c>
      <c r="BE345" s="9">
        <f t="shared" si="595"/>
        <v>0</v>
      </c>
      <c r="BF345" s="9">
        <f t="shared" si="595"/>
        <v>1</v>
      </c>
      <c r="BG345" s="9">
        <f t="shared" si="595"/>
        <v>1</v>
      </c>
      <c r="BH345" s="9">
        <f t="shared" si="595"/>
        <v>1</v>
      </c>
      <c r="BI345" s="9">
        <f t="shared" si="595"/>
        <v>1</v>
      </c>
    </row>
    <row r="346" spans="1:67">
      <c r="A346" s="9"/>
      <c r="B346" s="9"/>
      <c r="C346" s="9"/>
      <c r="D346" s="9"/>
      <c r="E346" s="9"/>
      <c r="F346" s="9"/>
      <c r="G346" s="9"/>
      <c r="H346" s="9"/>
      <c r="J346" s="9"/>
      <c r="K346" s="9"/>
      <c r="L346" s="9"/>
      <c r="M346" s="9"/>
      <c r="N346" s="9"/>
      <c r="O346" s="9">
        <f>P$3 + O345*P$4</f>
        <v>1.3568600151199999</v>
      </c>
      <c r="P346" s="9"/>
      <c r="Q346" s="9"/>
      <c r="R346" s="9"/>
      <c r="S346" s="9"/>
      <c r="T346" s="9">
        <f>U$3 + T345*U$4</f>
        <v>1.3465736151199998</v>
      </c>
      <c r="U346" s="9"/>
      <c r="V346" s="9"/>
      <c r="W346" s="9"/>
      <c r="X346" s="9"/>
      <c r="Y346" s="9"/>
      <c r="Z346" s="9">
        <f>Z345-Y345</f>
        <v>1</v>
      </c>
      <c r="AA346" s="9"/>
      <c r="AB346" s="9"/>
      <c r="AC346" s="9"/>
      <c r="AD346" s="9"/>
      <c r="AF346" s="9"/>
      <c r="AG346" s="9"/>
      <c r="AH346" s="9"/>
      <c r="AI346" s="9"/>
      <c r="AJ346" s="9"/>
      <c r="AK346" s="9">
        <f>AL$3 + AK345*AL$4</f>
        <v>1.1844006166666665</v>
      </c>
      <c r="AL346" s="9"/>
      <c r="AM346" s="9"/>
      <c r="AN346" s="9"/>
      <c r="AO346" s="9"/>
      <c r="AP346" s="9">
        <f>AQ$3 + AP345*AQ$4</f>
        <v>1.1908172833333333</v>
      </c>
      <c r="AQ346" s="9"/>
      <c r="AR346" s="9"/>
      <c r="AS346" s="9"/>
      <c r="AT346" s="9"/>
      <c r="AU346" s="9"/>
      <c r="AV346" s="9">
        <f>AV345-AU345</f>
        <v>0</v>
      </c>
      <c r="AW346" s="9"/>
      <c r="AX346" s="9"/>
      <c r="AY346" s="9"/>
      <c r="AZ346" s="9"/>
    </row>
    <row r="347" spans="1:67">
      <c r="A347" s="9"/>
      <c r="B347" s="9"/>
      <c r="C347" s="9"/>
      <c r="D347" s="9"/>
      <c r="E347" s="9"/>
      <c r="F347" s="9"/>
      <c r="G347" s="9"/>
      <c r="H347" s="9"/>
      <c r="J347" s="9"/>
      <c r="K347" s="9"/>
      <c r="L347" s="9"/>
      <c r="M347" s="9"/>
      <c r="N347" s="9"/>
      <c r="O347" s="9">
        <f>STDEV(O340:O344)</f>
        <v>1.0568811662039166</v>
      </c>
      <c r="P347" s="9"/>
      <c r="Q347" s="9"/>
      <c r="R347" s="9"/>
      <c r="S347" s="9"/>
      <c r="T347" s="9">
        <f>STDEV(T340:T344)</f>
        <v>1.0738822554071514</v>
      </c>
      <c r="U347" s="9"/>
      <c r="V347" s="9"/>
      <c r="W347" s="9"/>
      <c r="X347" s="9"/>
      <c r="Y347" s="9"/>
      <c r="Z347" s="9"/>
      <c r="AA347" s="9"/>
      <c r="AB347" s="9"/>
      <c r="AC347" s="9"/>
      <c r="AD347" s="9"/>
      <c r="AF347" s="9"/>
      <c r="AG347" s="9"/>
      <c r="AH347" s="9"/>
      <c r="AI347" s="9"/>
      <c r="AJ347" s="9"/>
      <c r="AK347" s="9">
        <f>STDEV(AK340:AK344)</f>
        <v>0.66595137917910763</v>
      </c>
      <c r="AL347" s="9"/>
      <c r="AM347" s="9"/>
      <c r="AN347" s="9"/>
      <c r="AO347" s="9"/>
      <c r="AP347" s="9">
        <f>STDEV(AP340:AP344)</f>
        <v>0.70892126202421102</v>
      </c>
      <c r="AQ347" s="9"/>
      <c r="AR347" s="9"/>
      <c r="AS347" s="9"/>
      <c r="AT347" s="9"/>
      <c r="AU347" s="9"/>
      <c r="AV347" s="9"/>
      <c r="AW347" s="9"/>
      <c r="AX347" s="9"/>
      <c r="AY347" s="9"/>
      <c r="AZ347" s="9"/>
    </row>
    <row r="348" spans="1:67">
      <c r="A348" s="9"/>
      <c r="B348" s="9"/>
      <c r="C348" s="9"/>
      <c r="D348" s="9"/>
      <c r="E348" s="9"/>
      <c r="F348" s="9"/>
      <c r="G348" s="9"/>
      <c r="H348" s="9"/>
      <c r="J348" s="9"/>
      <c r="K348" s="9"/>
      <c r="L348" s="9"/>
      <c r="M348" s="9"/>
      <c r="N348" s="9"/>
      <c r="O348" s="9">
        <f>SQRT(O347^2 + O345^2)</f>
        <v>1.1163502850282103</v>
      </c>
      <c r="P348" s="9"/>
      <c r="Q348" s="9"/>
      <c r="R348" s="9"/>
      <c r="S348" s="9"/>
      <c r="T348" s="9">
        <f>SQRT(T347^2 + T345^2)</f>
        <v>1.162516165342627</v>
      </c>
      <c r="U348" s="9"/>
      <c r="V348" s="9"/>
      <c r="W348" s="9"/>
      <c r="X348" s="9"/>
      <c r="Y348" s="9"/>
      <c r="Z348" s="9"/>
      <c r="AA348" s="9"/>
      <c r="AB348" s="9"/>
      <c r="AC348" s="9"/>
      <c r="AD348" s="9"/>
      <c r="AF348" s="9"/>
      <c r="AG348" s="9"/>
      <c r="AH348" s="9"/>
      <c r="AI348" s="9"/>
      <c r="AJ348" s="9"/>
      <c r="AK348" s="9">
        <f>SQRT(AK347^2 + AK345^2)</f>
        <v>0.67520854878172021</v>
      </c>
      <c r="AL348" s="9"/>
      <c r="AM348" s="9"/>
      <c r="AN348" s="9"/>
      <c r="AO348" s="9"/>
      <c r="AP348" s="9">
        <f>SQRT(AP347^2 + AP345^2)</f>
        <v>0.71194909450561217</v>
      </c>
      <c r="AQ348" s="9"/>
      <c r="AR348" s="9"/>
      <c r="AS348" s="9"/>
      <c r="AT348" s="9"/>
      <c r="AU348" s="9"/>
      <c r="AV348" s="9"/>
      <c r="AW348" s="9"/>
      <c r="AX348" s="9"/>
      <c r="AY348" s="9"/>
      <c r="AZ348" s="9"/>
    </row>
    <row r="349" spans="1:67">
      <c r="A349" s="9"/>
      <c r="B349" s="9"/>
      <c r="C349" s="9"/>
      <c r="D349" s="9"/>
      <c r="E349" s="9"/>
      <c r="F349" s="9"/>
      <c r="G349" s="9"/>
      <c r="H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</row>
    <row r="350" spans="1:67">
      <c r="A350" s="9"/>
      <c r="B350" s="9"/>
      <c r="C350" s="9"/>
      <c r="D350" s="9"/>
      <c r="E350" s="9"/>
      <c r="F350" s="9"/>
      <c r="G350" s="9"/>
      <c r="H350" s="9"/>
      <c r="J350" s="9"/>
      <c r="K350" s="9"/>
      <c r="L350" s="9">
        <f>AVERAGE(I351:I353)</f>
        <v>-0.52379999999999993</v>
      </c>
      <c r="M350" s="9"/>
      <c r="N350" s="9">
        <v>0</v>
      </c>
      <c r="O350" s="9"/>
      <c r="P350" s="9"/>
      <c r="Q350" s="9">
        <f>AVERAGE(I351:I353)</f>
        <v>-0.52379999999999993</v>
      </c>
      <c r="R350" s="9"/>
      <c r="S350" s="9">
        <f>-1*Q350</f>
        <v>0.52379999999999993</v>
      </c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F350" s="9"/>
      <c r="AG350" s="9"/>
      <c r="AH350" s="9">
        <f>AVERAGE(AE351:AE353)</f>
        <v>-1.4583333333333333</v>
      </c>
      <c r="AI350" s="9"/>
      <c r="AJ350" s="9">
        <v>0</v>
      </c>
      <c r="AK350" s="9"/>
      <c r="AL350" s="9"/>
      <c r="AM350" s="9">
        <f>AVERAGE(AE351:AE353)</f>
        <v>-1.4583333333333333</v>
      </c>
      <c r="AN350" s="9"/>
      <c r="AO350" s="9">
        <f>-1*AM350</f>
        <v>1.4583333333333333</v>
      </c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</row>
    <row r="351" spans="1:67">
      <c r="A351" s="55" t="s">
        <v>18</v>
      </c>
      <c r="B351" s="56">
        <v>5</v>
      </c>
      <c r="C351" s="55" t="s">
        <v>358</v>
      </c>
      <c r="D351" s="55">
        <v>542</v>
      </c>
      <c r="E351" s="55" t="s">
        <v>286</v>
      </c>
      <c r="F351" s="55">
        <v>20091112</v>
      </c>
      <c r="G351" s="55" t="s">
        <v>144</v>
      </c>
      <c r="H351" s="9">
        <f>IF(X351=1,IF(ABS(I352-I351)&gt;H$3,IF(I351&gt;Q350,IF(I351&gt;I352,Q350+H$4,I351),IF(I351&lt;I352,Q350-H$4,I351)),I351),I351)</f>
        <v>-0.71430000000000005</v>
      </c>
      <c r="I351" s="55">
        <v>-0.71430000000000005</v>
      </c>
      <c r="J351" s="9">
        <f>IF(ABS(I351)&gt;=1.96,1,0)</f>
        <v>0</v>
      </c>
      <c r="K351" s="9">
        <f>IF(ABS(I351)&gt;=1.96,1,IF(((SQRT(ABS(I351-I350)) - 0.969)/0.416)&gt;=1.96,1,0))</f>
        <v>0</v>
      </c>
      <c r="L351" s="9">
        <f>L$2*I351 + (1-L$2)*L350</f>
        <v>-0.58094999999999997</v>
      </c>
      <c r="M351" s="9">
        <f>SQRT(M$2/(2 - M$2))</f>
        <v>0.42008402520840293</v>
      </c>
      <c r="N351" s="9">
        <f>IF(ABS(L351)&gt;=0*M351,(-L351),0)</f>
        <v>0.58094999999999997</v>
      </c>
      <c r="O351" s="9">
        <f>I351+N350</f>
        <v>-0.71430000000000005</v>
      </c>
      <c r="P351" s="9">
        <f>IF(N351=0, P$3, P$3 + L351*P$4)</f>
        <v>1.3302859999999999</v>
      </c>
      <c r="Q351" s="9">
        <f>Q$2*H351 + (1-Q$2)*Q350</f>
        <v>-0.58094999999999997</v>
      </c>
      <c r="R351" s="9">
        <f>IF(Q351&gt;=R$2,1,IF(Q351&lt;=R$3,1,0))</f>
        <v>0</v>
      </c>
      <c r="S351" s="9">
        <f>-1*Q351</f>
        <v>0.58094999999999997</v>
      </c>
      <c r="T351" s="9">
        <f>H351+S350</f>
        <v>-0.19050000000000011</v>
      </c>
      <c r="U351" s="9">
        <f>IF(S351=0, U$3, U$3 + Q351*U$4)</f>
        <v>1.3302859999999999</v>
      </c>
      <c r="V351" s="9">
        <f>I351 - Q350</f>
        <v>-0.19050000000000011</v>
      </c>
      <c r="W351" s="9">
        <f>IF(W$3=0,SQRT(1 + (Q$2/(2 - Q$2))),W$2)</f>
        <v>1.0846522890932808</v>
      </c>
      <c r="X351" s="9">
        <f>IF(ABS(V351)&gt;(W351*X$3), 1, 0)</f>
        <v>0</v>
      </c>
      <c r="Y351" s="9">
        <f>IF(ABS(V351)&gt;(W351*Y$3), 1, 0)</f>
        <v>0</v>
      </c>
      <c r="Z351" s="9">
        <f>IF(ABS(V351)&gt;(W351*Z$3), 1, 0)</f>
        <v>0</v>
      </c>
      <c r="AA351" s="9">
        <f>IF(ABS(V351)&gt;(W351*AA$3), 1, 0)</f>
        <v>0</v>
      </c>
      <c r="AB351" s="9">
        <f>IF(Y350+Z350=0,IF(ABS(V351)&lt;=AB$2,IF(ABS(Q351)&lt;=AB$3,1,0), 0), 0)</f>
        <v>0</v>
      </c>
      <c r="AC351" s="9">
        <f>IF(Y350+Z350=0, IF(ABS(V351)&lt;=AC$2,IF(ABS(Q351)&lt;=AC$3,1,0), 0), 0)</f>
        <v>1</v>
      </c>
      <c r="AD351" s="9">
        <f>IF(AT351=1,IF(ABS(AE352-AE351)&gt;AD$3,IF(AE351&gt;AM350,IF(AE351&gt;AE352,AM350+AD$4,AE351),IF(AE351&lt;AE352,AM350-AD$4,AE351)),AE351),AE351)</f>
        <v>-1.3125</v>
      </c>
      <c r="AE351" s="55">
        <v>-1.3125</v>
      </c>
      <c r="AF351" s="9">
        <f>IF(ABS(AE351)&gt;=1.96,1,0)</f>
        <v>0</v>
      </c>
      <c r="AG351" s="9">
        <f>IF(ABS(AE351)&gt;=1.96,1,IF(((SQRT(ABS(AE351-AE350)) - 0.969)/0.416)&gt;=1.8,1,0))</f>
        <v>0</v>
      </c>
      <c r="AH351" s="9">
        <f>AH$2*AE351 + (1-AH$2)*AH350</f>
        <v>-1.4145833333333333</v>
      </c>
      <c r="AI351" s="9">
        <f>SQRT(AI$2/(2 - AI$2))</f>
        <v>0.42008402520840293</v>
      </c>
      <c r="AJ351" s="9">
        <f>IF(ABS(AH351)&gt;=0*AI351,(-AH351),0)</f>
        <v>1.4145833333333333</v>
      </c>
      <c r="AK351" s="9">
        <f>AE351+AJ350</f>
        <v>-1.3125</v>
      </c>
      <c r="AL351" s="9">
        <f>IF(AJ351=0, AL$3, AL$3 + AH351*AL$4)</f>
        <v>1.0019583333333333</v>
      </c>
      <c r="AM351" s="9">
        <f>AM$2*AD351 + (1-AM$2)*AM350</f>
        <v>-1.4145833333333333</v>
      </c>
      <c r="AN351" s="9">
        <f>IF(AM351&gt;=AN$2,1,IF(AM351&lt;=AN$3,1,0))</f>
        <v>0</v>
      </c>
      <c r="AO351" s="9">
        <f>-1*AM351</f>
        <v>1.4145833333333333</v>
      </c>
      <c r="AP351" s="9">
        <f>AD351+AO350</f>
        <v>0.14583333333333326</v>
      </c>
      <c r="AQ351" s="9">
        <f>IF(AO351=0, AQ$3, AQ$3 + AM351*AQ$4)</f>
        <v>1.0019583333333333</v>
      </c>
      <c r="AR351" s="9">
        <f>AE351 - AM350</f>
        <v>0.14583333333333326</v>
      </c>
      <c r="AS351" s="9">
        <f>IF(AS$3=0,SQRT(1 + (AM$2/(2 - AM$2))),AS$2)</f>
        <v>1.0846522890932808</v>
      </c>
      <c r="AT351" s="9">
        <f>IF(ABS(AR351)&gt;(AS351*AT$3), 1, 0)</f>
        <v>0</v>
      </c>
      <c r="AU351" s="9">
        <f>IF(ABS(AR351)&gt;(AS351*AU$3), 1, 0)</f>
        <v>0</v>
      </c>
      <c r="AV351" s="9">
        <f>IF(ABS(AR351)&gt;(AS351*AV$3), 1, 0)</f>
        <v>0</v>
      </c>
      <c r="AW351" s="9">
        <f>IF(ABS(AR351)&gt;(AS351*AW$3), 1, 0)</f>
        <v>0</v>
      </c>
      <c r="AX351" s="9">
        <f>IF(AU350+AV350=0,IF(ABS(AR351)&lt;=AX$2,IF(ABS(AM351)&lt;=AX$3,1,0), 0), 0)</f>
        <v>0</v>
      </c>
      <c r="AY351" s="9">
        <f>IF(AU350+AV350=0, IF(ABS(AR351)&lt;=AY$2,IF(ABS(AM351)&lt;=AY$3,1,0), 0), 0)</f>
        <v>1</v>
      </c>
      <c r="AZ351" s="9">
        <v>1</v>
      </c>
      <c r="BA351" s="11">
        <f t="shared" ref="BA351:BB354" si="596">IF(SUM(J351,AF351)&gt;0,1,0)</f>
        <v>0</v>
      </c>
      <c r="BB351" s="11">
        <f t="shared" si="596"/>
        <v>0</v>
      </c>
      <c r="BC351" s="11">
        <f>IF(SUM(R351,AN351)&gt;0,1,0)</f>
        <v>0</v>
      </c>
      <c r="BD351" s="11">
        <f t="shared" ref="BD351:BG354" si="597">IF(SUM(X351,AT351)&gt;0,1,0)</f>
        <v>0</v>
      </c>
      <c r="BE351" s="11">
        <f t="shared" si="597"/>
        <v>0</v>
      </c>
      <c r="BF351" s="11">
        <f t="shared" si="597"/>
        <v>0</v>
      </c>
      <c r="BG351" s="11">
        <f t="shared" si="597"/>
        <v>0</v>
      </c>
      <c r="BH351" s="11">
        <f t="shared" ref="BH351:BI354" si="598">IF(SUM(AB351,AX351)=2,1,0)</f>
        <v>0</v>
      </c>
      <c r="BI351" s="11">
        <f t="shared" si="598"/>
        <v>1</v>
      </c>
      <c r="BL351" s="11">
        <f>BL$3*BL$4</f>
        <v>2.1259184866228305</v>
      </c>
      <c r="BM351" s="11">
        <f>BM$3*BM$4</f>
        <v>1.7896762770039132</v>
      </c>
      <c r="BN351" s="11">
        <f>BN$3*BN$4</f>
        <v>-2.1259184866228305</v>
      </c>
      <c r="BO351" s="11">
        <f>BO$3*BO$4</f>
        <v>-1.7896762770039132</v>
      </c>
    </row>
    <row r="352" spans="1:67">
      <c r="A352" s="55" t="s">
        <v>18</v>
      </c>
      <c r="B352" s="56">
        <v>5</v>
      </c>
      <c r="C352" s="55" t="s">
        <v>358</v>
      </c>
      <c r="D352" s="55">
        <v>541</v>
      </c>
      <c r="E352" s="55" t="s">
        <v>292</v>
      </c>
      <c r="F352" s="55">
        <v>20091120</v>
      </c>
      <c r="G352" s="55" t="s">
        <v>0</v>
      </c>
      <c r="H352" s="9">
        <f>IF(X352=1,IF(ABS(I353-I352)&gt;H$3,IF(I352&gt;Q351,IF(I352&gt;I353,Q351+H$4,I352),IF(I352&lt;I353,Q351-H$4,I352)),I352),I352)</f>
        <v>-1.0713999999999999</v>
      </c>
      <c r="I352" s="55">
        <v>-1.0713999999999999</v>
      </c>
      <c r="J352" s="9">
        <f>IF(ABS(I352)&gt;=1.96,1,0)</f>
        <v>0</v>
      </c>
      <c r="K352" s="9">
        <f>IF(ABS(I352)&gt;=1.96,1,IF(((SQRT(ABS(I352-I351)) - 0.969)/0.416)&gt;=1.96,1,0))</f>
        <v>0</v>
      </c>
      <c r="L352" s="9">
        <f>L$2*I352 + (1-L$2)*L351</f>
        <v>-0.72808499999999987</v>
      </c>
      <c r="M352" s="9">
        <f>SQRT(M$2/(2 - M$2))</f>
        <v>0.42008402520840293</v>
      </c>
      <c r="N352" s="9">
        <f>IF(ABS(L352)&gt;=0*M352,(-L352),0)</f>
        <v>0.72808499999999987</v>
      </c>
      <c r="O352" s="9">
        <f>I352+N351</f>
        <v>-0.49044999999999994</v>
      </c>
      <c r="P352" s="9">
        <f>IF(N352=0, P$3, P$3 + L352*P$4)</f>
        <v>1.3126297999999998</v>
      </c>
      <c r="Q352" s="9">
        <f>Q$2*H352 + (1-Q$2)*Q351</f>
        <v>-0.72808499999999987</v>
      </c>
      <c r="R352" s="9">
        <f>IF(Q352&gt;=R$2,1,IF(Q352&lt;=R$3,1,0))</f>
        <v>0</v>
      </c>
      <c r="S352" s="9">
        <f>-1*Q352</f>
        <v>0.72808499999999987</v>
      </c>
      <c r="T352" s="9">
        <f>H352+S351</f>
        <v>-0.49044999999999994</v>
      </c>
      <c r="U352" s="9">
        <f>IF(S352=0, U$3, U$3 + Q352*U$4)</f>
        <v>1.3126297999999998</v>
      </c>
      <c r="V352" s="9">
        <f>I352 - Q351</f>
        <v>-0.49044999999999994</v>
      </c>
      <c r="W352" s="9">
        <f>IF(W$3=0,SQRT(1 + (Q$2/(2 - Q$2))),W$2)</f>
        <v>1.0846522890932808</v>
      </c>
      <c r="X352" s="9">
        <f>IF(ABS(V352)&gt;(W352*X$3), 1, 0)</f>
        <v>0</v>
      </c>
      <c r="Y352" s="9">
        <f>IF(ABS(V352)&gt;(W352*Y$3), 1, 0)</f>
        <v>0</v>
      </c>
      <c r="Z352" s="9">
        <f>IF(ABS(V352)&gt;(W352*Z$3), 1, 0)</f>
        <v>0</v>
      </c>
      <c r="AA352" s="9">
        <f>IF(ABS(V352)&gt;(W352*AA$3), 1, 0)</f>
        <v>0</v>
      </c>
      <c r="AB352" s="9">
        <f>IF(Y351+Z351=0,IF(ABS(V352)&lt;=AB$2,IF(ABS(Q352)&lt;=AB$3,1,0), 0), 0)</f>
        <v>0</v>
      </c>
      <c r="AC352" s="9">
        <f>IF(Y351+Z351=0, IF(ABS(V352)&lt;=AC$2,IF(ABS(Q352)&lt;=AC$3,1,0), 0), 0)</f>
        <v>1</v>
      </c>
      <c r="AD352" s="9">
        <f>IF(AT352=1,IF(ABS(AE353-AE352)&gt;AD$3,IF(AE352&gt;AM351,IF(AE352&gt;AE353,AM351+AD$4,AE352),IF(AE352&lt;AE353,AM351-AD$4,AE352)),AE352),AE352)</f>
        <v>-1.4375</v>
      </c>
      <c r="AE352" s="55">
        <v>-1.4375</v>
      </c>
      <c r="AF352" s="9">
        <f>IF(ABS(AE352)&gt;=1.96,1,0)</f>
        <v>0</v>
      </c>
      <c r="AG352" s="9">
        <f>IF(ABS(AE352)&gt;=1.96,1,IF(((SQRT(ABS(AE352-AE351)) - 0.969)/0.416)&gt;=1.8,1,0))</f>
        <v>0</v>
      </c>
      <c r="AH352" s="9">
        <f>AH$2*AE352 + (1-AH$2)*AH351</f>
        <v>-1.4214583333333333</v>
      </c>
      <c r="AI352" s="9">
        <f>SQRT(AI$2/(2 - AI$2))</f>
        <v>0.42008402520840293</v>
      </c>
      <c r="AJ352" s="9">
        <f t="shared" ref="AJ352:AJ354" si="599">IF(ABS(AH352)&gt;=0*AI352,(-AH352),0)</f>
        <v>1.4214583333333333</v>
      </c>
      <c r="AK352" s="9">
        <f>AE352+AJ351</f>
        <v>-2.2916666666666696E-2</v>
      </c>
      <c r="AL352" s="9">
        <f>IF(AJ352=0, AL$3, AL$3 + AH352*AL$4)</f>
        <v>1.0009958333333333</v>
      </c>
      <c r="AM352" s="9">
        <f>AM$2*AD352 + (1-AM$2)*AM351</f>
        <v>-1.4214583333333333</v>
      </c>
      <c r="AN352" s="9">
        <f>IF(AM352&gt;=AN$2,1,IF(AM352&lt;=AN$3,1,0))</f>
        <v>0</v>
      </c>
      <c r="AO352" s="9">
        <f>-1*AM352</f>
        <v>1.4214583333333333</v>
      </c>
      <c r="AP352" s="9">
        <f>AD352+AO351</f>
        <v>-2.2916666666666696E-2</v>
      </c>
      <c r="AQ352" s="9">
        <f>IF(AO352=0, AQ$3, AQ$3 + AM352*AQ$4)</f>
        <v>1.0009958333333333</v>
      </c>
      <c r="AR352" s="9">
        <f>AE352 - AM351</f>
        <v>-2.2916666666666696E-2</v>
      </c>
      <c r="AS352" s="9">
        <f>IF(AS$3=0,SQRT(1 + (AM$2/(2 - AM$2))),AS$2)</f>
        <v>1.0846522890932808</v>
      </c>
      <c r="AT352" s="9">
        <f>IF(ABS(AR352)&gt;(AS352*AT$3), 1, 0)</f>
        <v>0</v>
      </c>
      <c r="AU352" s="9">
        <f>IF(ABS(AR352)&gt;(AS352*AU$3), 1, 0)</f>
        <v>0</v>
      </c>
      <c r="AV352" s="9">
        <f>IF(ABS(AR352)&gt;(AS352*AV$3), 1, 0)</f>
        <v>0</v>
      </c>
      <c r="AW352" s="9">
        <f>IF(ABS(AR352)&gt;(AS352*AW$3), 1, 0)</f>
        <v>0</v>
      </c>
      <c r="AX352" s="9">
        <f>IF(AU351+AV351=0,IF(ABS(AR352)&lt;=AX$2,IF(ABS(AM352)&lt;=AX$3,1,0), 0), 0)</f>
        <v>0</v>
      </c>
      <c r="AY352" s="9">
        <f>IF(AU351+AV351=0, IF(ABS(AR352)&lt;=AY$2,IF(ABS(AM352)&lt;=AY$3,1,0), 0), 0)</f>
        <v>1</v>
      </c>
      <c r="AZ352" s="9">
        <v>1</v>
      </c>
      <c r="BA352" s="11">
        <f t="shared" si="596"/>
        <v>0</v>
      </c>
      <c r="BB352" s="11">
        <f t="shared" si="596"/>
        <v>0</v>
      </c>
      <c r="BC352" s="11">
        <f>IF(SUM(R352,AN352)&gt;0,1,0)</f>
        <v>0</v>
      </c>
      <c r="BD352" s="11">
        <f t="shared" si="597"/>
        <v>0</v>
      </c>
      <c r="BE352" s="11">
        <f t="shared" si="597"/>
        <v>0</v>
      </c>
      <c r="BF352" s="11">
        <f t="shared" si="597"/>
        <v>0</v>
      </c>
      <c r="BG352" s="11">
        <f t="shared" si="597"/>
        <v>0</v>
      </c>
      <c r="BH352" s="11">
        <f t="shared" si="598"/>
        <v>0</v>
      </c>
      <c r="BI352" s="11">
        <f t="shared" si="598"/>
        <v>1</v>
      </c>
      <c r="BL352" s="11">
        <f t="shared" ref="BL352:BO354" si="600">BL$3*BL$4</f>
        <v>2.1259184866228305</v>
      </c>
      <c r="BM352" s="11">
        <f t="shared" si="600"/>
        <v>1.7896762770039132</v>
      </c>
      <c r="BN352" s="11">
        <f t="shared" si="600"/>
        <v>-2.1259184866228305</v>
      </c>
      <c r="BO352" s="11">
        <f t="shared" si="600"/>
        <v>-1.7896762770039132</v>
      </c>
    </row>
    <row r="353" spans="1:67">
      <c r="A353" s="55" t="s">
        <v>18</v>
      </c>
      <c r="B353" s="56">
        <v>5</v>
      </c>
      <c r="C353" s="55" t="s">
        <v>358</v>
      </c>
      <c r="D353" s="55">
        <v>540</v>
      </c>
      <c r="E353" s="55" t="s">
        <v>296</v>
      </c>
      <c r="F353" s="55">
        <v>20091127</v>
      </c>
      <c r="G353" s="55" t="s">
        <v>149</v>
      </c>
      <c r="H353" s="9">
        <f>IF(X353=1,IF(ABS(I354-I353)&gt;H$3,IF(I353&gt;Q352,IF(I353&gt;I354,Q352+H$4,I353),IF(I353&lt;I354,Q352-H$4,I353)),I353),I353)</f>
        <v>0.21429999999999999</v>
      </c>
      <c r="I353" s="55">
        <v>0.21429999999999999</v>
      </c>
      <c r="J353" s="9">
        <f>IF(ABS(I353)&gt;=1.96,1,0)</f>
        <v>0</v>
      </c>
      <c r="K353" s="9">
        <f>IF(ABS(I353)&gt;=1.96,1,IF(((SQRT(ABS(I353-I352)) - 0.969)/0.416)&gt;=1.96,1,0))</f>
        <v>0</v>
      </c>
      <c r="L353" s="9">
        <f>L$2*I353 + (1-L$2)*L352</f>
        <v>-0.44536949999999992</v>
      </c>
      <c r="M353" s="9">
        <f>SQRT(M$2/(2 - M$2))</f>
        <v>0.42008402520840293</v>
      </c>
      <c r="N353" s="9">
        <f>IF(ABS(L353)&gt;=0*M353,(-L353),0)</f>
        <v>0.44536949999999992</v>
      </c>
      <c r="O353" s="9">
        <f>I353+N352</f>
        <v>0.94238499999999981</v>
      </c>
      <c r="P353" s="9">
        <f>IF(N353=0, P$3, P$3 + L353*P$4)</f>
        <v>1.3465556599999999</v>
      </c>
      <c r="Q353" s="9">
        <f>Q$2*H353 + (1-Q$2)*Q352</f>
        <v>-0.44536949999999992</v>
      </c>
      <c r="R353" s="9">
        <f>IF(Q353&gt;=R$2,1,IF(Q353&lt;=R$3,1,0))</f>
        <v>0</v>
      </c>
      <c r="S353" s="9">
        <f>-1*Q353</f>
        <v>0.44536949999999992</v>
      </c>
      <c r="T353" s="9">
        <f>H353+S352</f>
        <v>0.94238499999999981</v>
      </c>
      <c r="U353" s="9">
        <f>IF(S353=0, U$3, U$3 + Q353*U$4)</f>
        <v>1.3465556599999999</v>
      </c>
      <c r="V353" s="9">
        <f>I353 - Q352</f>
        <v>0.94238499999999981</v>
      </c>
      <c r="W353" s="9">
        <f>IF(W$3=0,SQRT(1 + (Q$2/(2 - Q$2))),W$2)</f>
        <v>1.0846522890932808</v>
      </c>
      <c r="X353" s="9">
        <f>IF(ABS(V353)&gt;(W353*X$3), 1, 0)</f>
        <v>0</v>
      </c>
      <c r="Y353" s="9">
        <f>IF(ABS(V353)&gt;(W353*Y$3), 1, 0)</f>
        <v>0</v>
      </c>
      <c r="Z353" s="9">
        <f>IF(ABS(V353)&gt;(W353*Z$3), 1, 0)</f>
        <v>0</v>
      </c>
      <c r="AA353" s="9">
        <f>IF(ABS(V353)&gt;(W353*AA$3), 1, 0)</f>
        <v>0</v>
      </c>
      <c r="AB353" s="9">
        <f>IF(Y352+Z352=0,IF(ABS(V353)&lt;=AB$2,IF(ABS(Q353)&lt;=AB$3,1,0), 0), 0)</f>
        <v>0</v>
      </c>
      <c r="AC353" s="9">
        <f>IF(Y352+Z352=0, IF(ABS(V353)&lt;=AC$2,IF(ABS(Q353)&lt;=AC$3,1,0), 0), 0)</f>
        <v>0</v>
      </c>
      <c r="AD353" s="9">
        <f>IF(AT353=1,IF(ABS(AE354-AE353)&gt;AD$3,IF(AE353&gt;AM352,IF(AE353&gt;AE354,AM352+AD$4,AE353),IF(AE353&lt;AE354,AM352-AD$4,AE353)),AE353),AE353)</f>
        <v>-1.625</v>
      </c>
      <c r="AE353" s="55">
        <v>-1.625</v>
      </c>
      <c r="AF353" s="9">
        <f>IF(ABS(AE353)&gt;=1.96,1,0)</f>
        <v>0</v>
      </c>
      <c r="AG353" s="9">
        <f>IF(ABS(AE353)&gt;=1.96,1,IF(((SQRT(ABS(AE353-AE352)) - 0.969)/0.416)&gt;=1.8,1,0))</f>
        <v>0</v>
      </c>
      <c r="AH353" s="9">
        <f>AH$2*AE353 + (1-AH$2)*AH352</f>
        <v>-1.4825208333333333</v>
      </c>
      <c r="AI353" s="9">
        <f>SQRT(AI$2/(2 - AI$2))</f>
        <v>0.42008402520840293</v>
      </c>
      <c r="AJ353" s="9">
        <f t="shared" si="599"/>
        <v>1.4825208333333333</v>
      </c>
      <c r="AK353" s="9">
        <f>AE353+AJ352</f>
        <v>-0.20354166666666673</v>
      </c>
      <c r="AL353" s="9">
        <f>IF(AJ353=0, AL$3, AL$3 + AH353*AL$4)</f>
        <v>0.99244708333333331</v>
      </c>
      <c r="AM353" s="9">
        <f>AM$2*AD353 + (1-AM$2)*AM352</f>
        <v>-1.4825208333333333</v>
      </c>
      <c r="AN353" s="9">
        <f>IF(AM353&gt;=AN$2,1,IF(AM353&lt;=AN$3,1,0))</f>
        <v>0</v>
      </c>
      <c r="AO353" s="9">
        <f>-1*AM353</f>
        <v>1.4825208333333333</v>
      </c>
      <c r="AP353" s="9">
        <f>AD353+AO352</f>
        <v>-0.20354166666666673</v>
      </c>
      <c r="AQ353" s="9">
        <f>IF(AO353=0, AQ$3, AQ$3 + AM353*AQ$4)</f>
        <v>0.99244708333333331</v>
      </c>
      <c r="AR353" s="9">
        <f>AE353 - AM352</f>
        <v>-0.20354166666666673</v>
      </c>
      <c r="AS353" s="9">
        <f>IF(AS$3=0,SQRT(1 + (AM$2/(2 - AM$2))),AS$2)</f>
        <v>1.0846522890932808</v>
      </c>
      <c r="AT353" s="9">
        <f>IF(ABS(AR353)&gt;(AS353*AT$3), 1, 0)</f>
        <v>0</v>
      </c>
      <c r="AU353" s="9">
        <f>IF(ABS(AR353)&gt;(AS353*AU$3), 1, 0)</f>
        <v>0</v>
      </c>
      <c r="AV353" s="9">
        <f>IF(ABS(AR353)&gt;(AS353*AV$3), 1, 0)</f>
        <v>0</v>
      </c>
      <c r="AW353" s="9">
        <f>IF(ABS(AR353)&gt;(AS353*AW$3), 1, 0)</f>
        <v>0</v>
      </c>
      <c r="AX353" s="9">
        <f>IF(AU352+AV352=0,IF(ABS(AR353)&lt;=AX$2,IF(ABS(AM353)&lt;=AX$3,1,0), 0), 0)</f>
        <v>0</v>
      </c>
      <c r="AY353" s="9">
        <f>IF(AU352+AV352=0, IF(ABS(AR353)&lt;=AY$2,IF(ABS(AM353)&lt;=AY$3,1,0), 0), 0)</f>
        <v>1</v>
      </c>
      <c r="AZ353" s="9">
        <v>1</v>
      </c>
      <c r="BA353" s="11">
        <f t="shared" si="596"/>
        <v>0</v>
      </c>
      <c r="BB353" s="11">
        <f t="shared" si="596"/>
        <v>0</v>
      </c>
      <c r="BC353" s="11">
        <f>IF(SUM(R353,AN353)&gt;0,1,0)</f>
        <v>0</v>
      </c>
      <c r="BD353" s="11">
        <f t="shared" si="597"/>
        <v>0</v>
      </c>
      <c r="BE353" s="11">
        <f t="shared" si="597"/>
        <v>0</v>
      </c>
      <c r="BF353" s="11">
        <f t="shared" si="597"/>
        <v>0</v>
      </c>
      <c r="BG353" s="11">
        <f t="shared" si="597"/>
        <v>0</v>
      </c>
      <c r="BH353" s="11">
        <f t="shared" si="598"/>
        <v>0</v>
      </c>
      <c r="BI353" s="11">
        <f t="shared" si="598"/>
        <v>0</v>
      </c>
      <c r="BL353" s="11">
        <f t="shared" si="600"/>
        <v>2.1259184866228305</v>
      </c>
      <c r="BM353" s="11">
        <f t="shared" si="600"/>
        <v>1.7896762770039132</v>
      </c>
      <c r="BN353" s="11">
        <f t="shared" si="600"/>
        <v>-2.1259184866228305</v>
      </c>
      <c r="BO353" s="11">
        <f t="shared" si="600"/>
        <v>-1.7896762770039132</v>
      </c>
    </row>
    <row r="354" spans="1:67">
      <c r="A354" s="55" t="s">
        <v>18</v>
      </c>
      <c r="B354" s="56">
        <v>5</v>
      </c>
      <c r="C354" s="55" t="s">
        <v>358</v>
      </c>
      <c r="D354" s="55">
        <v>542</v>
      </c>
      <c r="E354" s="55" t="s">
        <v>330</v>
      </c>
      <c r="F354" s="55">
        <v>20100327</v>
      </c>
      <c r="G354" s="55" t="s">
        <v>395</v>
      </c>
      <c r="H354" s="9">
        <f>IF(X354=1,IF(ABS(I355-I354)&gt;H$3,IF(I354&gt;Q353,IF(I354&gt;I355,Q353+H$4,I354),IF(I354&lt;I355,Q353-H$4,I354)),I354),I354)</f>
        <v>1.1667000000000001</v>
      </c>
      <c r="I354" s="55">
        <v>1.1667000000000001</v>
      </c>
      <c r="J354" s="9">
        <f>IF(ABS(I354)&gt;=1.96,1,0)</f>
        <v>0</v>
      </c>
      <c r="K354" s="9">
        <f>IF(ABS(I354)&gt;=1.96,1,IF(((SQRT(ABS(I354-I353)) - 0.969)/0.416)&gt;=1.96,1,0))</f>
        <v>0</v>
      </c>
      <c r="L354" s="9">
        <f>L$2*I354 + (1-L$2)*L353</f>
        <v>3.8251350000000073E-2</v>
      </c>
      <c r="M354" s="9">
        <f>SQRT(M$2/(2 - M$2))</f>
        <v>0.42008402520840293</v>
      </c>
      <c r="N354" s="9">
        <f>IF(ABS(L354)&gt;=0*M354,(-L354),0)</f>
        <v>-3.8251350000000073E-2</v>
      </c>
      <c r="O354" s="9">
        <f>I354+N353</f>
        <v>1.6120695</v>
      </c>
      <c r="P354" s="9">
        <f>IF(N354=0, P$3, P$3 + L354*P$4)</f>
        <v>1.4045901619999999</v>
      </c>
      <c r="Q354" s="9">
        <f>Q$2*H354 + (1-Q$2)*Q353</f>
        <v>3.8251350000000073E-2</v>
      </c>
      <c r="R354" s="9">
        <f>IF(Q354&gt;=R$2,1,IF(Q354&lt;=R$3,1,0))</f>
        <v>0</v>
      </c>
      <c r="S354" s="9">
        <f>-1*Q354</f>
        <v>-3.8251350000000073E-2</v>
      </c>
      <c r="T354" s="9">
        <f>H354+S353</f>
        <v>1.6120695</v>
      </c>
      <c r="U354" s="9">
        <f>IF(S354=0, U$3, U$3 + Q354*U$4)</f>
        <v>1.4045901619999999</v>
      </c>
      <c r="V354" s="9">
        <f>I354 - Q353</f>
        <v>1.6120695</v>
      </c>
      <c r="W354" s="9">
        <f>IF(W$3=0,SQRT(1 + (Q$2/(2 - Q$2))),W$2)</f>
        <v>1.0846522890932808</v>
      </c>
      <c r="X354" s="9">
        <f>IF(ABS(V354)&gt;(W354*X$3), 1, 0)</f>
        <v>0</v>
      </c>
      <c r="Y354" s="9">
        <f>IF(ABS(V354)&gt;(W354*Y$3), 1, 0)</f>
        <v>0</v>
      </c>
      <c r="Z354" s="9">
        <f>IF(ABS(V354)&gt;(W354*Z$3), 1, 0)</f>
        <v>0</v>
      </c>
      <c r="AA354" s="9">
        <f>IF(ABS(V354)&gt;(W354*AA$3), 1, 0)</f>
        <v>1</v>
      </c>
      <c r="AB354" s="9">
        <f>IF(Y353+Z353=0,IF(ABS(V354)&lt;=AB$2,IF(ABS(Q354)&lt;=AB$3,1,0), 0), 0)</f>
        <v>0</v>
      </c>
      <c r="AC354" s="9">
        <f>IF(Y353+Z353=0, IF(ABS(V354)&lt;=AC$2,IF(ABS(Q354)&lt;=AC$3,1,0), 0), 0)</f>
        <v>0</v>
      </c>
      <c r="AD354" s="9">
        <f>IF(AT354=1,IF(ABS(AE355-AE354)&gt;AD$3,IF(AE354&gt;AM353,IF(AE354&gt;AE355,AM353+AD$4,AE354),IF(AE354&lt;AE355,AM353-AD$4,AE354)),AE354),AE354)</f>
        <v>0.42859999999999998</v>
      </c>
      <c r="AE354" s="55">
        <v>0.42859999999999998</v>
      </c>
      <c r="AF354" s="9">
        <f>IF(ABS(AE354)&gt;=1.96,1,0)</f>
        <v>0</v>
      </c>
      <c r="AG354" s="9">
        <f>IF(ABS(AE354)&gt;=1.96,1,IF(((SQRT(ABS(AE354-AE353)) - 0.969)/0.416)&gt;=1.8,1,0))</f>
        <v>0</v>
      </c>
      <c r="AH354" s="9">
        <f>AH$2*AE354 + (1-AH$2)*AH353</f>
        <v>-0.9091845833333333</v>
      </c>
      <c r="AI354" s="9">
        <f>SQRT(AI$2/(2 - AI$2))</f>
        <v>0.42008402520840293</v>
      </c>
      <c r="AJ354" s="9">
        <f t="shared" si="599"/>
        <v>0.9091845833333333</v>
      </c>
      <c r="AK354" s="9">
        <f>AE354+AJ353</f>
        <v>1.9111208333333334</v>
      </c>
      <c r="AL354" s="9">
        <f>IF(AJ354=0, AL$3, AL$3 + AH354*AL$4)</f>
        <v>1.0727141583333333</v>
      </c>
      <c r="AM354" s="9">
        <f>AM$2*AD354 + (1-AM$2)*AM353</f>
        <v>-0.9091845833333333</v>
      </c>
      <c r="AN354" s="9">
        <f>IF(AM354&gt;=AN$2,1,IF(AM354&lt;=AN$3,1,0))</f>
        <v>0</v>
      </c>
      <c r="AO354" s="9">
        <f>-1*AM354</f>
        <v>0.9091845833333333</v>
      </c>
      <c r="AP354" s="9">
        <f>AD354+AO353</f>
        <v>1.9111208333333334</v>
      </c>
      <c r="AQ354" s="9">
        <f>IF(AO354=0, AQ$3, AQ$3 + AM354*AQ$4)</f>
        <v>1.0727141583333333</v>
      </c>
      <c r="AR354" s="9">
        <f>AE354 - AM353</f>
        <v>1.9111208333333334</v>
      </c>
      <c r="AS354" s="9">
        <f>IF(AS$3=0,SQRT(1 + (AM$2/(2 - AM$2))),AS$2)</f>
        <v>1.0846522890932808</v>
      </c>
      <c r="AT354" s="9">
        <f>IF(ABS(AR354)&gt;(AS354*AT$3), 1, 0)</f>
        <v>0</v>
      </c>
      <c r="AU354" s="9">
        <f>IF(ABS(AR354)&gt;(AS354*AU$3), 1, 0)</f>
        <v>0</v>
      </c>
      <c r="AV354" s="9">
        <f>IF(ABS(AR354)&gt;(AS354*AV$3), 1, 0)</f>
        <v>1</v>
      </c>
      <c r="AW354" s="9">
        <f>IF(ABS(AR354)&gt;(AS354*AW$3), 1, 0)</f>
        <v>1</v>
      </c>
      <c r="AX354" s="9">
        <f>IF(AU353+AV353=0,IF(ABS(AR354)&lt;=AX$2,IF(ABS(AM354)&lt;=AX$3,1,0), 0), 0)</f>
        <v>0</v>
      </c>
      <c r="AY354" s="9">
        <f>IF(AU353+AV353=0, IF(ABS(AR354)&lt;=AY$2,IF(ABS(AM354)&lt;=AY$3,1,0), 0), 0)</f>
        <v>0</v>
      </c>
      <c r="AZ354" s="9">
        <v>1</v>
      </c>
      <c r="BA354" s="11">
        <f t="shared" si="596"/>
        <v>0</v>
      </c>
      <c r="BB354" s="11">
        <f t="shared" si="596"/>
        <v>0</v>
      </c>
      <c r="BC354" s="11">
        <f>IF(SUM(R354,AN354)&gt;0,1,0)</f>
        <v>0</v>
      </c>
      <c r="BD354" s="11">
        <f t="shared" si="597"/>
        <v>0</v>
      </c>
      <c r="BE354" s="11">
        <f t="shared" si="597"/>
        <v>0</v>
      </c>
      <c r="BF354" s="11">
        <f t="shared" si="597"/>
        <v>1</v>
      </c>
      <c r="BG354" s="11">
        <f t="shared" si="597"/>
        <v>1</v>
      </c>
      <c r="BH354" s="11">
        <f t="shared" si="598"/>
        <v>0</v>
      </c>
      <c r="BI354" s="11">
        <f t="shared" si="598"/>
        <v>0</v>
      </c>
      <c r="BL354" s="11">
        <f t="shared" si="600"/>
        <v>2.1259184866228305</v>
      </c>
      <c r="BM354" s="11">
        <f t="shared" si="600"/>
        <v>1.7896762770039132</v>
      </c>
      <c r="BN354" s="11">
        <f t="shared" si="600"/>
        <v>-2.1259184866228305</v>
      </c>
      <c r="BO354" s="11">
        <f t="shared" si="600"/>
        <v>-1.7896762770039132</v>
      </c>
    </row>
    <row r="355" spans="1:67">
      <c r="A355" s="9"/>
      <c r="B355" s="9">
        <f>COUNT(B351:B354)</f>
        <v>4</v>
      </c>
      <c r="C355" s="9"/>
      <c r="D355" s="9"/>
      <c r="E355" s="9"/>
      <c r="F355" s="9"/>
      <c r="G355" s="9"/>
      <c r="H355" s="9"/>
      <c r="J355" s="9">
        <f>SUM(J351:J354)</f>
        <v>0</v>
      </c>
      <c r="K355" s="9">
        <f>SUM(K351:K354)</f>
        <v>0</v>
      </c>
      <c r="L355" s="9"/>
      <c r="M355" s="9"/>
      <c r="N355" s="9"/>
      <c r="O355" s="9">
        <f>AVERAGE(O351:O354)</f>
        <v>0.33742612499999997</v>
      </c>
      <c r="P355" s="9">
        <f>AVERAGE(P351:P354)</f>
        <v>1.3485154054999999</v>
      </c>
      <c r="Q355" s="9"/>
      <c r="R355" s="9">
        <f>SUM(R351:R354)</f>
        <v>0</v>
      </c>
      <c r="S355" s="9"/>
      <c r="T355" s="9">
        <f>AVERAGE(T351:T354)</f>
        <v>0.46837612499999992</v>
      </c>
      <c r="U355" s="9">
        <f>AVERAGE(U351:U354)</f>
        <v>1.3485154054999999</v>
      </c>
      <c r="V355" s="9"/>
      <c r="W355" s="9"/>
      <c r="X355" s="9">
        <f t="shared" ref="X355:AC355" si="601">SUM(X351:X354)</f>
        <v>0</v>
      </c>
      <c r="Y355" s="9">
        <f t="shared" si="601"/>
        <v>0</v>
      </c>
      <c r="Z355" s="9">
        <f t="shared" si="601"/>
        <v>0</v>
      </c>
      <c r="AA355" s="9">
        <f t="shared" si="601"/>
        <v>1</v>
      </c>
      <c r="AB355" s="9">
        <f t="shared" si="601"/>
        <v>0</v>
      </c>
      <c r="AC355" s="9">
        <f t="shared" si="601"/>
        <v>2</v>
      </c>
      <c r="AD355" s="9"/>
      <c r="AF355" s="9">
        <f>SUM(AF351:AF354)</f>
        <v>0</v>
      </c>
      <c r="AG355" s="9">
        <f>SUM(AG351:AG354)</f>
        <v>0</v>
      </c>
      <c r="AH355" s="9"/>
      <c r="AI355" s="9"/>
      <c r="AJ355" s="9"/>
      <c r="AK355" s="9">
        <f>AVERAGE(AK351:AK354)</f>
        <v>9.3040624999999988E-2</v>
      </c>
      <c r="AL355" s="9">
        <f>AVERAGE(AL351:AL354)</f>
        <v>1.0170288520833333</v>
      </c>
      <c r="AM355" s="9"/>
      <c r="AN355" s="9">
        <f>SUM(AN351:AN354)</f>
        <v>0</v>
      </c>
      <c r="AO355" s="9"/>
      <c r="AP355" s="9">
        <f>AVERAGE(AP351:AP354)</f>
        <v>0.4576239583333333</v>
      </c>
      <c r="AQ355" s="9">
        <f>AVERAGE(AQ351:AQ354)</f>
        <v>1.0170288520833333</v>
      </c>
      <c r="AR355" s="9"/>
      <c r="AS355" s="9"/>
      <c r="AT355" s="9">
        <f t="shared" ref="AT355:BI355" si="602">SUM(AT351:AT354)</f>
        <v>0</v>
      </c>
      <c r="AU355" s="9">
        <f t="shared" si="602"/>
        <v>0</v>
      </c>
      <c r="AV355" s="9">
        <f t="shared" si="602"/>
        <v>1</v>
      </c>
      <c r="AW355" s="9">
        <f t="shared" si="602"/>
        <v>1</v>
      </c>
      <c r="AX355" s="9">
        <f t="shared" si="602"/>
        <v>0</v>
      </c>
      <c r="AY355" s="9">
        <f t="shared" si="602"/>
        <v>3</v>
      </c>
      <c r="AZ355" s="9">
        <f t="shared" si="602"/>
        <v>4</v>
      </c>
      <c r="BA355" s="9">
        <f t="shared" si="602"/>
        <v>0</v>
      </c>
      <c r="BB355" s="9">
        <f t="shared" si="602"/>
        <v>0</v>
      </c>
      <c r="BC355" s="9">
        <f t="shared" si="602"/>
        <v>0</v>
      </c>
      <c r="BD355" s="9">
        <f t="shared" si="602"/>
        <v>0</v>
      </c>
      <c r="BE355" s="9">
        <f t="shared" si="602"/>
        <v>0</v>
      </c>
      <c r="BF355" s="9">
        <f t="shared" si="602"/>
        <v>1</v>
      </c>
      <c r="BG355" s="9">
        <f t="shared" si="602"/>
        <v>1</v>
      </c>
      <c r="BH355" s="9">
        <f t="shared" si="602"/>
        <v>0</v>
      </c>
      <c r="BI355" s="9">
        <f t="shared" si="602"/>
        <v>2</v>
      </c>
    </row>
    <row r="356" spans="1:67">
      <c r="A356" s="9"/>
      <c r="B356" s="9"/>
      <c r="C356" s="9"/>
      <c r="D356" s="9"/>
      <c r="E356" s="9"/>
      <c r="F356" s="9"/>
      <c r="G356" s="9"/>
      <c r="H356" s="9"/>
      <c r="J356" s="9"/>
      <c r="K356" s="9"/>
      <c r="L356" s="9"/>
      <c r="M356" s="9"/>
      <c r="N356" s="9"/>
      <c r="O356" s="9">
        <f>P$3 + O355*P$4</f>
        <v>1.4404911349999998</v>
      </c>
      <c r="P356" s="9"/>
      <c r="Q356" s="9"/>
      <c r="R356" s="9"/>
      <c r="S356" s="9"/>
      <c r="T356" s="9">
        <f>U$3 + T355*U$4</f>
        <v>1.4562051349999998</v>
      </c>
      <c r="U356" s="9"/>
      <c r="V356" s="9"/>
      <c r="W356" s="9"/>
      <c r="X356" s="9"/>
      <c r="Y356" s="9"/>
      <c r="Z356" s="9">
        <f>Z355-Y355</f>
        <v>0</v>
      </c>
      <c r="AA356" s="9"/>
      <c r="AB356" s="9"/>
      <c r="AC356" s="9"/>
      <c r="AD356" s="9"/>
      <c r="AF356" s="9"/>
      <c r="AG356" s="9"/>
      <c r="AH356" s="9"/>
      <c r="AI356" s="9"/>
      <c r="AJ356" s="9"/>
      <c r="AK356" s="9">
        <f>AL$3 + AK355*AL$4</f>
        <v>1.2130256875000001</v>
      </c>
      <c r="AL356" s="9"/>
      <c r="AM356" s="9"/>
      <c r="AN356" s="9"/>
      <c r="AO356" s="9"/>
      <c r="AP356" s="9">
        <f>AQ$3 + AP355*AQ$4</f>
        <v>1.2640673541666667</v>
      </c>
      <c r="AQ356" s="9"/>
      <c r="AR356" s="9"/>
      <c r="AS356" s="9"/>
      <c r="AT356" s="9"/>
      <c r="AU356" s="9"/>
      <c r="AV356" s="9">
        <f>AV355-AU355</f>
        <v>1</v>
      </c>
      <c r="AW356" s="9"/>
      <c r="AX356" s="9"/>
      <c r="AY356" s="9"/>
      <c r="AZ356" s="9"/>
    </row>
    <row r="357" spans="1:67">
      <c r="A357" s="9"/>
      <c r="B357" s="9"/>
      <c r="C357" s="9"/>
      <c r="D357" s="9"/>
      <c r="E357" s="9"/>
      <c r="F357" s="9"/>
      <c r="G357" s="9"/>
      <c r="H357" s="9"/>
      <c r="J357" s="9"/>
      <c r="K357" s="9"/>
      <c r="L357" s="9"/>
      <c r="M357" s="9"/>
      <c r="N357" s="9"/>
      <c r="O357" s="9">
        <f>STDEV(O351:O354)</f>
        <v>1.1228234788878122</v>
      </c>
      <c r="P357" s="9"/>
      <c r="Q357" s="9"/>
      <c r="R357" s="9"/>
      <c r="S357" s="9"/>
      <c r="T357" s="9">
        <f>STDEV(T351:T354)</f>
        <v>0.98084729285028316</v>
      </c>
      <c r="U357" s="9"/>
      <c r="V357" s="9"/>
      <c r="W357" s="9"/>
      <c r="X357" s="9"/>
      <c r="Y357" s="9"/>
      <c r="Z357" s="9"/>
      <c r="AA357" s="9"/>
      <c r="AB357" s="9"/>
      <c r="AC357" s="9"/>
      <c r="AD357" s="9"/>
      <c r="AF357" s="9"/>
      <c r="AG357" s="9"/>
      <c r="AH357" s="9"/>
      <c r="AI357" s="9"/>
      <c r="AJ357" s="9"/>
      <c r="AK357" s="9">
        <f>STDEV(AK351:AK354)</f>
        <v>1.3394485484307448</v>
      </c>
      <c r="AL357" s="9"/>
      <c r="AM357" s="9"/>
      <c r="AN357" s="9"/>
      <c r="AO357" s="9"/>
      <c r="AP357" s="9">
        <f>STDEV(AP351:AP354)</f>
        <v>0.97944301100671283</v>
      </c>
      <c r="AQ357" s="9"/>
      <c r="AR357" s="9"/>
      <c r="AS357" s="9"/>
      <c r="AT357" s="9"/>
      <c r="AU357" s="9"/>
      <c r="AV357" s="9"/>
      <c r="AW357" s="9"/>
      <c r="AX357" s="9"/>
      <c r="AY357" s="9"/>
      <c r="AZ357" s="9"/>
    </row>
    <row r="358" spans="1:67">
      <c r="A358" s="9"/>
      <c r="B358" s="9"/>
      <c r="C358" s="9"/>
      <c r="D358" s="9"/>
      <c r="E358" s="9"/>
      <c r="F358" s="9"/>
      <c r="G358" s="9"/>
      <c r="H358" s="9"/>
      <c r="J358" s="9"/>
      <c r="K358" s="9"/>
      <c r="L358" s="9"/>
      <c r="M358" s="9"/>
      <c r="N358" s="9"/>
      <c r="O358" s="9">
        <f>SQRT(O357^2 + O355^2)</f>
        <v>1.1724286564965243</v>
      </c>
      <c r="P358" s="9"/>
      <c r="Q358" s="9"/>
      <c r="R358" s="9"/>
      <c r="S358" s="9"/>
      <c r="T358" s="9">
        <f>SQRT(T357^2 + T355^2)</f>
        <v>1.0869395596636202</v>
      </c>
      <c r="U358" s="9"/>
      <c r="V358" s="9"/>
      <c r="W358" s="9"/>
      <c r="X358" s="9"/>
      <c r="Y358" s="9"/>
      <c r="Z358" s="9"/>
      <c r="AA358" s="9"/>
      <c r="AB358" s="9"/>
      <c r="AC358" s="9"/>
      <c r="AD358" s="9"/>
      <c r="AF358" s="9"/>
      <c r="AG358" s="9"/>
      <c r="AH358" s="9"/>
      <c r="AI358" s="9"/>
      <c r="AJ358" s="9"/>
      <c r="AK358" s="9">
        <f>SQRT(AK357^2 + AK355^2)</f>
        <v>1.3426760487152587</v>
      </c>
      <c r="AL358" s="9"/>
      <c r="AM358" s="9"/>
      <c r="AN358" s="9"/>
      <c r="AO358" s="9"/>
      <c r="AP358" s="9">
        <f>SQRT(AP357^2 + AP355^2)</f>
        <v>1.0810773788450871</v>
      </c>
      <c r="AQ358" s="9"/>
      <c r="AR358" s="9"/>
      <c r="AS358" s="9"/>
      <c r="AT358" s="9"/>
      <c r="AU358" s="9"/>
      <c r="AV358" s="9"/>
      <c r="AW358" s="9"/>
      <c r="AX358" s="9"/>
      <c r="AY358" s="9"/>
      <c r="AZ358" s="9"/>
    </row>
    <row r="359" spans="1:67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</row>
    <row r="362" spans="1:67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59">
        <f>AVERAGE(O5:O14,O21:O24,O31:O38,O45:O49,O56:O60,O67:O69,O76:O81, O88:O90,O97:O101,O108:O110,O117:O121,O128:O131,O138:O141,O148:O150,O157:O161,O168:O171,O178:O183,O190:O195,O202:O205,O212:O214,O221:O226,O233:O235,O242:O245,O252:O256,O263:O266,O273:O275,O282:O289,O296:O302,O309:O313,O320:O323,O330:O333,O340:O344,O351:O354)</f>
        <v>-6.0580292309792186E-2</v>
      </c>
      <c r="P362" s="9"/>
      <c r="Q362" s="9"/>
      <c r="R362" s="9"/>
      <c r="S362" s="9"/>
      <c r="T362" s="59">
        <f>AVERAGE(T5:T14,T21:T24,T31:T38,T45:T49,T56:T60,T67:T69,T76:T81, T88:T90,T97:T101,T108:T110,T117:T121,T128:T131,T138:T141,T148:T150,T157:T161,T168:T171,T178:T183,T190:T195,T202:T205,T212:T214,T221:T226,T233:T235,T242:T245,T252:T256,T263:T266,T273:T275,T282:T289,T296:T302,T309:T313,T320:T323,T330:T333,T340:T344,T351:T354)</f>
        <v>-9.7798614049187833E-3</v>
      </c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59">
        <f>AVERAGE(AK5:AK14,AK21:AK24,AK31:AK38,AK45:AK49,AK56:AK60,AK67:AK69,AK76:AK81, AK88:AK90,AK97:AK101,AK108:AK110,AK117:AK121,AK128:AK131,AK138:AK141,AK148:AK150,AK157:AK161,AK168:AK171,AK178:AK183,AK190:AK195,AK202:AK205,AK212:AK214,AK221:AK226,AK233:AK235,AK242:AK245,AK252:AK256,AK263:AK266,AK273:AK275,AK282:AK289,AK296:AK302,AK309:AK313,AK320:AK323,AK330:AK333,AK340:AK344,AK351:AK354)</f>
        <v>-6.3633415419171932E-2</v>
      </c>
      <c r="AL362" s="9"/>
      <c r="AM362" s="9"/>
      <c r="AN362" s="9"/>
      <c r="AO362" s="9"/>
      <c r="AP362" s="59">
        <f>AVERAGE(AP5:AP14,AP21:AP24,AP31:AP38,AP45:AP49,AP56:AP60,AP67:AP69,AP76:AP81, AP88:AP90,AP97:AP101,AP108:AP110,AP117:AP121,AP128:AP131,AP138:AP141,AP148:AP150,AP157:AP161,AP168:AP171,AP178:AP183,AP190:AP195,AP202:AP205,AP212:AP214,AP221:AP226,AP233:AP235,AP242:AP245,AP252:AP256,AP263:AP266,AP273:AP275,AP282:AP289,AP296:AP302,AP309:AP313,AP320:AP323,AP330:AP333,AP340:AP344,AP351:AP354)</f>
        <v>-2.3417381663897716E-2</v>
      </c>
      <c r="AQ362" s="9"/>
      <c r="AR362" s="9"/>
      <c r="AS362" s="9"/>
      <c r="AT362" s="9"/>
      <c r="AU362" s="9"/>
      <c r="AV362" s="9"/>
      <c r="AW362" s="9"/>
      <c r="AX362" s="9"/>
      <c r="AY362" s="9"/>
      <c r="AZ362" s="9"/>
    </row>
    <row r="363" spans="1:67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</row>
    <row r="364" spans="1:67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59">
        <f>STDEV(O5:O14,O21:O24,O31:O38,O45:O49,O56:O60,O67:O69,O76:O81, O88:O90,O97:O101,O108:O110,O117:O121,O128:O131,O138:O141,O148:O150,O157:O161,O168:O171,O178:O183,O190:O195,O202:O205,O212:O214,O221:O226,O233:O235,O242:O245,O252:O256,O263:O266,O273:O275,O282:O289,O296:O302,O309:O313,O320:O323,O330:O333,O340:O344,O351:O354)</f>
        <v>0.99266491576094429</v>
      </c>
      <c r="P364" s="9"/>
      <c r="Q364" s="9"/>
      <c r="R364" s="9"/>
      <c r="S364" s="9"/>
      <c r="T364" s="59">
        <f>STDEV(T5:T14,T21:T24,T31:T38,T45:T49,T56:T60,T67:T69,T76:T81, T88:T90,T97:T101,T108:T110,T117:T121,T128:T131,T138:T141,T148:T150,T157:T161,T168:T171,T178:T183,T190:T195,T202:T205,T212:T214,T221:T226,T233:T235,T242:T245,T252:T256,T263:T266,T273:T275,T282:T289,T296:T302,T309:T313,T320:T323,T330:T333,T340:T344,T351:T354)</f>
        <v>0.92630366207639181</v>
      </c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59">
        <f>STDEV(AK5:AK14,AK21:AK24,AK31:AK38,AK45:AK49,AK56:AK60,AK67:AK69,AK76:AK81, AK88:AK90,AK97:AK101,AK108:AK110,AK117:AK121,AK128:AK131,AK138:AK141,AK148:AK150,AK157:AK161,AK168:AK171,AK178:AK183,AK190:AK195,AK202:AK205,AK212:AK214,AK221:AK226,AK233:AK235,AK242:AK245,AK252:AK256,AK263:AK266,AK273:AK275,AK282:AK289,AK296:AK302,AK309:AK313,AK320:AK323,AK330:AK333,AK340:AK344,AK351:AK354)</f>
        <v>0.96598920349109241</v>
      </c>
      <c r="AL364" s="9"/>
      <c r="AM364" s="9"/>
      <c r="AN364" s="9"/>
      <c r="AO364" s="9"/>
      <c r="AP364" s="59">
        <f>STDEV(AP5:AP14,AP21:AP24,AP31:AP38,AP45:AP49,AP56:AP60,AP67:AP69,AP76:AP81, AP88:AP90,AP97:AP101,AP108:AP110,AP117:AP121,AP128:AP131,AP138:AP141,AP148:AP150,AP157:AP161,AP168:AP171,AP178:AP183,AP190:AP195,AP202:AP205,AP212:AP214,AP221:AP226,AP233:AP235,AP242:AP245,AP252:AP256,AP263:AP266,AP273:AP275,AP282:AP289,AP296:AP302,AP309:AP313,AP320:AP323,AP330:AP333,AP340:AP344,AP351:AP354)</f>
        <v>0.83509230060784068</v>
      </c>
      <c r="AQ364" s="9"/>
      <c r="AR364" s="9"/>
      <c r="AS364" s="9"/>
      <c r="AT364" s="9"/>
      <c r="AU364" s="9"/>
      <c r="AV364" s="9"/>
      <c r="AW364" s="9"/>
      <c r="AX364" s="9"/>
      <c r="AY364" s="9"/>
      <c r="AZ364" s="9"/>
    </row>
    <row r="365" spans="1:6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 t="s">
        <v>39</v>
      </c>
      <c r="M365" s="9"/>
      <c r="N365" s="9"/>
      <c r="O365" s="59">
        <f>SQRT(O364^2 + O362^2)</f>
        <v>0.9945117429166046</v>
      </c>
      <c r="P365" s="9"/>
      <c r="Q365" s="9"/>
      <c r="R365" s="9"/>
      <c r="S365" s="9"/>
      <c r="T365" s="59">
        <f>SQRT(T364^2 + T362^2)</f>
        <v>0.92635528824810709</v>
      </c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59">
        <f>SQRT(AK364^2 + AK362^2)</f>
        <v>0.96808282332621931</v>
      </c>
      <c r="AL365" s="9"/>
      <c r="AM365" s="9"/>
      <c r="AN365" s="9"/>
      <c r="AO365" s="9"/>
      <c r="AP365" s="59">
        <f>SQRT(AP364^2 + AP362^2)</f>
        <v>0.83542056731833503</v>
      </c>
      <c r="AQ365" s="9"/>
      <c r="AR365" s="9"/>
      <c r="AS365" s="9"/>
      <c r="AT365" s="9"/>
      <c r="AU365" s="9"/>
      <c r="AV365" s="9"/>
      <c r="AW365" s="9"/>
      <c r="AX365" s="9"/>
      <c r="AY365" s="9"/>
      <c r="AZ365" s="9"/>
    </row>
    <row r="366" spans="1:67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</row>
    <row r="367" spans="1:67" ht="38.25">
      <c r="A367" s="9" t="s">
        <v>592</v>
      </c>
      <c r="B367" s="9"/>
      <c r="C367" s="9"/>
      <c r="D367" s="9"/>
      <c r="E367" s="10" t="s">
        <v>40</v>
      </c>
      <c r="F367" s="11" t="s">
        <v>585</v>
      </c>
      <c r="G367" s="10" t="s">
        <v>586</v>
      </c>
      <c r="H367" s="10" t="s">
        <v>587</v>
      </c>
      <c r="I367" s="10" t="s">
        <v>588</v>
      </c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</row>
    <row r="368" spans="1:67">
      <c r="A368" s="3" t="s">
        <v>16</v>
      </c>
      <c r="B368" s="3" t="s">
        <v>279</v>
      </c>
    </row>
    <row r="369" spans="1:2">
      <c r="A369" s="3" t="s">
        <v>16</v>
      </c>
      <c r="B369" s="3" t="s">
        <v>357</v>
      </c>
    </row>
    <row r="370" spans="1:2">
      <c r="A370" s="3" t="s">
        <v>16</v>
      </c>
      <c r="B370" s="3" t="s">
        <v>291</v>
      </c>
    </row>
    <row r="371" spans="1:2">
      <c r="A371" s="3" t="s">
        <v>16</v>
      </c>
      <c r="B371" s="3" t="s">
        <v>351</v>
      </c>
    </row>
    <row r="372" spans="1:2">
      <c r="A372" s="3" t="s">
        <v>16</v>
      </c>
      <c r="B372" s="3" t="s">
        <v>327</v>
      </c>
    </row>
    <row r="373" spans="1:2">
      <c r="A373" s="3" t="s">
        <v>16</v>
      </c>
      <c r="B373" s="3" t="s">
        <v>396</v>
      </c>
    </row>
    <row r="374" spans="1:2">
      <c r="A374" s="3" t="s">
        <v>16</v>
      </c>
      <c r="B374" s="3" t="s">
        <v>328</v>
      </c>
    </row>
    <row r="375" spans="1:2">
      <c r="A375" s="3" t="s">
        <v>16</v>
      </c>
      <c r="B375" s="3" t="s">
        <v>397</v>
      </c>
    </row>
    <row r="376" spans="1:2">
      <c r="A376" s="3" t="s">
        <v>16</v>
      </c>
      <c r="B376" s="3" t="s">
        <v>333</v>
      </c>
    </row>
    <row r="377" spans="1:2">
      <c r="A377" s="3" t="s">
        <v>16</v>
      </c>
      <c r="B377" s="3" t="s">
        <v>369</v>
      </c>
    </row>
    <row r="378" spans="1:2">
      <c r="A378" s="3" t="s">
        <v>16</v>
      </c>
      <c r="B378" s="3" t="s">
        <v>347</v>
      </c>
    </row>
    <row r="379" spans="1:2">
      <c r="A379" s="3" t="s">
        <v>16</v>
      </c>
      <c r="B379" s="3" t="s">
        <v>355</v>
      </c>
    </row>
    <row r="380" spans="1:2">
      <c r="A380" s="3" t="s">
        <v>16</v>
      </c>
      <c r="B380" s="3" t="s">
        <v>362</v>
      </c>
    </row>
    <row r="381" spans="1:2">
      <c r="A381" s="3" t="s">
        <v>16</v>
      </c>
      <c r="B381" s="3" t="s">
        <v>398</v>
      </c>
    </row>
    <row r="382" spans="1:2">
      <c r="A382" s="3" t="s">
        <v>19</v>
      </c>
      <c r="B382" s="3" t="s">
        <v>306</v>
      </c>
    </row>
    <row r="383" spans="1:2">
      <c r="A383" s="3" t="s">
        <v>19</v>
      </c>
      <c r="B383" s="3" t="s">
        <v>360</v>
      </c>
    </row>
    <row r="384" spans="1:2">
      <c r="A384" s="3" t="s">
        <v>19</v>
      </c>
      <c r="B384" s="3" t="s">
        <v>332</v>
      </c>
    </row>
    <row r="385" spans="1:2">
      <c r="A385" s="3" t="s">
        <v>19</v>
      </c>
      <c r="B385" s="3" t="s">
        <v>361</v>
      </c>
    </row>
    <row r="386" spans="1:2">
      <c r="A386" s="3" t="s">
        <v>19</v>
      </c>
      <c r="B386" s="3" t="s">
        <v>346</v>
      </c>
    </row>
    <row r="387" spans="1:2">
      <c r="A387" s="3" t="s">
        <v>19</v>
      </c>
      <c r="B387" s="3" t="s">
        <v>399</v>
      </c>
    </row>
    <row r="388" spans="1:2">
      <c r="A388" s="3" t="s">
        <v>17</v>
      </c>
      <c r="B388" s="3" t="s">
        <v>312</v>
      </c>
    </row>
    <row r="389" spans="1:2">
      <c r="A389" s="3" t="s">
        <v>17</v>
      </c>
      <c r="B389" s="3" t="s">
        <v>366</v>
      </c>
    </row>
    <row r="390" spans="1:2">
      <c r="A390" s="3" t="s">
        <v>17</v>
      </c>
      <c r="B390" s="3" t="s">
        <v>311</v>
      </c>
    </row>
    <row r="391" spans="1:2">
      <c r="A391" s="3" t="s">
        <v>17</v>
      </c>
      <c r="B391" s="3" t="s">
        <v>343</v>
      </c>
    </row>
    <row r="392" spans="1:2">
      <c r="A392" s="3" t="s">
        <v>58</v>
      </c>
      <c r="B392" s="3" t="s">
        <v>314</v>
      </c>
    </row>
    <row r="393" spans="1:2">
      <c r="A393" s="3" t="s">
        <v>58</v>
      </c>
      <c r="B393" s="3" t="s">
        <v>370</v>
      </c>
    </row>
    <row r="394" spans="1:2">
      <c r="A394" s="3" t="s">
        <v>18</v>
      </c>
      <c r="B394" s="3" t="s">
        <v>295</v>
      </c>
    </row>
    <row r="395" spans="1:2">
      <c r="A395" s="3" t="s">
        <v>18</v>
      </c>
      <c r="B395" s="3" t="s">
        <v>297</v>
      </c>
    </row>
    <row r="396" spans="1:2">
      <c r="A396" s="3" t="s">
        <v>18</v>
      </c>
      <c r="B396" s="3" t="s">
        <v>353</v>
      </c>
    </row>
    <row r="397" spans="1:2">
      <c r="A397" s="3" t="s">
        <v>18</v>
      </c>
      <c r="B397" s="3" t="s">
        <v>341</v>
      </c>
    </row>
    <row r="398" spans="1:2">
      <c r="A398" s="3" t="s">
        <v>18</v>
      </c>
      <c r="B398" s="3" t="s">
        <v>372</v>
      </c>
    </row>
    <row r="399" spans="1:2">
      <c r="A399" s="3" t="s">
        <v>18</v>
      </c>
      <c r="B399" s="3" t="s">
        <v>349</v>
      </c>
    </row>
    <row r="400" spans="1:2">
      <c r="A400" s="3" t="s">
        <v>18</v>
      </c>
      <c r="B400" s="3" t="s">
        <v>358</v>
      </c>
    </row>
    <row r="401" spans="1:63">
      <c r="A401" s="66"/>
      <c r="B401" s="9" t="s">
        <v>591</v>
      </c>
    </row>
    <row r="402" spans="1:63">
      <c r="A402" s="13"/>
      <c r="B402" s="13"/>
      <c r="C402" s="9"/>
      <c r="D402" s="9"/>
      <c r="E402" s="9"/>
    </row>
    <row r="403" spans="1:63">
      <c r="A403" s="9" t="s">
        <v>591</v>
      </c>
      <c r="B403" s="9"/>
      <c r="C403" s="9"/>
      <c r="D403" s="9"/>
      <c r="E403" s="9">
        <f>SUM(B567:B568)</f>
        <v>170</v>
      </c>
      <c r="F403" s="11">
        <f>SUM(C566:C567)</f>
        <v>117</v>
      </c>
      <c r="G403" s="11">
        <f>SUM(D566:D567)</f>
        <v>11</v>
      </c>
      <c r="H403" s="11">
        <f>SUM(E566:E567)+SUM(F566:F567)</f>
        <v>15</v>
      </c>
      <c r="I403" s="11">
        <f>SUM(G566:G567)</f>
        <v>6</v>
      </c>
      <c r="J403" s="11">
        <f>SUM(H403:I403)</f>
        <v>21</v>
      </c>
      <c r="K403" s="11">
        <f>SUM(H566:H567)</f>
        <v>21</v>
      </c>
    </row>
    <row r="404" spans="1:63">
      <c r="F404" s="16">
        <f>F403/$E$403</f>
        <v>0.68823529411764706</v>
      </c>
      <c r="G404" s="16">
        <f>G403/$E$403</f>
        <v>6.4705882352941183E-2</v>
      </c>
      <c r="H404" s="16">
        <f>H403/$E$403</f>
        <v>8.8235294117647065E-2</v>
      </c>
      <c r="I404" s="16">
        <f>I403/$E$403</f>
        <v>3.5294117647058823E-2</v>
      </c>
      <c r="J404" s="16">
        <f>J403/$E$403</f>
        <v>0.12352941176470589</v>
      </c>
      <c r="K404" s="16"/>
      <c r="L404" s="16"/>
      <c r="AF404" s="16"/>
    </row>
    <row r="405" spans="1:63" ht="25.5">
      <c r="E405" s="10" t="s">
        <v>40</v>
      </c>
      <c r="F405" t="s">
        <v>609</v>
      </c>
      <c r="G405" s="10" t="s">
        <v>610</v>
      </c>
      <c r="H405" s="10" t="s">
        <v>611</v>
      </c>
      <c r="I405" s="10" t="s">
        <v>612</v>
      </c>
      <c r="J405" s="1" t="s">
        <v>613</v>
      </c>
      <c r="K405" s="1" t="s">
        <v>614</v>
      </c>
    </row>
    <row r="406" spans="1:63">
      <c r="E406" s="1"/>
      <c r="F406" t="s">
        <v>609</v>
      </c>
      <c r="G406" s="1" t="s">
        <v>610</v>
      </c>
    </row>
    <row r="408" spans="1:63" ht="15.75">
      <c r="K408" s="17" t="s">
        <v>589</v>
      </c>
      <c r="L408" s="17"/>
      <c r="M408" s="17"/>
      <c r="N408" s="17"/>
      <c r="O408" s="9" t="s">
        <v>26</v>
      </c>
      <c r="P408" s="9"/>
      <c r="Q408" s="9"/>
      <c r="R408" s="9" t="s">
        <v>33</v>
      </c>
      <c r="S408" s="9"/>
      <c r="T408" s="9" t="s">
        <v>41</v>
      </c>
      <c r="U408" s="9"/>
      <c r="V408" s="9"/>
      <c r="W408" s="9"/>
      <c r="X408" s="9" t="s">
        <v>24</v>
      </c>
      <c r="Y408" s="9" t="s">
        <v>24</v>
      </c>
      <c r="Z408" s="9" t="s">
        <v>24</v>
      </c>
      <c r="AA408" s="9" t="s">
        <v>24</v>
      </c>
      <c r="AB408" s="9"/>
      <c r="AC408" s="9"/>
      <c r="AD408" s="9"/>
      <c r="AE408" s="9"/>
      <c r="AG408" s="17" t="s">
        <v>590</v>
      </c>
      <c r="AH408" s="17"/>
      <c r="AI408" s="17"/>
      <c r="AJ408" s="17"/>
      <c r="AK408" s="9" t="s">
        <v>26</v>
      </c>
      <c r="AL408" s="9"/>
      <c r="AM408" s="9"/>
      <c r="AN408" s="9" t="s">
        <v>33</v>
      </c>
      <c r="AO408" s="9"/>
      <c r="AP408" s="9" t="s">
        <v>41</v>
      </c>
      <c r="AQ408" s="9"/>
      <c r="AR408" s="9"/>
      <c r="AS408" s="9"/>
      <c r="AT408" s="9" t="s">
        <v>24</v>
      </c>
      <c r="AU408" s="9" t="s">
        <v>24</v>
      </c>
      <c r="AV408" s="9" t="s">
        <v>24</v>
      </c>
      <c r="AW408" s="9" t="s">
        <v>24</v>
      </c>
      <c r="AX408" s="9"/>
      <c r="AY408" s="9"/>
      <c r="AZ408" s="9"/>
      <c r="BB408" s="81" t="s">
        <v>631</v>
      </c>
      <c r="BC408" s="9" t="s">
        <v>33</v>
      </c>
      <c r="BD408" s="9" t="s">
        <v>24</v>
      </c>
      <c r="BE408" s="9" t="s">
        <v>24</v>
      </c>
      <c r="BF408" s="9" t="s">
        <v>24</v>
      </c>
      <c r="BG408" s="9" t="s">
        <v>24</v>
      </c>
      <c r="BH408" s="9"/>
      <c r="BI408" s="9"/>
    </row>
    <row r="409" spans="1:63" ht="51.75">
      <c r="A409" s="11" t="s">
        <v>14</v>
      </c>
      <c r="B409" s="19" t="s">
        <v>170</v>
      </c>
      <c r="C409" s="20" t="s">
        <v>172</v>
      </c>
      <c r="J409" s="64" t="s">
        <v>406</v>
      </c>
      <c r="K409" s="64" t="s">
        <v>407</v>
      </c>
      <c r="L409" s="10" t="s">
        <v>426</v>
      </c>
      <c r="M409" s="9"/>
      <c r="N409" s="9"/>
      <c r="O409" s="23" t="s">
        <v>37</v>
      </c>
      <c r="P409" s="9"/>
      <c r="Q409" s="9"/>
      <c r="R409" s="23" t="s">
        <v>34</v>
      </c>
      <c r="S409" s="9"/>
      <c r="T409" s="23" t="s">
        <v>37</v>
      </c>
      <c r="U409" s="9"/>
      <c r="V409" s="9"/>
      <c r="W409" s="9"/>
      <c r="X409" s="9" t="s">
        <v>34</v>
      </c>
      <c r="Y409" s="23" t="s">
        <v>34</v>
      </c>
      <c r="Z409" s="23" t="s">
        <v>35</v>
      </c>
      <c r="AA409" s="23" t="s">
        <v>36</v>
      </c>
      <c r="AB409" s="23" t="s">
        <v>51</v>
      </c>
      <c r="AC409" s="23" t="s">
        <v>52</v>
      </c>
      <c r="AD409" s="9"/>
      <c r="AE409" s="9"/>
      <c r="AF409" s="64" t="s">
        <v>406</v>
      </c>
      <c r="AG409" s="64" t="s">
        <v>407</v>
      </c>
      <c r="AH409" s="10" t="s">
        <v>426</v>
      </c>
      <c r="AI409" s="9"/>
      <c r="AJ409" s="9"/>
      <c r="AK409" s="23" t="s">
        <v>37</v>
      </c>
      <c r="AL409" s="9"/>
      <c r="AM409" s="9"/>
      <c r="AN409" s="23" t="s">
        <v>34</v>
      </c>
      <c r="AO409" s="9"/>
      <c r="AP409" s="23" t="s">
        <v>37</v>
      </c>
      <c r="AQ409" s="9"/>
      <c r="AR409" s="9"/>
      <c r="AS409" s="9"/>
      <c r="AT409" s="9" t="s">
        <v>34</v>
      </c>
      <c r="AU409" s="23" t="s">
        <v>34</v>
      </c>
      <c r="AV409" s="23" t="s">
        <v>35</v>
      </c>
      <c r="AW409" s="23" t="s">
        <v>36</v>
      </c>
      <c r="AX409" s="23" t="s">
        <v>51</v>
      </c>
      <c r="AY409" s="23" t="s">
        <v>52</v>
      </c>
      <c r="AZ409" s="9" t="s">
        <v>427</v>
      </c>
      <c r="BA409" s="64" t="s">
        <v>406</v>
      </c>
      <c r="BB409" s="64" t="s">
        <v>407</v>
      </c>
      <c r="BC409" s="23" t="s">
        <v>32</v>
      </c>
      <c r="BD409" s="23" t="s">
        <v>34</v>
      </c>
      <c r="BE409" s="23" t="s">
        <v>34</v>
      </c>
      <c r="BF409" s="23" t="s">
        <v>35</v>
      </c>
      <c r="BG409" s="23" t="s">
        <v>36</v>
      </c>
      <c r="BH409" s="23" t="s">
        <v>51</v>
      </c>
      <c r="BI409" s="23" t="s">
        <v>52</v>
      </c>
      <c r="BJ409" s="64" t="s">
        <v>428</v>
      </c>
      <c r="BK409" s="1" t="s">
        <v>630</v>
      </c>
    </row>
    <row r="410" spans="1:63">
      <c r="A410" s="3" t="s">
        <v>16</v>
      </c>
      <c r="B410" s="2">
        <v>1</v>
      </c>
      <c r="C410" s="3" t="s">
        <v>279</v>
      </c>
      <c r="F410" s="11" t="s">
        <v>42</v>
      </c>
      <c r="J410" s="9">
        <f t="shared" ref="J410:K413" si="603">J15</f>
        <v>4</v>
      </c>
      <c r="K410" s="9">
        <f t="shared" si="603"/>
        <v>4</v>
      </c>
      <c r="L410" s="9">
        <f>$AZ410 - K410</f>
        <v>6</v>
      </c>
      <c r="M410" s="9"/>
      <c r="N410" s="9"/>
      <c r="O410" s="9">
        <f>O15</f>
        <v>-0.15379091640204975</v>
      </c>
      <c r="P410" s="9"/>
      <c r="Q410" s="9"/>
      <c r="R410" s="9">
        <f>R15</f>
        <v>0</v>
      </c>
      <c r="S410" s="9"/>
      <c r="T410" s="9">
        <f>T15</f>
        <v>-0.33950424973538312</v>
      </c>
      <c r="U410" s="9"/>
      <c r="V410" s="9"/>
      <c r="W410" s="9"/>
      <c r="X410" s="9">
        <f>X15</f>
        <v>0</v>
      </c>
      <c r="Y410" s="9">
        <f>Y15</f>
        <v>0</v>
      </c>
      <c r="Z410" s="9">
        <f>Z15-(Y410)</f>
        <v>1</v>
      </c>
      <c r="AA410" s="9">
        <f>AA15</f>
        <v>3</v>
      </c>
      <c r="AB410" s="9">
        <f>AB15</f>
        <v>0</v>
      </c>
      <c r="AC410" s="9">
        <f>AC15-AB410</f>
        <v>1</v>
      </c>
      <c r="AD410" s="9"/>
      <c r="AE410" s="9"/>
      <c r="AF410" s="9">
        <f t="shared" ref="AF410:AG413" si="604">AF15</f>
        <v>4</v>
      </c>
      <c r="AG410" s="9">
        <f t="shared" si="604"/>
        <v>4</v>
      </c>
      <c r="AH410" s="9">
        <f>$AZ410 - AG410</f>
        <v>6</v>
      </c>
      <c r="AI410" s="9"/>
      <c r="AJ410" s="9"/>
      <c r="AK410" s="9">
        <f>AK15</f>
        <v>-0.23794705610624961</v>
      </c>
      <c r="AL410" s="9"/>
      <c r="AM410" s="9"/>
      <c r="AN410" s="9">
        <f>AN15</f>
        <v>0</v>
      </c>
      <c r="AO410" s="9"/>
      <c r="AP410" s="9">
        <f>AP15</f>
        <v>-0.48378038943958296</v>
      </c>
      <c r="AQ410" s="9"/>
      <c r="AR410" s="9"/>
      <c r="AS410" s="9"/>
      <c r="AT410" s="9">
        <f>AT15</f>
        <v>0</v>
      </c>
      <c r="AU410" s="9">
        <f>AU15</f>
        <v>0</v>
      </c>
      <c r="AV410" s="9">
        <f>AV15-(AU410)</f>
        <v>1</v>
      </c>
      <c r="AW410" s="9">
        <f>AW15</f>
        <v>3</v>
      </c>
      <c r="AX410" s="9">
        <f>AX15</f>
        <v>0</v>
      </c>
      <c r="AY410" s="9">
        <f>AY15-AX410</f>
        <v>3</v>
      </c>
      <c r="AZ410" s="9">
        <f t="shared" ref="AZ410:BE410" si="605">AZ15</f>
        <v>10</v>
      </c>
      <c r="BA410" s="9">
        <f t="shared" si="605"/>
        <v>6</v>
      </c>
      <c r="BB410" s="9">
        <f t="shared" si="605"/>
        <v>6</v>
      </c>
      <c r="BC410" s="9">
        <f t="shared" si="605"/>
        <v>0</v>
      </c>
      <c r="BD410" s="9">
        <f t="shared" si="605"/>
        <v>0</v>
      </c>
      <c r="BE410" s="9">
        <f t="shared" si="605"/>
        <v>0</v>
      </c>
      <c r="BF410" s="9">
        <f>BF15-(BE410)</f>
        <v>2</v>
      </c>
      <c r="BG410" s="9">
        <f>BG15</f>
        <v>5</v>
      </c>
      <c r="BH410" s="9">
        <f>BH15</f>
        <v>0</v>
      </c>
      <c r="BI410" s="9">
        <f>BI15-BH410</f>
        <v>0</v>
      </c>
      <c r="BJ410" s="11">
        <f>AZ410-BB410</f>
        <v>4</v>
      </c>
      <c r="BK410" s="11">
        <f>AZ410-SUM(BE410:BF410,BH410:BI410)</f>
        <v>8</v>
      </c>
    </row>
    <row r="411" spans="1:63">
      <c r="A411" s="3" t="s">
        <v>16</v>
      </c>
      <c r="B411" s="2">
        <v>1</v>
      </c>
      <c r="C411" s="3" t="s">
        <v>279</v>
      </c>
      <c r="F411" s="11" t="s">
        <v>43</v>
      </c>
      <c r="J411" s="9">
        <f t="shared" si="603"/>
        <v>0</v>
      </c>
      <c r="K411" s="9">
        <f t="shared" si="603"/>
        <v>0</v>
      </c>
      <c r="L411" s="9"/>
      <c r="M411" s="9"/>
      <c r="N411" s="9"/>
      <c r="O411" s="9">
        <f>O16</f>
        <v>1.3815450900317539</v>
      </c>
      <c r="P411" s="9"/>
      <c r="Q411" s="9"/>
      <c r="R411" s="9"/>
      <c r="S411" s="9"/>
      <c r="T411" s="9">
        <f>T16</f>
        <v>1.3592594900317538</v>
      </c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>
        <f t="shared" si="604"/>
        <v>0</v>
      </c>
      <c r="AG411" s="9">
        <f t="shared" si="604"/>
        <v>0</v>
      </c>
      <c r="AH411" s="9"/>
      <c r="AI411" s="9"/>
      <c r="AJ411" s="9"/>
      <c r="AK411" s="9">
        <f>AK16</f>
        <v>1.1666874121451249</v>
      </c>
      <c r="AL411" s="9"/>
      <c r="AM411" s="9"/>
      <c r="AN411" s="9"/>
      <c r="AO411" s="9"/>
      <c r="AP411" s="9">
        <f>AP16</f>
        <v>1.1322707454784584</v>
      </c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</row>
    <row r="412" spans="1:63">
      <c r="A412" s="3" t="s">
        <v>16</v>
      </c>
      <c r="B412" s="2">
        <v>1</v>
      </c>
      <c r="C412" s="3" t="s">
        <v>279</v>
      </c>
      <c r="F412" s="11" t="s">
        <v>44</v>
      </c>
      <c r="J412" s="9">
        <f t="shared" si="603"/>
        <v>0</v>
      </c>
      <c r="K412" s="9">
        <f t="shared" si="603"/>
        <v>0</v>
      </c>
      <c r="L412" s="9"/>
      <c r="M412" s="9"/>
      <c r="N412" s="9"/>
      <c r="O412" s="9">
        <f>O17</f>
        <v>1.1767109980463104</v>
      </c>
      <c r="P412" s="9"/>
      <c r="Q412" s="9"/>
      <c r="R412" s="9"/>
      <c r="S412" s="9"/>
      <c r="T412" s="9">
        <f>T17</f>
        <v>1.2560387879366968</v>
      </c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>
        <f t="shared" si="604"/>
        <v>0</v>
      </c>
      <c r="AG412" s="9">
        <f t="shared" si="604"/>
        <v>0</v>
      </c>
      <c r="AH412" s="9"/>
      <c r="AI412" s="9"/>
      <c r="AJ412" s="9"/>
      <c r="AK412" s="9">
        <f>AK17</f>
        <v>1.4983761250641321</v>
      </c>
      <c r="AL412" s="9"/>
      <c r="AM412" s="9"/>
      <c r="AN412" s="9"/>
      <c r="AO412" s="9"/>
      <c r="AP412" s="9">
        <f>AP17</f>
        <v>1.0876687736352444</v>
      </c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</row>
    <row r="413" spans="1:63">
      <c r="A413" s="3" t="s">
        <v>16</v>
      </c>
      <c r="B413" s="2">
        <v>1</v>
      </c>
      <c r="C413" s="3" t="s">
        <v>279</v>
      </c>
      <c r="F413" s="11" t="s">
        <v>45</v>
      </c>
      <c r="J413" s="9">
        <f t="shared" si="603"/>
        <v>0</v>
      </c>
      <c r="K413" s="9">
        <f t="shared" si="603"/>
        <v>0</v>
      </c>
      <c r="L413" s="9"/>
      <c r="M413" s="9"/>
      <c r="N413" s="9"/>
      <c r="O413" s="9">
        <f>O18</f>
        <v>1.1867183401679298</v>
      </c>
      <c r="P413" s="9"/>
      <c r="Q413" s="9"/>
      <c r="R413" s="9"/>
      <c r="S413" s="9"/>
      <c r="T413" s="9">
        <f>T18</f>
        <v>1.3011135893494741</v>
      </c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>
        <f t="shared" si="604"/>
        <v>0</v>
      </c>
      <c r="AG413" s="9">
        <f t="shared" si="604"/>
        <v>0</v>
      </c>
      <c r="AH413" s="9"/>
      <c r="AI413" s="9"/>
      <c r="AJ413" s="9"/>
      <c r="AK413" s="9">
        <f>AK18</f>
        <v>1.5171518756116125</v>
      </c>
      <c r="AL413" s="9"/>
      <c r="AM413" s="9"/>
      <c r="AN413" s="9"/>
      <c r="AO413" s="9"/>
      <c r="AP413" s="9">
        <f>AP18</f>
        <v>1.1904061602442719</v>
      </c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</row>
    <row r="414" spans="1:63">
      <c r="A414" s="8" t="s">
        <v>16</v>
      </c>
      <c r="B414" s="29">
        <v>1</v>
      </c>
      <c r="C414" s="8" t="s">
        <v>357</v>
      </c>
      <c r="F414" s="11" t="s">
        <v>42</v>
      </c>
      <c r="J414" s="9">
        <f t="shared" ref="J414:K417" si="606">J25</f>
        <v>0</v>
      </c>
      <c r="K414" s="9">
        <f t="shared" si="606"/>
        <v>0</v>
      </c>
      <c r="L414" s="9">
        <f>$AZ414 - K414</f>
        <v>4</v>
      </c>
      <c r="M414" s="9"/>
      <c r="N414" s="9"/>
      <c r="O414" s="9">
        <f>O25</f>
        <v>-2.6627999999999964E-2</v>
      </c>
      <c r="P414" s="9"/>
      <c r="Q414" s="9"/>
      <c r="R414" s="9">
        <f>R25</f>
        <v>0</v>
      </c>
      <c r="S414" s="9"/>
      <c r="T414" s="9">
        <f>T25</f>
        <v>-8.0194666666666609E-2</v>
      </c>
      <c r="U414" s="9"/>
      <c r="V414" s="9"/>
      <c r="W414" s="9"/>
      <c r="X414" s="9" t="e">
        <f>#REF!</f>
        <v>#REF!</v>
      </c>
      <c r="Y414" s="9">
        <f>Y25</f>
        <v>0</v>
      </c>
      <c r="Z414" s="9">
        <f>Z25-(Y414)</f>
        <v>0</v>
      </c>
      <c r="AA414" s="9">
        <f>AA25</f>
        <v>0</v>
      </c>
      <c r="AB414" s="9">
        <f>AB25</f>
        <v>4</v>
      </c>
      <c r="AC414" s="9">
        <f>AC25-AB414</f>
        <v>0</v>
      </c>
      <c r="AD414" s="9"/>
      <c r="AE414" s="9"/>
      <c r="AF414" s="9">
        <f t="shared" ref="AF414:AG417" si="607">AF25</f>
        <v>0</v>
      </c>
      <c r="AG414" s="9">
        <f t="shared" si="607"/>
        <v>0</v>
      </c>
      <c r="AH414" s="9">
        <f>$AZ414 - AG414</f>
        <v>4</v>
      </c>
      <c r="AI414" s="9"/>
      <c r="AJ414" s="9"/>
      <c r="AK414" s="9">
        <f>AK25</f>
        <v>0.11834687499999996</v>
      </c>
      <c r="AL414" s="9"/>
      <c r="AM414" s="9"/>
      <c r="AN414" s="9">
        <f>AN25</f>
        <v>0</v>
      </c>
      <c r="AO414" s="9"/>
      <c r="AP414" s="9">
        <f>AP25</f>
        <v>0.30063854166666659</v>
      </c>
      <c r="AQ414" s="9"/>
      <c r="AR414" s="9"/>
      <c r="AS414" s="9"/>
      <c r="AT414" s="9" t="e">
        <f>#REF!</f>
        <v>#REF!</v>
      </c>
      <c r="AU414" s="9">
        <f>AU25</f>
        <v>0</v>
      </c>
      <c r="AV414" s="9">
        <f>AV25-(AU414)</f>
        <v>0</v>
      </c>
      <c r="AW414" s="9">
        <f>AW25</f>
        <v>0</v>
      </c>
      <c r="AX414" s="9">
        <f>AX25</f>
        <v>0</v>
      </c>
      <c r="AY414" s="9">
        <f>AY25-AX414</f>
        <v>1</v>
      </c>
      <c r="AZ414" s="9">
        <f t="shared" ref="AZ414:BE414" si="608">AZ25</f>
        <v>4</v>
      </c>
      <c r="BA414" s="9">
        <f t="shared" si="608"/>
        <v>0</v>
      </c>
      <c r="BB414" s="9">
        <f t="shared" si="608"/>
        <v>0</v>
      </c>
      <c r="BC414" s="9">
        <f t="shared" si="608"/>
        <v>0</v>
      </c>
      <c r="BD414" s="9">
        <f t="shared" si="608"/>
        <v>0</v>
      </c>
      <c r="BE414" s="9">
        <f t="shared" si="608"/>
        <v>0</v>
      </c>
      <c r="BF414" s="9">
        <f>BF25-(BE414)</f>
        <v>0</v>
      </c>
      <c r="BG414" s="9">
        <f>BG25</f>
        <v>0</v>
      </c>
      <c r="BH414" s="9">
        <f>BH25</f>
        <v>0</v>
      </c>
      <c r="BI414" s="9">
        <f>BI25-BH414</f>
        <v>1</v>
      </c>
      <c r="BJ414" s="11">
        <f>AZ414-BB414</f>
        <v>4</v>
      </c>
      <c r="BK414" s="11">
        <f>AZ414-SUM(BE414:BF414,BH414:BI414)</f>
        <v>3</v>
      </c>
    </row>
    <row r="415" spans="1:63">
      <c r="A415" s="8" t="s">
        <v>16</v>
      </c>
      <c r="B415" s="29">
        <v>1</v>
      </c>
      <c r="C415" s="8" t="s">
        <v>357</v>
      </c>
      <c r="F415" s="11" t="s">
        <v>43</v>
      </c>
      <c r="J415" s="9">
        <f t="shared" si="606"/>
        <v>0</v>
      </c>
      <c r="K415" s="9">
        <f t="shared" si="606"/>
        <v>0</v>
      </c>
      <c r="L415" s="9"/>
      <c r="M415" s="9"/>
      <c r="N415" s="9"/>
      <c r="O415" s="9">
        <f>O26</f>
        <v>1.3968046399999998</v>
      </c>
      <c r="P415" s="9"/>
      <c r="Q415" s="9"/>
      <c r="R415" s="9"/>
      <c r="S415" s="9"/>
      <c r="T415" s="9">
        <f>T26</f>
        <v>1.3903766399999999</v>
      </c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>
        <f t="shared" si="607"/>
        <v>0</v>
      </c>
      <c r="AG415" s="9">
        <f t="shared" si="607"/>
        <v>0</v>
      </c>
      <c r="AH415" s="9"/>
      <c r="AI415" s="9"/>
      <c r="AJ415" s="9"/>
      <c r="AK415" s="9">
        <f>AK26</f>
        <v>1.2165685625</v>
      </c>
      <c r="AL415" s="9"/>
      <c r="AM415" s="9"/>
      <c r="AN415" s="9"/>
      <c r="AO415" s="9"/>
      <c r="AP415" s="9">
        <f>AP26</f>
        <v>1.2420893958333332</v>
      </c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</row>
    <row r="416" spans="1:63">
      <c r="A416" s="8" t="s">
        <v>16</v>
      </c>
      <c r="B416" s="29">
        <v>1</v>
      </c>
      <c r="C416" s="8" t="s">
        <v>357</v>
      </c>
      <c r="F416" s="11" t="s">
        <v>44</v>
      </c>
      <c r="J416" s="9">
        <f t="shared" si="606"/>
        <v>0</v>
      </c>
      <c r="K416" s="9">
        <f t="shared" si="606"/>
        <v>0</v>
      </c>
      <c r="L416" s="9"/>
      <c r="M416" s="9"/>
      <c r="N416" s="9"/>
      <c r="O416" s="9">
        <f>O27</f>
        <v>0.37126371207060405</v>
      </c>
      <c r="P416" s="9"/>
      <c r="Q416" s="9"/>
      <c r="R416" s="9"/>
      <c r="S416" s="9"/>
      <c r="T416" s="9">
        <f>T27</f>
        <v>0.29032310320744364</v>
      </c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>
        <f t="shared" si="607"/>
        <v>0</v>
      </c>
      <c r="AG416" s="9">
        <f t="shared" si="607"/>
        <v>0</v>
      </c>
      <c r="AH416" s="9"/>
      <c r="AI416" s="9"/>
      <c r="AJ416" s="9"/>
      <c r="AK416" s="9">
        <f>AK27</f>
        <v>1.1014904339488061</v>
      </c>
      <c r="AL416" s="9"/>
      <c r="AM416" s="9"/>
      <c r="AN416" s="9"/>
      <c r="AO416" s="9"/>
      <c r="AP416" s="9">
        <f>AP27</f>
        <v>0.74800119348549787</v>
      </c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</row>
    <row r="417" spans="1:63">
      <c r="A417" s="8" t="s">
        <v>16</v>
      </c>
      <c r="B417" s="29">
        <v>1</v>
      </c>
      <c r="C417" s="8" t="s">
        <v>357</v>
      </c>
      <c r="F417" s="11" t="s">
        <v>45</v>
      </c>
      <c r="J417" s="9">
        <f t="shared" si="606"/>
        <v>0</v>
      </c>
      <c r="K417" s="9">
        <f t="shared" si="606"/>
        <v>0</v>
      </c>
      <c r="L417" s="9"/>
      <c r="M417" s="9"/>
      <c r="N417" s="9"/>
      <c r="O417" s="9">
        <f>O28</f>
        <v>0.37221740190975006</v>
      </c>
      <c r="P417" s="9"/>
      <c r="Q417" s="9"/>
      <c r="R417" s="9"/>
      <c r="S417" s="9"/>
      <c r="T417" s="9">
        <f>T28</f>
        <v>0.30119543292981343</v>
      </c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>
        <f t="shared" si="607"/>
        <v>0</v>
      </c>
      <c r="AG417" s="9">
        <f t="shared" si="607"/>
        <v>0</v>
      </c>
      <c r="AH417" s="9"/>
      <c r="AI417" s="9"/>
      <c r="AJ417" s="9"/>
      <c r="AK417" s="9">
        <f>AK28</f>
        <v>1.1078299323014318</v>
      </c>
      <c r="AL417" s="9"/>
      <c r="AM417" s="9"/>
      <c r="AN417" s="9"/>
      <c r="AO417" s="9"/>
      <c r="AP417" s="9">
        <f>AP28</f>
        <v>0.80615712996362521</v>
      </c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</row>
    <row r="418" spans="1:63">
      <c r="A418" s="7" t="s">
        <v>16</v>
      </c>
      <c r="B418" s="6">
        <v>2</v>
      </c>
      <c r="C418" s="7" t="s">
        <v>291</v>
      </c>
      <c r="F418" s="11" t="s">
        <v>42</v>
      </c>
      <c r="J418" s="9">
        <f t="shared" ref="J418:K421" si="609">J39</f>
        <v>4</v>
      </c>
      <c r="K418" s="9">
        <f t="shared" si="609"/>
        <v>4</v>
      </c>
      <c r="L418" s="9">
        <f>$AZ418 - K418</f>
        <v>4</v>
      </c>
      <c r="M418" s="9"/>
      <c r="N418" s="9"/>
      <c r="O418" s="9">
        <f>O39</f>
        <v>0.14503395117208379</v>
      </c>
      <c r="P418" s="9"/>
      <c r="Q418" s="9"/>
      <c r="R418" s="9">
        <f>R39</f>
        <v>0</v>
      </c>
      <c r="S418" s="9"/>
      <c r="T418" s="9">
        <f>T39</f>
        <v>-0.11687021549458296</v>
      </c>
      <c r="U418" s="9"/>
      <c r="V418" s="9"/>
      <c r="W418" s="9"/>
      <c r="X418" s="9" t="e">
        <f>#REF!</f>
        <v>#REF!</v>
      </c>
      <c r="Y418" s="9">
        <f>Y39</f>
        <v>0</v>
      </c>
      <c r="Z418" s="9">
        <f>Z39-(Y418)</f>
        <v>0</v>
      </c>
      <c r="AA418" s="9">
        <f>AA39</f>
        <v>0</v>
      </c>
      <c r="AB418" s="9">
        <f>AB39</f>
        <v>0</v>
      </c>
      <c r="AC418" s="9">
        <f>AC39-AB418</f>
        <v>4</v>
      </c>
      <c r="AD418" s="9"/>
      <c r="AE418" s="9"/>
      <c r="AF418" s="9">
        <f t="shared" ref="AF418:AG421" si="610">AF39</f>
        <v>0</v>
      </c>
      <c r="AG418" s="9">
        <f t="shared" si="610"/>
        <v>0</v>
      </c>
      <c r="AH418" s="9">
        <f>$AZ418 - AG418</f>
        <v>8</v>
      </c>
      <c r="AI418" s="9"/>
      <c r="AJ418" s="9"/>
      <c r="AK418" s="9">
        <f>AK39</f>
        <v>-0.37789974843749985</v>
      </c>
      <c r="AL418" s="9"/>
      <c r="AM418" s="9"/>
      <c r="AN418" s="9">
        <f>AN39</f>
        <v>0</v>
      </c>
      <c r="AO418" s="9"/>
      <c r="AP418" s="9">
        <f>AP39</f>
        <v>-0.54196224843749996</v>
      </c>
      <c r="AQ418" s="9"/>
      <c r="AR418" s="9"/>
      <c r="AS418" s="9"/>
      <c r="AT418" s="9" t="e">
        <f>#REF!</f>
        <v>#REF!</v>
      </c>
      <c r="AU418" s="9">
        <f>AU39</f>
        <v>1</v>
      </c>
      <c r="AV418" s="9">
        <f>AV39-(AU418)</f>
        <v>0</v>
      </c>
      <c r="AW418" s="9">
        <f>AW39</f>
        <v>2</v>
      </c>
      <c r="AX418" s="9">
        <f>AX39</f>
        <v>0</v>
      </c>
      <c r="AY418" s="9">
        <f>AY39-AX418</f>
        <v>4</v>
      </c>
      <c r="AZ418" s="9">
        <f t="shared" ref="AZ418:BE418" si="611">AZ39</f>
        <v>8</v>
      </c>
      <c r="BA418" s="9">
        <f t="shared" si="611"/>
        <v>4</v>
      </c>
      <c r="BB418" s="9">
        <f t="shared" si="611"/>
        <v>4</v>
      </c>
      <c r="BC418" s="9">
        <f t="shared" si="611"/>
        <v>0</v>
      </c>
      <c r="BD418" s="9">
        <f t="shared" si="611"/>
        <v>1</v>
      </c>
      <c r="BE418" s="9">
        <f t="shared" si="611"/>
        <v>1</v>
      </c>
      <c r="BF418" s="9">
        <f>BF39-(BE418)</f>
        <v>0</v>
      </c>
      <c r="BG418" s="9">
        <f>BG39</f>
        <v>2</v>
      </c>
      <c r="BH418" s="9">
        <f>BH39</f>
        <v>0</v>
      </c>
      <c r="BI418" s="9">
        <f>BI39-BH418</f>
        <v>2</v>
      </c>
      <c r="BJ418" s="11">
        <f>AZ418-BB418</f>
        <v>4</v>
      </c>
      <c r="BK418" s="11">
        <f>AZ418-SUM(BE418:BF418,BH418:BI418)</f>
        <v>5</v>
      </c>
    </row>
    <row r="419" spans="1:63">
      <c r="A419" s="7" t="s">
        <v>16</v>
      </c>
      <c r="B419" s="6">
        <v>2</v>
      </c>
      <c r="C419" s="7" t="s">
        <v>291</v>
      </c>
      <c r="F419" s="11" t="s">
        <v>43</v>
      </c>
      <c r="J419" s="9">
        <f t="shared" si="609"/>
        <v>0</v>
      </c>
      <c r="K419" s="9">
        <f t="shared" si="609"/>
        <v>0</v>
      </c>
      <c r="L419" s="9"/>
      <c r="M419" s="9"/>
      <c r="N419" s="9"/>
      <c r="O419" s="9">
        <f>O40</f>
        <v>1.4174040741406499</v>
      </c>
      <c r="P419" s="9"/>
      <c r="Q419" s="9"/>
      <c r="R419" s="9"/>
      <c r="S419" s="9"/>
      <c r="T419" s="9">
        <f>T40</f>
        <v>1.3859755741406499</v>
      </c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>
        <f t="shared" si="610"/>
        <v>0</v>
      </c>
      <c r="AG419" s="9">
        <f t="shared" si="610"/>
        <v>0</v>
      </c>
      <c r="AH419" s="9"/>
      <c r="AI419" s="9"/>
      <c r="AJ419" s="9"/>
      <c r="AK419" s="9">
        <f>AK40</f>
        <v>1.14709403521875</v>
      </c>
      <c r="AL419" s="9"/>
      <c r="AM419" s="9"/>
      <c r="AN419" s="9"/>
      <c r="AO419" s="9"/>
      <c r="AP419" s="9">
        <f>AP40</f>
        <v>1.12412528521875</v>
      </c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</row>
    <row r="420" spans="1:63">
      <c r="A420" s="7" t="s">
        <v>16</v>
      </c>
      <c r="B420" s="6">
        <v>2</v>
      </c>
      <c r="C420" s="7" t="s">
        <v>291</v>
      </c>
      <c r="F420" s="11" t="s">
        <v>44</v>
      </c>
      <c r="J420" s="9">
        <f t="shared" si="609"/>
        <v>0</v>
      </c>
      <c r="K420" s="9">
        <f t="shared" si="609"/>
        <v>0</v>
      </c>
      <c r="L420" s="9"/>
      <c r="M420" s="9"/>
      <c r="N420" s="9"/>
      <c r="O420" s="9">
        <f>O41</f>
        <v>0.78068720925048307</v>
      </c>
      <c r="P420" s="9"/>
      <c r="Q420" s="9"/>
      <c r="R420" s="9"/>
      <c r="S420" s="9"/>
      <c r="T420" s="9">
        <f>T41</f>
        <v>0.62436473654712821</v>
      </c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>
        <f t="shared" si="610"/>
        <v>0</v>
      </c>
      <c r="AG420" s="9">
        <f t="shared" si="610"/>
        <v>0</v>
      </c>
      <c r="AH420" s="9"/>
      <c r="AI420" s="9"/>
      <c r="AJ420" s="9"/>
      <c r="AK420" s="9">
        <f>AK41</f>
        <v>1.1290426191220715</v>
      </c>
      <c r="AL420" s="9"/>
      <c r="AM420" s="9"/>
      <c r="AN420" s="9"/>
      <c r="AO420" s="9"/>
      <c r="AP420" s="9">
        <f>AP41</f>
        <v>0.87316628506829352</v>
      </c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</row>
    <row r="421" spans="1:63">
      <c r="A421" s="7" t="s">
        <v>16</v>
      </c>
      <c r="B421" s="6">
        <v>2</v>
      </c>
      <c r="C421" s="7" t="s">
        <v>291</v>
      </c>
      <c r="F421" s="11" t="s">
        <v>45</v>
      </c>
      <c r="J421" s="9">
        <f t="shared" si="609"/>
        <v>0</v>
      </c>
      <c r="K421" s="9">
        <f t="shared" si="609"/>
        <v>0</v>
      </c>
      <c r="L421" s="9"/>
      <c r="M421" s="9"/>
      <c r="N421" s="9"/>
      <c r="O421" s="9">
        <f>O42</f>
        <v>0.79404493933271436</v>
      </c>
      <c r="P421" s="9"/>
      <c r="Q421" s="9"/>
      <c r="R421" s="9"/>
      <c r="S421" s="9"/>
      <c r="T421" s="9">
        <f>T42</f>
        <v>0.6352086047223503</v>
      </c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>
        <f t="shared" si="610"/>
        <v>0</v>
      </c>
      <c r="AG421" s="9">
        <f t="shared" si="610"/>
        <v>0</v>
      </c>
      <c r="AH421" s="9"/>
      <c r="AI421" s="9"/>
      <c r="AJ421" s="9"/>
      <c r="AK421" s="9">
        <f>AK42</f>
        <v>1.1906071794102169</v>
      </c>
      <c r="AL421" s="9"/>
      <c r="AM421" s="9"/>
      <c r="AN421" s="9"/>
      <c r="AO421" s="9"/>
      <c r="AP421" s="9">
        <f>AP42</f>
        <v>1.0276879098789646</v>
      </c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</row>
    <row r="422" spans="1:63">
      <c r="A422" s="32" t="s">
        <v>16</v>
      </c>
      <c r="B422" s="33">
        <v>2</v>
      </c>
      <c r="C422" s="32" t="s">
        <v>351</v>
      </c>
      <c r="F422" s="11" t="s">
        <v>42</v>
      </c>
      <c r="J422" s="9">
        <f t="shared" ref="J422:K425" si="612">J50</f>
        <v>0</v>
      </c>
      <c r="K422" s="9">
        <f t="shared" si="612"/>
        <v>0</v>
      </c>
      <c r="L422" s="9">
        <f>$AZ422 - K422</f>
        <v>5</v>
      </c>
      <c r="M422" s="9"/>
      <c r="N422" s="9"/>
      <c r="O422" s="9">
        <f>O50</f>
        <v>4.0240997333333285E-2</v>
      </c>
      <c r="P422" s="9"/>
      <c r="Q422" s="9"/>
      <c r="R422" s="9">
        <f>R50</f>
        <v>0</v>
      </c>
      <c r="S422" s="9"/>
      <c r="T422" s="9">
        <f>T50</f>
        <v>0.14023433066666663</v>
      </c>
      <c r="U422" s="9"/>
      <c r="V422" s="9"/>
      <c r="W422" s="9"/>
      <c r="X422" s="9">
        <f>X50</f>
        <v>0</v>
      </c>
      <c r="Y422" s="9">
        <f>Y50</f>
        <v>0</v>
      </c>
      <c r="Z422" s="9">
        <f>Z50-(Y422)</f>
        <v>0</v>
      </c>
      <c r="AA422" s="9">
        <f>AA50</f>
        <v>0</v>
      </c>
      <c r="AB422" s="9">
        <f>AB50</f>
        <v>1</v>
      </c>
      <c r="AC422" s="9">
        <f>AC50-AB422</f>
        <v>0</v>
      </c>
      <c r="AD422" s="9"/>
      <c r="AE422" s="9"/>
      <c r="AF422" s="9">
        <f t="shared" ref="AF422:AG425" si="613">AF50</f>
        <v>0</v>
      </c>
      <c r="AG422" s="9">
        <f t="shared" si="613"/>
        <v>0</v>
      </c>
      <c r="AH422" s="9">
        <f>$AZ422 - AG422</f>
        <v>5</v>
      </c>
      <c r="AI422" s="9"/>
      <c r="AJ422" s="9"/>
      <c r="AK422" s="9">
        <f>AK50</f>
        <v>-9.6663333333333323E-2</v>
      </c>
      <c r="AL422" s="9"/>
      <c r="AM422" s="9"/>
      <c r="AN422" s="9">
        <f>AN50</f>
        <v>0</v>
      </c>
      <c r="AO422" s="9"/>
      <c r="AP422" s="9">
        <f>AP50</f>
        <v>-0.17999666666666667</v>
      </c>
      <c r="AQ422" s="9"/>
      <c r="AR422" s="9"/>
      <c r="AS422" s="9"/>
      <c r="AT422" s="9">
        <f>AT50</f>
        <v>0</v>
      </c>
      <c r="AU422" s="9">
        <f>AU50</f>
        <v>0</v>
      </c>
      <c r="AV422" s="9">
        <f>AV50-(AU422)</f>
        <v>0</v>
      </c>
      <c r="AW422" s="9">
        <f>AW50</f>
        <v>0</v>
      </c>
      <c r="AX422" s="9">
        <f>AX50</f>
        <v>4</v>
      </c>
      <c r="AY422" s="9">
        <f>AY50-AX422</f>
        <v>0</v>
      </c>
      <c r="AZ422" s="9">
        <f t="shared" ref="AZ422:BE422" si="614">AZ50</f>
        <v>5</v>
      </c>
      <c r="BA422" s="9">
        <f t="shared" si="614"/>
        <v>0</v>
      </c>
      <c r="BB422" s="9">
        <f t="shared" si="614"/>
        <v>0</v>
      </c>
      <c r="BC422" s="9">
        <f t="shared" si="614"/>
        <v>0</v>
      </c>
      <c r="BD422" s="9">
        <f t="shared" si="614"/>
        <v>0</v>
      </c>
      <c r="BE422" s="9">
        <f t="shared" si="614"/>
        <v>0</v>
      </c>
      <c r="BF422" s="9">
        <f>BF50-(BE422)</f>
        <v>0</v>
      </c>
      <c r="BG422" s="9">
        <f>BG50</f>
        <v>0</v>
      </c>
      <c r="BH422" s="9">
        <f>BH50</f>
        <v>1</v>
      </c>
      <c r="BI422" s="9">
        <f>BI50-BH422</f>
        <v>0</v>
      </c>
      <c r="BJ422" s="11">
        <f>AZ422-BB422</f>
        <v>5</v>
      </c>
      <c r="BK422" s="11">
        <f>AZ422-SUM(BE422:BF422,BH422:BI422)</f>
        <v>4</v>
      </c>
    </row>
    <row r="423" spans="1:63">
      <c r="A423" s="32" t="s">
        <v>16</v>
      </c>
      <c r="B423" s="33">
        <v>2</v>
      </c>
      <c r="C423" s="32" t="s">
        <v>351</v>
      </c>
      <c r="F423" s="11" t="s">
        <v>43</v>
      </c>
      <c r="J423" s="9">
        <f t="shared" si="612"/>
        <v>0</v>
      </c>
      <c r="K423" s="9">
        <f t="shared" si="612"/>
        <v>0</v>
      </c>
      <c r="L423" s="9"/>
      <c r="M423" s="9"/>
      <c r="N423" s="9"/>
      <c r="O423" s="9">
        <f>O51</f>
        <v>1.4048289196799999</v>
      </c>
      <c r="P423" s="9"/>
      <c r="Q423" s="9"/>
      <c r="R423" s="9"/>
      <c r="S423" s="9"/>
      <c r="T423" s="9">
        <f>T51</f>
        <v>1.4168281196799999</v>
      </c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>
        <f t="shared" si="613"/>
        <v>0</v>
      </c>
      <c r="AG423" s="9">
        <f t="shared" si="613"/>
        <v>0</v>
      </c>
      <c r="AH423" s="9"/>
      <c r="AI423" s="9"/>
      <c r="AJ423" s="9"/>
      <c r="AK423" s="9">
        <f>AK51</f>
        <v>1.1864671333333332</v>
      </c>
      <c r="AL423" s="9"/>
      <c r="AM423" s="9"/>
      <c r="AN423" s="9"/>
      <c r="AO423" s="9"/>
      <c r="AP423" s="9">
        <f>AP51</f>
        <v>1.1748004666666667</v>
      </c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</row>
    <row r="424" spans="1:63">
      <c r="A424" s="32" t="s">
        <v>16</v>
      </c>
      <c r="B424" s="33">
        <v>2</v>
      </c>
      <c r="C424" s="32" t="s">
        <v>351</v>
      </c>
      <c r="F424" s="11" t="s">
        <v>44</v>
      </c>
      <c r="J424" s="9">
        <f t="shared" si="612"/>
        <v>0</v>
      </c>
      <c r="K424" s="9">
        <f t="shared" si="612"/>
        <v>0</v>
      </c>
      <c r="L424" s="9"/>
      <c r="M424" s="9"/>
      <c r="N424" s="9"/>
      <c r="O424" s="9">
        <f>O52</f>
        <v>1.0086989212365125</v>
      </c>
      <c r="P424" s="9"/>
      <c r="Q424" s="9"/>
      <c r="R424" s="9"/>
      <c r="S424" s="9"/>
      <c r="T424" s="9">
        <f>T52</f>
        <v>0.84744019667617165</v>
      </c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>
        <f t="shared" si="613"/>
        <v>0</v>
      </c>
      <c r="AG424" s="9">
        <f t="shared" si="613"/>
        <v>0</v>
      </c>
      <c r="AH424" s="9"/>
      <c r="AI424" s="9"/>
      <c r="AJ424" s="9"/>
      <c r="AK424" s="9">
        <f>AK52</f>
        <v>0.54123017674758511</v>
      </c>
      <c r="AL424" s="9"/>
      <c r="AM424" s="9"/>
      <c r="AN424" s="9"/>
      <c r="AO424" s="9"/>
      <c r="AP424" s="9">
        <f>AP52</f>
        <v>0.55453956756934841</v>
      </c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</row>
    <row r="425" spans="1:63">
      <c r="A425" s="32" t="s">
        <v>16</v>
      </c>
      <c r="B425" s="33">
        <v>2</v>
      </c>
      <c r="C425" s="32" t="s">
        <v>351</v>
      </c>
      <c r="F425" s="11" t="s">
        <v>45</v>
      </c>
      <c r="J425" s="9">
        <f t="shared" si="612"/>
        <v>0</v>
      </c>
      <c r="K425" s="9">
        <f t="shared" si="612"/>
        <v>0</v>
      </c>
      <c r="L425" s="9"/>
      <c r="M425" s="9"/>
      <c r="N425" s="9"/>
      <c r="O425" s="9">
        <f>O53</f>
        <v>1.0095012885430534</v>
      </c>
      <c r="P425" s="9"/>
      <c r="Q425" s="9"/>
      <c r="R425" s="9"/>
      <c r="S425" s="9"/>
      <c r="T425" s="9">
        <f>T53</f>
        <v>0.85896481560077675</v>
      </c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>
        <f t="shared" si="613"/>
        <v>0</v>
      </c>
      <c r="AG425" s="9">
        <f t="shared" si="613"/>
        <v>0</v>
      </c>
      <c r="AH425" s="9"/>
      <c r="AI425" s="9"/>
      <c r="AJ425" s="9"/>
      <c r="AK425" s="9">
        <f>AK53</f>
        <v>0.54979441997289613</v>
      </c>
      <c r="AL425" s="9"/>
      <c r="AM425" s="9"/>
      <c r="AN425" s="9"/>
      <c r="AO425" s="9"/>
      <c r="AP425" s="9">
        <f>AP53</f>
        <v>0.58302052451960129</v>
      </c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</row>
    <row r="426" spans="1:63">
      <c r="A426" s="38" t="s">
        <v>16</v>
      </c>
      <c r="B426" s="18">
        <v>3</v>
      </c>
      <c r="C426" s="38" t="s">
        <v>327</v>
      </c>
      <c r="F426" s="11" t="s">
        <v>42</v>
      </c>
      <c r="J426" s="9">
        <f t="shared" ref="J426:K429" si="615">J61</f>
        <v>0</v>
      </c>
      <c r="K426" s="9">
        <f t="shared" si="615"/>
        <v>0</v>
      </c>
      <c r="L426" s="9">
        <f>$AZ426 - K426</f>
        <v>5</v>
      </c>
      <c r="M426" s="9"/>
      <c r="N426" s="9"/>
      <c r="O426" s="9">
        <f>O61</f>
        <v>-0.2268558266666667</v>
      </c>
      <c r="P426" s="9"/>
      <c r="Q426" s="9"/>
      <c r="R426" s="9">
        <f>R61</f>
        <v>0</v>
      </c>
      <c r="S426" s="9"/>
      <c r="T426" s="9">
        <f>T61</f>
        <v>-0.19352249333333335</v>
      </c>
      <c r="U426" s="9"/>
      <c r="V426" s="9"/>
      <c r="W426" s="9"/>
      <c r="X426" s="9">
        <f>X231</f>
        <v>0</v>
      </c>
      <c r="Y426" s="9">
        <f>Y61</f>
        <v>0</v>
      </c>
      <c r="Z426" s="9">
        <f>Z61-(Y426)</f>
        <v>0</v>
      </c>
      <c r="AA426" s="9">
        <f>AA61</f>
        <v>0</v>
      </c>
      <c r="AB426" s="9">
        <f>AB61</f>
        <v>2</v>
      </c>
      <c r="AC426" s="9">
        <f>AC61-AB426</f>
        <v>0</v>
      </c>
      <c r="AD426" s="9"/>
      <c r="AE426" s="9"/>
      <c r="AF426" s="9">
        <f t="shared" ref="AF426:AG429" si="616">AF61</f>
        <v>0</v>
      </c>
      <c r="AG426" s="9">
        <f t="shared" si="616"/>
        <v>0</v>
      </c>
      <c r="AH426" s="9">
        <f>$AZ426 - AG426</f>
        <v>5</v>
      </c>
      <c r="AI426" s="9"/>
      <c r="AJ426" s="9"/>
      <c r="AK426" s="9">
        <f>AK61</f>
        <v>-0.16513250000000002</v>
      </c>
      <c r="AL426" s="9"/>
      <c r="AM426" s="9"/>
      <c r="AN426" s="9">
        <f>AN61</f>
        <v>0</v>
      </c>
      <c r="AO426" s="9"/>
      <c r="AP426" s="9">
        <f>AP61</f>
        <v>-4.0132500000000015E-2</v>
      </c>
      <c r="AQ426" s="9"/>
      <c r="AR426" s="9"/>
      <c r="AS426" s="9"/>
      <c r="AT426" s="9">
        <f>AT231</f>
        <v>0</v>
      </c>
      <c r="AU426" s="9">
        <f>AU61</f>
        <v>0</v>
      </c>
      <c r="AV426" s="9">
        <f>AV61-(AU426)</f>
        <v>0</v>
      </c>
      <c r="AW426" s="9">
        <f>AW61</f>
        <v>0</v>
      </c>
      <c r="AX426" s="9">
        <f>AX61</f>
        <v>0</v>
      </c>
      <c r="AY426" s="9">
        <f>AY61-AX426</f>
        <v>2</v>
      </c>
      <c r="AZ426" s="9">
        <f t="shared" ref="AZ426:BE426" si="617">AZ61</f>
        <v>5</v>
      </c>
      <c r="BA426" s="9">
        <f t="shared" si="617"/>
        <v>0</v>
      </c>
      <c r="BB426" s="9">
        <f t="shared" si="617"/>
        <v>0</v>
      </c>
      <c r="BC426" s="9">
        <f t="shared" si="617"/>
        <v>0</v>
      </c>
      <c r="BD426" s="9">
        <f t="shared" si="617"/>
        <v>0</v>
      </c>
      <c r="BE426" s="9">
        <f t="shared" si="617"/>
        <v>0</v>
      </c>
      <c r="BF426" s="9">
        <f>BF61-(BE426)</f>
        <v>0</v>
      </c>
      <c r="BG426" s="9">
        <f>BG61</f>
        <v>0</v>
      </c>
      <c r="BH426" s="9">
        <f>BH61</f>
        <v>0</v>
      </c>
      <c r="BI426" s="9">
        <f>BI61-BH426</f>
        <v>1</v>
      </c>
      <c r="BJ426" s="11">
        <f>AZ426-BB426</f>
        <v>5</v>
      </c>
      <c r="BK426" s="11">
        <f>AZ426-SUM(BE426:BF426,BH426:BI426)</f>
        <v>4</v>
      </c>
    </row>
    <row r="427" spans="1:63">
      <c r="A427" s="38" t="s">
        <v>16</v>
      </c>
      <c r="B427" s="18">
        <v>3</v>
      </c>
      <c r="C427" s="38" t="s">
        <v>327</v>
      </c>
      <c r="F427" s="11" t="s">
        <v>43</v>
      </c>
      <c r="J427" s="9">
        <f t="shared" si="615"/>
        <v>0</v>
      </c>
      <c r="K427" s="9">
        <f t="shared" si="615"/>
        <v>0</v>
      </c>
      <c r="L427" s="9"/>
      <c r="M427" s="9"/>
      <c r="N427" s="9"/>
      <c r="O427" s="9">
        <f>O62</f>
        <v>1.3727773007999999</v>
      </c>
      <c r="P427" s="9"/>
      <c r="Q427" s="9"/>
      <c r="R427" s="9"/>
      <c r="S427" s="9"/>
      <c r="T427" s="9">
        <f>T62</f>
        <v>1.3767773007999999</v>
      </c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>
        <f t="shared" si="616"/>
        <v>0</v>
      </c>
      <c r="AG427" s="9">
        <f t="shared" si="616"/>
        <v>0</v>
      </c>
      <c r="AH427" s="9"/>
      <c r="AI427" s="9"/>
      <c r="AJ427" s="9"/>
      <c r="AK427" s="9">
        <f>AK62</f>
        <v>1.17688145</v>
      </c>
      <c r="AL427" s="9"/>
      <c r="AM427" s="9"/>
      <c r="AN427" s="9"/>
      <c r="AO427" s="9"/>
      <c r="AP427" s="9">
        <f>AP62</f>
        <v>1.1943814499999998</v>
      </c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</row>
    <row r="428" spans="1:63">
      <c r="A428" s="38" t="s">
        <v>16</v>
      </c>
      <c r="B428" s="18">
        <v>3</v>
      </c>
      <c r="C428" s="38" t="s">
        <v>327</v>
      </c>
      <c r="F428" s="11" t="s">
        <v>44</v>
      </c>
      <c r="J428" s="9">
        <f t="shared" si="615"/>
        <v>0</v>
      </c>
      <c r="K428" s="9">
        <f t="shared" si="615"/>
        <v>0</v>
      </c>
      <c r="L428" s="9"/>
      <c r="M428" s="9"/>
      <c r="N428" s="9"/>
      <c r="O428" s="9">
        <f>O63</f>
        <v>0.86652441988775886</v>
      </c>
      <c r="P428" s="9"/>
      <c r="Q428" s="9"/>
      <c r="R428" s="9"/>
      <c r="S428" s="9"/>
      <c r="T428" s="9">
        <f>T63</f>
        <v>0.92663806924436687</v>
      </c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>
        <f t="shared" si="616"/>
        <v>0</v>
      </c>
      <c r="AG428" s="9">
        <f t="shared" si="616"/>
        <v>0</v>
      </c>
      <c r="AH428" s="9"/>
      <c r="AI428" s="9"/>
      <c r="AJ428" s="9"/>
      <c r="AK428" s="9">
        <f>AK63</f>
        <v>0.43515655889576116</v>
      </c>
      <c r="AL428" s="9"/>
      <c r="AM428" s="9"/>
      <c r="AN428" s="9"/>
      <c r="AO428" s="9"/>
      <c r="AP428" s="9">
        <f>AP63</f>
        <v>0.6302500591035276</v>
      </c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</row>
    <row r="429" spans="1:63">
      <c r="A429" s="38" t="s">
        <v>16</v>
      </c>
      <c r="B429" s="18">
        <v>3</v>
      </c>
      <c r="C429" s="38" t="s">
        <v>327</v>
      </c>
      <c r="F429" s="11" t="s">
        <v>45</v>
      </c>
      <c r="J429" s="9">
        <f t="shared" si="615"/>
        <v>0</v>
      </c>
      <c r="K429" s="9">
        <f t="shared" si="615"/>
        <v>0</v>
      </c>
      <c r="L429" s="9"/>
      <c r="M429" s="9"/>
      <c r="N429" s="9"/>
      <c r="O429" s="9">
        <f>O64</f>
        <v>0.89572771328927503</v>
      </c>
      <c r="P429" s="9"/>
      <c r="Q429" s="9"/>
      <c r="R429" s="9"/>
      <c r="S429" s="9"/>
      <c r="T429" s="9">
        <f>T64</f>
        <v>0.94663037496103941</v>
      </c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>
        <f t="shared" si="616"/>
        <v>0</v>
      </c>
      <c r="AG429" s="9">
        <f t="shared" si="616"/>
        <v>0</v>
      </c>
      <c r="AH429" s="9"/>
      <c r="AI429" s="9"/>
      <c r="AJ429" s="9"/>
      <c r="AK429" s="9">
        <f>AK64</f>
        <v>0.46543525146495945</v>
      </c>
      <c r="AL429" s="9"/>
      <c r="AM429" s="9"/>
      <c r="AN429" s="9"/>
      <c r="AO429" s="9"/>
      <c r="AP429" s="9">
        <f>AP64</f>
        <v>0.63152652719917479</v>
      </c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</row>
    <row r="430" spans="1:63">
      <c r="A430" s="7" t="s">
        <v>16</v>
      </c>
      <c r="B430" s="6">
        <v>3</v>
      </c>
      <c r="C430" s="7" t="s">
        <v>396</v>
      </c>
      <c r="F430" s="11" t="s">
        <v>42</v>
      </c>
      <c r="J430" s="9">
        <f t="shared" ref="J430:K433" si="618">J70</f>
        <v>0</v>
      </c>
      <c r="K430" s="9">
        <f t="shared" si="618"/>
        <v>0</v>
      </c>
      <c r="L430" s="9">
        <f>$AZ430 - K430</f>
        <v>3</v>
      </c>
      <c r="M430" s="9"/>
      <c r="N430" s="9"/>
      <c r="O430" s="9">
        <f>O70</f>
        <v>-1.9446777777777775E-2</v>
      </c>
      <c r="P430" s="9"/>
      <c r="Q430" s="9"/>
      <c r="R430" s="9">
        <f>R70</f>
        <v>0</v>
      </c>
      <c r="S430" s="9"/>
      <c r="T430" s="9">
        <f>T70</f>
        <v>8.3309999999999964E-3</v>
      </c>
      <c r="U430" s="9"/>
      <c r="V430" s="9"/>
      <c r="W430" s="9"/>
      <c r="X430" s="9" t="e">
        <f>#REF!</f>
        <v>#REF!</v>
      </c>
      <c r="Y430" s="9">
        <f>Y70</f>
        <v>0</v>
      </c>
      <c r="Z430" s="9">
        <f>Z70-(Y430)</f>
        <v>0</v>
      </c>
      <c r="AA430" s="9">
        <f>AA70</f>
        <v>0</v>
      </c>
      <c r="AB430" s="9">
        <f>AB70</f>
        <v>3</v>
      </c>
      <c r="AC430" s="9">
        <f>AC70-AB430</f>
        <v>0</v>
      </c>
      <c r="AD430" s="9"/>
      <c r="AE430" s="9"/>
      <c r="AF430" s="9">
        <f t="shared" ref="AF430:AG433" si="619">AF70</f>
        <v>0</v>
      </c>
      <c r="AG430" s="9">
        <f t="shared" si="619"/>
        <v>0</v>
      </c>
      <c r="AH430" s="9">
        <f>$AZ430 - AG430</f>
        <v>3</v>
      </c>
      <c r="AI430" s="9"/>
      <c r="AJ430" s="9"/>
      <c r="AK430" s="9">
        <f>AK70</f>
        <v>-0.1864275555555556</v>
      </c>
      <c r="AL430" s="9"/>
      <c r="AM430" s="9"/>
      <c r="AN430" s="9">
        <f>AN70</f>
        <v>0</v>
      </c>
      <c r="AO430" s="9"/>
      <c r="AP430" s="9">
        <f>AP70</f>
        <v>-4.3572000000000076E-2</v>
      </c>
      <c r="AQ430" s="9"/>
      <c r="AR430" s="9"/>
      <c r="AS430" s="9"/>
      <c r="AT430" s="9" t="e">
        <f>#REF!</f>
        <v>#REF!</v>
      </c>
      <c r="AU430" s="9">
        <f>AU70</f>
        <v>0</v>
      </c>
      <c r="AV430" s="9">
        <f>AV79-(AU430)</f>
        <v>0</v>
      </c>
      <c r="AW430" s="9">
        <f>AW70</f>
        <v>0</v>
      </c>
      <c r="AX430" s="9">
        <f>AX70</f>
        <v>3</v>
      </c>
      <c r="AY430" s="9">
        <f>AY70-AX430</f>
        <v>0</v>
      </c>
      <c r="AZ430" s="9">
        <f t="shared" ref="AZ430:BE430" si="620">AZ70</f>
        <v>3</v>
      </c>
      <c r="BA430" s="9">
        <f t="shared" si="620"/>
        <v>0</v>
      </c>
      <c r="BB430" s="9">
        <f t="shared" si="620"/>
        <v>0</v>
      </c>
      <c r="BC430" s="9">
        <f t="shared" si="620"/>
        <v>0</v>
      </c>
      <c r="BD430" s="9">
        <f t="shared" si="620"/>
        <v>0</v>
      </c>
      <c r="BE430" s="9">
        <f t="shared" si="620"/>
        <v>0</v>
      </c>
      <c r="BF430" s="9">
        <f>BF70-(BE430)</f>
        <v>0</v>
      </c>
      <c r="BG430" s="9">
        <f>BG70</f>
        <v>0</v>
      </c>
      <c r="BH430" s="9">
        <f>BH70</f>
        <v>3</v>
      </c>
      <c r="BI430" s="9">
        <f>BI70-BH430</f>
        <v>0</v>
      </c>
      <c r="BJ430" s="11">
        <f>AZ430-BB430</f>
        <v>3</v>
      </c>
      <c r="BK430" s="11">
        <f>AZ430-SUM(BE430:BF430,BH430:BI430)</f>
        <v>0</v>
      </c>
    </row>
    <row r="431" spans="1:63">
      <c r="A431" s="7" t="s">
        <v>16</v>
      </c>
      <c r="B431" s="6">
        <v>3</v>
      </c>
      <c r="C431" s="7" t="s">
        <v>396</v>
      </c>
      <c r="F431" s="11" t="s">
        <v>43</v>
      </c>
      <c r="J431" s="9">
        <f t="shared" si="618"/>
        <v>0</v>
      </c>
      <c r="K431" s="9">
        <f t="shared" si="618"/>
        <v>0</v>
      </c>
      <c r="L431" s="9"/>
      <c r="M431" s="9"/>
      <c r="N431" s="9"/>
      <c r="O431" s="9">
        <f>O71</f>
        <v>1.3976663866666665</v>
      </c>
      <c r="P431" s="9"/>
      <c r="Q431" s="9"/>
      <c r="R431" s="9"/>
      <c r="S431" s="9"/>
      <c r="T431" s="9">
        <f>T71</f>
        <v>1.4009997199999999</v>
      </c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>
        <f t="shared" si="619"/>
        <v>0</v>
      </c>
      <c r="AG431" s="9">
        <f t="shared" si="619"/>
        <v>0</v>
      </c>
      <c r="AH431" s="9"/>
      <c r="AI431" s="9"/>
      <c r="AJ431" s="9"/>
      <c r="AK431" s="9">
        <f>AK71</f>
        <v>1.1739001422222222</v>
      </c>
      <c r="AL431" s="9"/>
      <c r="AM431" s="9"/>
      <c r="AN431" s="9"/>
      <c r="AO431" s="9"/>
      <c r="AP431" s="9">
        <f>AP71</f>
        <v>1.19389992</v>
      </c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</row>
    <row r="432" spans="1:63">
      <c r="A432" s="7" t="s">
        <v>16</v>
      </c>
      <c r="B432" s="6">
        <v>3</v>
      </c>
      <c r="C432" s="7" t="s">
        <v>396</v>
      </c>
      <c r="F432" s="11" t="s">
        <v>44</v>
      </c>
      <c r="J432" s="9">
        <f t="shared" si="618"/>
        <v>0</v>
      </c>
      <c r="K432" s="9">
        <f t="shared" si="618"/>
        <v>0</v>
      </c>
      <c r="L432" s="9"/>
      <c r="M432" s="9"/>
      <c r="N432" s="9"/>
      <c r="O432" s="9">
        <f>O72</f>
        <v>0.11066342703608255</v>
      </c>
      <c r="P432" s="9"/>
      <c r="Q432" s="9"/>
      <c r="R432" s="9"/>
      <c r="S432" s="9"/>
      <c r="T432" s="9">
        <f>T72</f>
        <v>9.6125475532417168E-2</v>
      </c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>
        <f t="shared" si="619"/>
        <v>0</v>
      </c>
      <c r="AG432" s="9">
        <f t="shared" si="619"/>
        <v>0</v>
      </c>
      <c r="AH432" s="9"/>
      <c r="AI432" s="9"/>
      <c r="AJ432" s="9"/>
      <c r="AK432" s="9">
        <f>AK72</f>
        <v>0.181292135939432</v>
      </c>
      <c r="AL432" s="9"/>
      <c r="AM432" s="9"/>
      <c r="AN432" s="9"/>
      <c r="AO432" s="9"/>
      <c r="AP432" s="9">
        <f>AP72</f>
        <v>0.28660908430357429</v>
      </c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</row>
    <row r="433" spans="1:63">
      <c r="A433" s="7" t="s">
        <v>16</v>
      </c>
      <c r="B433" s="6">
        <v>3</v>
      </c>
      <c r="C433" s="7" t="s">
        <v>396</v>
      </c>
      <c r="F433" s="11" t="s">
        <v>45</v>
      </c>
      <c r="J433" s="9">
        <f t="shared" si="618"/>
        <v>0</v>
      </c>
      <c r="K433" s="9">
        <f t="shared" si="618"/>
        <v>0</v>
      </c>
      <c r="L433" s="9"/>
      <c r="M433" s="9"/>
      <c r="N433" s="9"/>
      <c r="O433" s="9">
        <f>O73</f>
        <v>0.11235911733948713</v>
      </c>
      <c r="P433" s="9"/>
      <c r="Q433" s="9"/>
      <c r="R433" s="9"/>
      <c r="S433" s="9"/>
      <c r="T433" s="9">
        <f>T73</f>
        <v>9.6485815575831316E-2</v>
      </c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>
        <f t="shared" si="619"/>
        <v>0</v>
      </c>
      <c r="AG433" s="9">
        <f t="shared" si="619"/>
        <v>0</v>
      </c>
      <c r="AH433" s="9"/>
      <c r="AI433" s="9"/>
      <c r="AJ433" s="9"/>
      <c r="AK433" s="9">
        <f>AK73</f>
        <v>0.26004244273560667</v>
      </c>
      <c r="AL433" s="9"/>
      <c r="AM433" s="9"/>
      <c r="AN433" s="9"/>
      <c r="AO433" s="9"/>
      <c r="AP433" s="9">
        <f>AP73</f>
        <v>0.28990220142201983</v>
      </c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</row>
    <row r="434" spans="1:63">
      <c r="A434" s="34" t="s">
        <v>16</v>
      </c>
      <c r="B434" s="35">
        <v>4</v>
      </c>
      <c r="C434" s="34" t="s">
        <v>328</v>
      </c>
      <c r="F434" s="11" t="s">
        <v>42</v>
      </c>
      <c r="J434" s="9">
        <f t="shared" ref="J434:K437" si="621">J82</f>
        <v>0</v>
      </c>
      <c r="K434" s="9">
        <f t="shared" si="621"/>
        <v>0</v>
      </c>
      <c r="L434" s="9">
        <f>$AZ434 - K434</f>
        <v>6</v>
      </c>
      <c r="M434" s="9"/>
      <c r="N434" s="9"/>
      <c r="O434" s="9">
        <f>O82</f>
        <v>-8.2519173222222283E-2</v>
      </c>
      <c r="P434" s="9"/>
      <c r="Q434" s="9"/>
      <c r="R434" s="9">
        <f>R82</f>
        <v>0</v>
      </c>
      <c r="S434" s="9"/>
      <c r="T434" s="9">
        <f>T82</f>
        <v>-1.9030284333333387E-2</v>
      </c>
      <c r="U434" s="9"/>
      <c r="V434" s="9"/>
      <c r="W434" s="9"/>
      <c r="X434" s="9" t="e">
        <f>#REF!</f>
        <v>#REF!</v>
      </c>
      <c r="Y434" s="9">
        <f>Y82</f>
        <v>0</v>
      </c>
      <c r="Z434" s="9">
        <f>Z82-(Y434)</f>
        <v>0</v>
      </c>
      <c r="AA434" s="9">
        <f>AA82</f>
        <v>0</v>
      </c>
      <c r="AB434" s="9">
        <f>AB82</f>
        <v>2</v>
      </c>
      <c r="AC434" s="9">
        <f>AC82-AB434</f>
        <v>0</v>
      </c>
      <c r="AD434" s="9"/>
      <c r="AE434" s="9"/>
      <c r="AF434" s="9">
        <f t="shared" ref="AF434:AG437" si="622">AF82</f>
        <v>0</v>
      </c>
      <c r="AG434" s="9">
        <f t="shared" si="622"/>
        <v>0</v>
      </c>
      <c r="AH434" s="9">
        <f>$AZ434 - AG434</f>
        <v>6</v>
      </c>
      <c r="AI434" s="9"/>
      <c r="AJ434" s="9"/>
      <c r="AK434" s="9">
        <f>AK82</f>
        <v>1.9409687499999991E-2</v>
      </c>
      <c r="AL434" s="9"/>
      <c r="AM434" s="9"/>
      <c r="AN434" s="9">
        <f>AN82</f>
        <v>0</v>
      </c>
      <c r="AO434" s="9"/>
      <c r="AP434" s="9">
        <f>AP82</f>
        <v>4.0243020833333323E-2</v>
      </c>
      <c r="AQ434" s="9"/>
      <c r="AR434" s="9"/>
      <c r="AS434" s="9"/>
      <c r="AT434" s="9" t="e">
        <f>#REF!</f>
        <v>#REF!</v>
      </c>
      <c r="AU434" s="9">
        <f>AU82</f>
        <v>0</v>
      </c>
      <c r="AV434" s="9">
        <f>AV82-(AU434)</f>
        <v>0</v>
      </c>
      <c r="AW434" s="9">
        <f>AW82</f>
        <v>0</v>
      </c>
      <c r="AX434" s="9">
        <f>AX82</f>
        <v>6</v>
      </c>
      <c r="AY434" s="9">
        <f>AY82-AX434</f>
        <v>0</v>
      </c>
      <c r="AZ434" s="9">
        <f t="shared" ref="AZ434:BE434" si="623">AZ82</f>
        <v>6</v>
      </c>
      <c r="BA434" s="9">
        <f t="shared" si="623"/>
        <v>0</v>
      </c>
      <c r="BB434" s="9">
        <f t="shared" si="623"/>
        <v>0</v>
      </c>
      <c r="BC434" s="9">
        <f t="shared" si="623"/>
        <v>0</v>
      </c>
      <c r="BD434" s="9">
        <f t="shared" si="623"/>
        <v>0</v>
      </c>
      <c r="BE434" s="9">
        <f t="shared" si="623"/>
        <v>0</v>
      </c>
      <c r="BF434" s="9">
        <f>BF82-(BE434)</f>
        <v>0</v>
      </c>
      <c r="BG434" s="9">
        <f>BG82</f>
        <v>0</v>
      </c>
      <c r="BH434" s="9">
        <f>BH82</f>
        <v>2</v>
      </c>
      <c r="BI434" s="9">
        <f>BI82-BH434</f>
        <v>0</v>
      </c>
      <c r="BJ434" s="11">
        <f>AZ434-BB434</f>
        <v>6</v>
      </c>
      <c r="BK434" s="11">
        <f>AZ434-SUM(BE434:BF434,BH434:BI434)</f>
        <v>4</v>
      </c>
    </row>
    <row r="435" spans="1:63">
      <c r="A435" s="34" t="s">
        <v>16</v>
      </c>
      <c r="B435" s="35">
        <v>4</v>
      </c>
      <c r="C435" s="34" t="s">
        <v>328</v>
      </c>
      <c r="F435" s="11" t="s">
        <v>43</v>
      </c>
      <c r="J435" s="9">
        <f t="shared" si="621"/>
        <v>0</v>
      </c>
      <c r="K435" s="9">
        <f t="shared" si="621"/>
        <v>0</v>
      </c>
      <c r="L435" s="9"/>
      <c r="M435" s="9"/>
      <c r="N435" s="9"/>
      <c r="O435" s="9">
        <f>O83</f>
        <v>1.3900976992133331</v>
      </c>
      <c r="P435" s="9"/>
      <c r="Q435" s="9"/>
      <c r="R435" s="9"/>
      <c r="S435" s="9"/>
      <c r="T435" s="9">
        <f>T83</f>
        <v>1.3977163658799998</v>
      </c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>
        <f t="shared" si="622"/>
        <v>0</v>
      </c>
      <c r="AG435" s="9">
        <f t="shared" si="622"/>
        <v>0</v>
      </c>
      <c r="AH435" s="9"/>
      <c r="AI435" s="9"/>
      <c r="AJ435" s="9"/>
      <c r="AK435" s="9">
        <f>AK83</f>
        <v>1.20271735625</v>
      </c>
      <c r="AL435" s="9"/>
      <c r="AM435" s="9"/>
      <c r="AN435" s="9"/>
      <c r="AO435" s="9"/>
      <c r="AP435" s="9">
        <f>AP83</f>
        <v>1.2056340229166667</v>
      </c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</row>
    <row r="436" spans="1:63">
      <c r="A436" s="34" t="s">
        <v>16</v>
      </c>
      <c r="B436" s="35">
        <v>4</v>
      </c>
      <c r="C436" s="34" t="s">
        <v>328</v>
      </c>
      <c r="F436" s="11" t="s">
        <v>44</v>
      </c>
      <c r="J436" s="9">
        <f t="shared" si="621"/>
        <v>0</v>
      </c>
      <c r="K436" s="9">
        <f t="shared" si="621"/>
        <v>0</v>
      </c>
      <c r="L436" s="9"/>
      <c r="M436" s="9"/>
      <c r="N436" s="9"/>
      <c r="O436" s="9">
        <f>O84</f>
        <v>0.94428832180084699</v>
      </c>
      <c r="P436" s="9"/>
      <c r="Q436" s="9"/>
      <c r="R436" s="9"/>
      <c r="S436" s="9"/>
      <c r="T436" s="9">
        <f>T84</f>
        <v>0.87474933604889415</v>
      </c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>
        <f t="shared" si="622"/>
        <v>0</v>
      </c>
      <c r="AG436" s="9">
        <f t="shared" si="622"/>
        <v>0</v>
      </c>
      <c r="AH436" s="9"/>
      <c r="AI436" s="9"/>
      <c r="AJ436" s="9"/>
      <c r="AK436" s="9">
        <f>AK84</f>
        <v>0.20579137001833539</v>
      </c>
      <c r="AL436" s="9"/>
      <c r="AM436" s="9"/>
      <c r="AN436" s="9"/>
      <c r="AO436" s="9"/>
      <c r="AP436" s="9">
        <f>AP84</f>
        <v>0.18603432550389754</v>
      </c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</row>
    <row r="437" spans="1:63">
      <c r="A437" s="34" t="s">
        <v>16</v>
      </c>
      <c r="B437" s="35">
        <v>4</v>
      </c>
      <c r="C437" s="34" t="s">
        <v>328</v>
      </c>
      <c r="F437" s="11" t="s">
        <v>45</v>
      </c>
      <c r="J437" s="9">
        <f t="shared" si="621"/>
        <v>0</v>
      </c>
      <c r="K437" s="9">
        <f t="shared" si="621"/>
        <v>0</v>
      </c>
      <c r="L437" s="9"/>
      <c r="M437" s="9"/>
      <c r="N437" s="9"/>
      <c r="O437" s="9">
        <f>O85</f>
        <v>0.94788704424036674</v>
      </c>
      <c r="P437" s="9"/>
      <c r="Q437" s="9"/>
      <c r="R437" s="9"/>
      <c r="S437" s="9"/>
      <c r="T437" s="9">
        <f>T85</f>
        <v>0.87495631470364776</v>
      </c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>
        <f t="shared" si="622"/>
        <v>0</v>
      </c>
      <c r="AG437" s="9">
        <f t="shared" si="622"/>
        <v>0</v>
      </c>
      <c r="AH437" s="9"/>
      <c r="AI437" s="9"/>
      <c r="AJ437" s="9"/>
      <c r="AK437" s="9">
        <f>AK85</f>
        <v>0.20670467808656651</v>
      </c>
      <c r="AL437" s="9"/>
      <c r="AM437" s="9"/>
      <c r="AN437" s="9"/>
      <c r="AO437" s="9"/>
      <c r="AP437" s="9">
        <f>AP85</f>
        <v>0.19033725592085801</v>
      </c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</row>
    <row r="438" spans="1:63">
      <c r="A438" s="7" t="s">
        <v>16</v>
      </c>
      <c r="B438" s="6">
        <v>4</v>
      </c>
      <c r="C438" s="7" t="s">
        <v>397</v>
      </c>
      <c r="F438" s="11" t="s">
        <v>42</v>
      </c>
      <c r="J438" s="9">
        <f t="shared" ref="J438:K441" si="624">J91</f>
        <v>0</v>
      </c>
      <c r="K438" s="9">
        <f t="shared" si="624"/>
        <v>0</v>
      </c>
      <c r="L438" s="9">
        <f>$AZ438 - K438</f>
        <v>3</v>
      </c>
      <c r="M438" s="9"/>
      <c r="N438" s="9"/>
      <c r="O438" s="9">
        <f>O91</f>
        <v>0.16304444444444446</v>
      </c>
      <c r="P438" s="9"/>
      <c r="Q438" s="9"/>
      <c r="R438" s="9">
        <f>R91</f>
        <v>0</v>
      </c>
      <c r="S438" s="9"/>
      <c r="T438" s="9">
        <f>T91</f>
        <v>0.1075</v>
      </c>
      <c r="U438" s="9"/>
      <c r="V438" s="9"/>
      <c r="W438" s="9"/>
      <c r="X438" s="9" t="e">
        <f>#REF!</f>
        <v>#REF!</v>
      </c>
      <c r="Y438" s="9">
        <f>Y91</f>
        <v>0</v>
      </c>
      <c r="Z438" s="9">
        <f>Z91-(Y438)</f>
        <v>0</v>
      </c>
      <c r="AA438" s="9">
        <f>AA91</f>
        <v>0</v>
      </c>
      <c r="AB438" s="9">
        <f>AB91</f>
        <v>1</v>
      </c>
      <c r="AC438" s="9">
        <f>AC91-AB438</f>
        <v>0</v>
      </c>
      <c r="AD438" s="9"/>
      <c r="AE438" s="9"/>
      <c r="AF438" s="9">
        <f t="shared" ref="AF438:AG441" si="625">AF91</f>
        <v>0</v>
      </c>
      <c r="AG438" s="9">
        <f t="shared" si="625"/>
        <v>0</v>
      </c>
      <c r="AH438" s="9">
        <f>$AZ438 - AG438</f>
        <v>3</v>
      </c>
      <c r="AI438" s="9"/>
      <c r="AJ438" s="9"/>
      <c r="AK438" s="9">
        <f>AK91</f>
        <v>0.24429866666666666</v>
      </c>
      <c r="AL438" s="9"/>
      <c r="AM438" s="9"/>
      <c r="AN438" s="9">
        <f>AN91</f>
        <v>0</v>
      </c>
      <c r="AO438" s="9"/>
      <c r="AP438" s="9">
        <f>AP91</f>
        <v>0.10143200000000001</v>
      </c>
      <c r="AQ438" s="9"/>
      <c r="AR438" s="9"/>
      <c r="AS438" s="9"/>
      <c r="AT438" s="9" t="e">
        <f>#REF!</f>
        <v>#REF!</v>
      </c>
      <c r="AU438" s="9">
        <f>AU91</f>
        <v>0</v>
      </c>
      <c r="AV438" s="9">
        <f>AV91-(AU438)</f>
        <v>0</v>
      </c>
      <c r="AW438" s="9">
        <f>AW91</f>
        <v>0</v>
      </c>
      <c r="AX438" s="9">
        <f>AX91</f>
        <v>2</v>
      </c>
      <c r="AY438" s="9">
        <f>AY91-AX438</f>
        <v>0</v>
      </c>
      <c r="AZ438" s="9">
        <f t="shared" ref="AZ438:BE438" si="626">AZ91</f>
        <v>3</v>
      </c>
      <c r="BA438" s="9">
        <f t="shared" si="626"/>
        <v>0</v>
      </c>
      <c r="BB438" s="9">
        <f t="shared" si="626"/>
        <v>0</v>
      </c>
      <c r="BC438" s="9">
        <f t="shared" si="626"/>
        <v>0</v>
      </c>
      <c r="BD438" s="9">
        <f t="shared" si="626"/>
        <v>0</v>
      </c>
      <c r="BE438" s="9">
        <f t="shared" si="626"/>
        <v>0</v>
      </c>
      <c r="BF438" s="9">
        <f>BF91-(BE438)</f>
        <v>0</v>
      </c>
      <c r="BG438" s="9">
        <f>BG91</f>
        <v>0</v>
      </c>
      <c r="BH438" s="9">
        <f>BH91</f>
        <v>1</v>
      </c>
      <c r="BI438" s="9">
        <f>BI91-BH438</f>
        <v>0</v>
      </c>
      <c r="BJ438" s="11">
        <f>AZ438-BB438</f>
        <v>3</v>
      </c>
      <c r="BK438" s="11">
        <f>AZ438-SUM(BE438:BF438,BH438:BI438)</f>
        <v>2</v>
      </c>
    </row>
    <row r="439" spans="1:63">
      <c r="A439" s="7" t="s">
        <v>16</v>
      </c>
      <c r="B439" s="6">
        <v>4</v>
      </c>
      <c r="C439" s="7" t="s">
        <v>397</v>
      </c>
      <c r="F439" s="11" t="s">
        <v>43</v>
      </c>
      <c r="J439" s="9">
        <f t="shared" si="624"/>
        <v>0</v>
      </c>
      <c r="K439" s="9">
        <f t="shared" si="624"/>
        <v>0</v>
      </c>
      <c r="L439" s="9"/>
      <c r="M439" s="9"/>
      <c r="N439" s="9"/>
      <c r="O439" s="9">
        <f>O92</f>
        <v>1.4195653333333333</v>
      </c>
      <c r="P439" s="9"/>
      <c r="Q439" s="9"/>
      <c r="R439" s="9"/>
      <c r="S439" s="9"/>
      <c r="T439" s="9">
        <f>T92</f>
        <v>1.4128999999999998</v>
      </c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>
        <f t="shared" si="625"/>
        <v>0</v>
      </c>
      <c r="AG439" s="9">
        <f t="shared" si="625"/>
        <v>0</v>
      </c>
      <c r="AH439" s="9"/>
      <c r="AI439" s="9"/>
      <c r="AJ439" s="9"/>
      <c r="AK439" s="9">
        <f>AK92</f>
        <v>1.2342018133333332</v>
      </c>
      <c r="AL439" s="9"/>
      <c r="AM439" s="9"/>
      <c r="AN439" s="9"/>
      <c r="AO439" s="9"/>
      <c r="AP439" s="9">
        <f>AP92</f>
        <v>1.2142004799999999</v>
      </c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</row>
    <row r="440" spans="1:63">
      <c r="A440" s="7" t="s">
        <v>16</v>
      </c>
      <c r="B440" s="6">
        <v>4</v>
      </c>
      <c r="C440" s="7" t="s">
        <v>397</v>
      </c>
      <c r="F440" s="11" t="s">
        <v>44</v>
      </c>
      <c r="J440" s="9">
        <f t="shared" si="624"/>
        <v>0</v>
      </c>
      <c r="K440" s="9">
        <f t="shared" si="624"/>
        <v>0</v>
      </c>
      <c r="L440" s="9"/>
      <c r="M440" s="9"/>
      <c r="N440" s="9"/>
      <c r="O440" s="9">
        <f>O93</f>
        <v>0.61852993310602855</v>
      </c>
      <c r="P440" s="9"/>
      <c r="Q440" s="9"/>
      <c r="R440" s="9"/>
      <c r="S440" s="9"/>
      <c r="T440" s="9">
        <f>T93</f>
        <v>0.69888452789665712</v>
      </c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>
        <f t="shared" si="625"/>
        <v>0</v>
      </c>
      <c r="AG440" s="9">
        <f t="shared" si="625"/>
        <v>0</v>
      </c>
      <c r="AH440" s="9"/>
      <c r="AI440" s="9"/>
      <c r="AJ440" s="9"/>
      <c r="AK440" s="9">
        <f>AK93</f>
        <v>0.56469888394199375</v>
      </c>
      <c r="AL440" s="9"/>
      <c r="AM440" s="9"/>
      <c r="AN440" s="9"/>
      <c r="AO440" s="9"/>
      <c r="AP440" s="9">
        <f>AP93</f>
        <v>0.69629296376740735</v>
      </c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</row>
    <row r="441" spans="1:63">
      <c r="A441" s="7" t="s">
        <v>16</v>
      </c>
      <c r="B441" s="6">
        <v>4</v>
      </c>
      <c r="C441" s="7" t="s">
        <v>397</v>
      </c>
      <c r="F441" s="11" t="s">
        <v>45</v>
      </c>
      <c r="J441" s="9">
        <f t="shared" si="624"/>
        <v>0</v>
      </c>
      <c r="K441" s="9">
        <f t="shared" si="624"/>
        <v>0</v>
      </c>
      <c r="L441" s="9"/>
      <c r="M441" s="9"/>
      <c r="N441" s="9"/>
      <c r="O441" s="9">
        <f>O94</f>
        <v>0.63965832208480311</v>
      </c>
      <c r="P441" s="9"/>
      <c r="Q441" s="9"/>
      <c r="R441" s="9"/>
      <c r="S441" s="9"/>
      <c r="T441" s="9">
        <f>T94</f>
        <v>0.70710383490215445</v>
      </c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>
        <f t="shared" si="625"/>
        <v>0</v>
      </c>
      <c r="AG441" s="9">
        <f t="shared" si="625"/>
        <v>0</v>
      </c>
      <c r="AH441" s="9"/>
      <c r="AI441" s="9"/>
      <c r="AJ441" s="9"/>
      <c r="AK441" s="9">
        <f>AK94</f>
        <v>0.61527771620662841</v>
      </c>
      <c r="AL441" s="9"/>
      <c r="AM441" s="9"/>
      <c r="AN441" s="9"/>
      <c r="AO441" s="9"/>
      <c r="AP441" s="9">
        <f>AP94</f>
        <v>0.70364219743844247</v>
      </c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</row>
    <row r="442" spans="1:63">
      <c r="A442" s="41" t="s">
        <v>16</v>
      </c>
      <c r="B442" s="42">
        <v>5</v>
      </c>
      <c r="C442" s="41" t="s">
        <v>333</v>
      </c>
      <c r="F442" s="11" t="s">
        <v>42</v>
      </c>
      <c r="J442" s="9">
        <f t="shared" ref="J442:K445" si="627">J102</f>
        <v>0</v>
      </c>
      <c r="K442" s="9">
        <f t="shared" si="627"/>
        <v>0</v>
      </c>
      <c r="L442" s="9">
        <f>$AZ442 - K442</f>
        <v>5</v>
      </c>
      <c r="M442" s="9"/>
      <c r="N442" s="9"/>
      <c r="O442" s="9">
        <f>O102</f>
        <v>-4.0650251999999977E-2</v>
      </c>
      <c r="P442" s="9"/>
      <c r="Q442" s="9"/>
      <c r="R442" s="9">
        <f>R102</f>
        <v>0</v>
      </c>
      <c r="S442" s="9"/>
      <c r="T442" s="9">
        <f>T102</f>
        <v>-9.3030251999999952E-2</v>
      </c>
      <c r="U442" s="9"/>
      <c r="V442" s="9"/>
      <c r="W442" s="9"/>
      <c r="X442" s="9" t="e">
        <f>#REF!</f>
        <v>#REF!</v>
      </c>
      <c r="Y442" s="9">
        <f>Y102</f>
        <v>0</v>
      </c>
      <c r="Z442" s="9">
        <f>Z102-(Y442)</f>
        <v>0</v>
      </c>
      <c r="AA442" s="9">
        <f>AA102</f>
        <v>1</v>
      </c>
      <c r="AB442" s="9">
        <f>AB102</f>
        <v>1</v>
      </c>
      <c r="AC442" s="9">
        <f>AC102-AB442</f>
        <v>0</v>
      </c>
      <c r="AD442" s="9"/>
      <c r="AE442" s="9"/>
      <c r="AF442" s="9">
        <f t="shared" ref="AF442:AG445" si="628">AF102</f>
        <v>0</v>
      </c>
      <c r="AG442" s="9">
        <f t="shared" si="628"/>
        <v>0</v>
      </c>
      <c r="AH442" s="9">
        <f>$AZ442 - AG442</f>
        <v>5</v>
      </c>
      <c r="AI442" s="9"/>
      <c r="AJ442" s="9"/>
      <c r="AK442" s="9">
        <f>AK102</f>
        <v>8.6807916666666873E-2</v>
      </c>
      <c r="AL442" s="9"/>
      <c r="AM442" s="9"/>
      <c r="AN442" s="9">
        <f>AN102</f>
        <v>0</v>
      </c>
      <c r="AO442" s="9"/>
      <c r="AP442" s="9">
        <f>AP102</f>
        <v>-9.6525416666666433E-2</v>
      </c>
      <c r="AQ442" s="9"/>
      <c r="AR442" s="9"/>
      <c r="AS442" s="9"/>
      <c r="AT442" s="9" t="e">
        <f>#REF!</f>
        <v>#REF!</v>
      </c>
      <c r="AU442" s="9">
        <f>AU102</f>
        <v>1</v>
      </c>
      <c r="AV442" s="9">
        <f>AV102-(AU442)</f>
        <v>0</v>
      </c>
      <c r="AW442" s="9">
        <f>AW102</f>
        <v>1</v>
      </c>
      <c r="AX442" s="9">
        <f>AX102</f>
        <v>0</v>
      </c>
      <c r="AY442" s="9">
        <f>AY102-AX442</f>
        <v>1</v>
      </c>
      <c r="AZ442" s="9">
        <f t="shared" ref="AZ442:BE442" si="629">AZ102</f>
        <v>5</v>
      </c>
      <c r="BA442" s="9">
        <f t="shared" si="629"/>
        <v>0</v>
      </c>
      <c r="BB442" s="9">
        <f t="shared" si="629"/>
        <v>0</v>
      </c>
      <c r="BC442" s="9">
        <f t="shared" si="629"/>
        <v>0</v>
      </c>
      <c r="BD442" s="9">
        <f t="shared" si="629"/>
        <v>1</v>
      </c>
      <c r="BE442" s="9">
        <f t="shared" si="629"/>
        <v>1</v>
      </c>
      <c r="BF442" s="9">
        <f>BF102-(BE442)</f>
        <v>0</v>
      </c>
      <c r="BG442" s="9">
        <f>BG102</f>
        <v>2</v>
      </c>
      <c r="BH442" s="9">
        <f>BH102</f>
        <v>0</v>
      </c>
      <c r="BI442" s="9">
        <f>BI102-BH442</f>
        <v>1</v>
      </c>
      <c r="BJ442" s="11">
        <f>AZ442-BB442</f>
        <v>5</v>
      </c>
      <c r="BK442" s="11">
        <f>AZ442-SUM(BE442:BF442,BH442:BI442)</f>
        <v>3</v>
      </c>
    </row>
    <row r="443" spans="1:63">
      <c r="A443" s="41" t="s">
        <v>16</v>
      </c>
      <c r="B443" s="42">
        <v>5</v>
      </c>
      <c r="C443" s="41" t="s">
        <v>333</v>
      </c>
      <c r="F443" s="11" t="s">
        <v>43</v>
      </c>
      <c r="J443" s="9">
        <f t="shared" si="627"/>
        <v>0</v>
      </c>
      <c r="K443" s="9">
        <f t="shared" si="627"/>
        <v>0</v>
      </c>
      <c r="L443" s="9"/>
      <c r="M443" s="9"/>
      <c r="N443" s="9"/>
      <c r="O443" s="9">
        <f>O103</f>
        <v>1.3951219697599999</v>
      </c>
      <c r="P443" s="9"/>
      <c r="Q443" s="9"/>
      <c r="R443" s="9"/>
      <c r="S443" s="9"/>
      <c r="T443" s="9">
        <f>T103</f>
        <v>1.3888363697599999</v>
      </c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>
        <f t="shared" si="628"/>
        <v>0</v>
      </c>
      <c r="AG443" s="9">
        <f t="shared" si="628"/>
        <v>0</v>
      </c>
      <c r="AH443" s="9"/>
      <c r="AI443" s="9"/>
      <c r="AJ443" s="9"/>
      <c r="AK443" s="9">
        <f>AK103</f>
        <v>1.2121531083333332</v>
      </c>
      <c r="AL443" s="9"/>
      <c r="AM443" s="9"/>
      <c r="AN443" s="9"/>
      <c r="AO443" s="9"/>
      <c r="AP443" s="9">
        <f>AP103</f>
        <v>1.1864864416666667</v>
      </c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</row>
    <row r="444" spans="1:63">
      <c r="A444" s="41" t="s">
        <v>16</v>
      </c>
      <c r="B444" s="42">
        <v>5</v>
      </c>
      <c r="C444" s="41" t="s">
        <v>333</v>
      </c>
      <c r="F444" s="11" t="s">
        <v>44</v>
      </c>
      <c r="J444" s="9">
        <f t="shared" si="627"/>
        <v>0</v>
      </c>
      <c r="K444" s="9">
        <f t="shared" si="627"/>
        <v>0</v>
      </c>
      <c r="L444" s="9"/>
      <c r="M444" s="9"/>
      <c r="N444" s="9"/>
      <c r="O444" s="9">
        <f>O104</f>
        <v>0.96476307320875587</v>
      </c>
      <c r="P444" s="9"/>
      <c r="Q444" s="9"/>
      <c r="R444" s="9"/>
      <c r="S444" s="9"/>
      <c r="T444" s="9">
        <f>T104</f>
        <v>0.9882182825306377</v>
      </c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>
        <f t="shared" si="628"/>
        <v>0</v>
      </c>
      <c r="AG444" s="9">
        <f t="shared" si="628"/>
        <v>0</v>
      </c>
      <c r="AH444" s="9"/>
      <c r="AI444" s="9"/>
      <c r="AJ444" s="9"/>
      <c r="AK444" s="9">
        <f>AK104</f>
        <v>1.5719206175996046</v>
      </c>
      <c r="AL444" s="9"/>
      <c r="AM444" s="9"/>
      <c r="AN444" s="9"/>
      <c r="AO444" s="9"/>
      <c r="AP444" s="9">
        <f>AP104</f>
        <v>1.3381913585367751</v>
      </c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</row>
    <row r="445" spans="1:63">
      <c r="A445" s="41" t="s">
        <v>16</v>
      </c>
      <c r="B445" s="42">
        <v>5</v>
      </c>
      <c r="C445" s="41" t="s">
        <v>333</v>
      </c>
      <c r="F445" s="11" t="s">
        <v>45</v>
      </c>
      <c r="J445" s="9">
        <f t="shared" si="627"/>
        <v>0</v>
      </c>
      <c r="K445" s="9">
        <f t="shared" si="627"/>
        <v>0</v>
      </c>
      <c r="L445" s="9"/>
      <c r="M445" s="9"/>
      <c r="N445" s="9"/>
      <c r="O445" s="9">
        <f>O105</f>
        <v>0.96561909178250338</v>
      </c>
      <c r="P445" s="9"/>
      <c r="Q445" s="9"/>
      <c r="R445" s="9"/>
      <c r="S445" s="9"/>
      <c r="T445" s="9">
        <f>T105</f>
        <v>0.99258752849055421</v>
      </c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>
        <f t="shared" si="628"/>
        <v>0</v>
      </c>
      <c r="AG445" s="9">
        <f t="shared" si="628"/>
        <v>0</v>
      </c>
      <c r="AH445" s="9"/>
      <c r="AI445" s="9"/>
      <c r="AJ445" s="9"/>
      <c r="AK445" s="9">
        <f>AK105</f>
        <v>1.5743157378463599</v>
      </c>
      <c r="AL445" s="9"/>
      <c r="AM445" s="9"/>
      <c r="AN445" s="9"/>
      <c r="AO445" s="9"/>
      <c r="AP445" s="9">
        <f>AP105</f>
        <v>1.3416680916400945</v>
      </c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</row>
    <row r="446" spans="1:63">
      <c r="A446" s="51" t="s">
        <v>16</v>
      </c>
      <c r="B446" s="52">
        <v>5</v>
      </c>
      <c r="C446" s="51" t="s">
        <v>369</v>
      </c>
      <c r="F446" s="11" t="s">
        <v>42</v>
      </c>
      <c r="J446" s="9">
        <f t="shared" ref="J446:K449" si="630">J111</f>
        <v>0</v>
      </c>
      <c r="K446" s="9">
        <f t="shared" si="630"/>
        <v>0</v>
      </c>
      <c r="L446" s="9">
        <f>$AZ446 - K446</f>
        <v>3</v>
      </c>
      <c r="M446" s="9"/>
      <c r="N446" s="9"/>
      <c r="O446" s="9">
        <f>O111</f>
        <v>-3.3510777777777813E-2</v>
      </c>
      <c r="P446" s="9"/>
      <c r="Q446" s="9"/>
      <c r="R446" s="9">
        <f>R111</f>
        <v>0</v>
      </c>
      <c r="S446" s="9"/>
      <c r="T446" s="9">
        <f>T111</f>
        <v>0.15166699999999997</v>
      </c>
      <c r="U446" s="9"/>
      <c r="V446" s="9"/>
      <c r="W446" s="9"/>
      <c r="X446" s="9" t="e">
        <f>#REF!</f>
        <v>#REF!</v>
      </c>
      <c r="Y446" s="9">
        <f>Y111</f>
        <v>0</v>
      </c>
      <c r="Z446" s="9">
        <f>Z111-(Y446)</f>
        <v>0</v>
      </c>
      <c r="AA446" s="9">
        <f>AA111</f>
        <v>0</v>
      </c>
      <c r="AB446" s="9">
        <f>AB111</f>
        <v>0</v>
      </c>
      <c r="AC446" s="9">
        <f>AC111-AB446</f>
        <v>1</v>
      </c>
      <c r="AD446" s="9"/>
      <c r="AE446" s="9"/>
      <c r="AF446" s="9">
        <f t="shared" ref="AF446:AG449" si="631">AF111</f>
        <v>0</v>
      </c>
      <c r="AG446" s="9">
        <f t="shared" si="631"/>
        <v>0</v>
      </c>
      <c r="AH446" s="9">
        <f>$AZ446 - AG446</f>
        <v>3</v>
      </c>
      <c r="AI446" s="9"/>
      <c r="AJ446" s="9"/>
      <c r="AK446" s="9">
        <f>AK111</f>
        <v>-4.4910999999999923E-2</v>
      </c>
      <c r="AL446" s="9"/>
      <c r="AM446" s="9"/>
      <c r="AN446" s="9">
        <f>AN111</f>
        <v>0</v>
      </c>
      <c r="AO446" s="9"/>
      <c r="AP446" s="9">
        <f>AP111</f>
        <v>-0.19571099999999997</v>
      </c>
      <c r="AQ446" s="9"/>
      <c r="AR446" s="9"/>
      <c r="AS446" s="9"/>
      <c r="AT446" s="9" t="e">
        <f>#REF!</f>
        <v>#REF!</v>
      </c>
      <c r="AU446" s="9">
        <f>AU111</f>
        <v>0</v>
      </c>
      <c r="AV446" s="9">
        <f>AV111-(AU446)</f>
        <v>0</v>
      </c>
      <c r="AW446" s="9">
        <f>AW111</f>
        <v>0</v>
      </c>
      <c r="AX446" s="9">
        <f>AX111</f>
        <v>0</v>
      </c>
      <c r="AY446" s="9">
        <f>AY111-AX446</f>
        <v>0</v>
      </c>
      <c r="AZ446" s="9">
        <f t="shared" ref="AZ446:BE446" si="632">AZ111</f>
        <v>3</v>
      </c>
      <c r="BA446" s="9">
        <f t="shared" si="632"/>
        <v>0</v>
      </c>
      <c r="BB446" s="9">
        <f t="shared" si="632"/>
        <v>0</v>
      </c>
      <c r="BC446" s="9">
        <f t="shared" si="632"/>
        <v>0</v>
      </c>
      <c r="BD446" s="9">
        <f t="shared" si="632"/>
        <v>0</v>
      </c>
      <c r="BE446" s="9">
        <f t="shared" si="632"/>
        <v>0</v>
      </c>
      <c r="BF446" s="9">
        <f>BF111-(BE446)</f>
        <v>0</v>
      </c>
      <c r="BG446" s="9">
        <f>BG111</f>
        <v>0</v>
      </c>
      <c r="BH446" s="9">
        <f>BH111</f>
        <v>0</v>
      </c>
      <c r="BI446" s="9">
        <f>BI111-BH446</f>
        <v>0</v>
      </c>
      <c r="BJ446" s="11">
        <f>AZ446-BB446</f>
        <v>3</v>
      </c>
      <c r="BK446" s="11">
        <f>AZ446-SUM(BE446:BF446,BH446:BI446)</f>
        <v>3</v>
      </c>
    </row>
    <row r="447" spans="1:63">
      <c r="A447" s="51" t="s">
        <v>16</v>
      </c>
      <c r="B447" s="52">
        <v>5</v>
      </c>
      <c r="C447" s="51" t="s">
        <v>369</v>
      </c>
      <c r="F447" s="11" t="s">
        <v>43</v>
      </c>
      <c r="J447" s="9">
        <f t="shared" si="630"/>
        <v>0</v>
      </c>
      <c r="K447" s="9">
        <f t="shared" si="630"/>
        <v>0</v>
      </c>
      <c r="L447" s="9"/>
      <c r="M447" s="9"/>
      <c r="N447" s="9"/>
      <c r="O447" s="9">
        <f>O112</f>
        <v>1.3959787066666667</v>
      </c>
      <c r="P447" s="9"/>
      <c r="Q447" s="9"/>
      <c r="R447" s="9"/>
      <c r="S447" s="9"/>
      <c r="T447" s="9">
        <f>T112</f>
        <v>1.4182000399999999</v>
      </c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>
        <f t="shared" si="631"/>
        <v>0</v>
      </c>
      <c r="AG447" s="9">
        <f t="shared" si="631"/>
        <v>0</v>
      </c>
      <c r="AH447" s="9"/>
      <c r="AI447" s="9"/>
      <c r="AJ447" s="9"/>
      <c r="AK447" s="9">
        <f>AK112</f>
        <v>1.19371246</v>
      </c>
      <c r="AL447" s="9"/>
      <c r="AM447" s="9"/>
      <c r="AN447" s="9"/>
      <c r="AO447" s="9"/>
      <c r="AP447" s="9">
        <f>AP112</f>
        <v>1.17260046</v>
      </c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</row>
    <row r="448" spans="1:63">
      <c r="A448" s="51" t="s">
        <v>16</v>
      </c>
      <c r="B448" s="52">
        <v>5</v>
      </c>
      <c r="C448" s="51" t="s">
        <v>369</v>
      </c>
      <c r="F448" s="11" t="s">
        <v>44</v>
      </c>
      <c r="J448" s="9">
        <f t="shared" si="630"/>
        <v>0</v>
      </c>
      <c r="K448" s="9">
        <f t="shared" si="630"/>
        <v>0</v>
      </c>
      <c r="L448" s="9"/>
      <c r="M448" s="9"/>
      <c r="N448" s="9"/>
      <c r="O448" s="9">
        <f>O113</f>
        <v>1.2651556997358218</v>
      </c>
      <c r="P448" s="9"/>
      <c r="Q448" s="9"/>
      <c r="R448" s="9"/>
      <c r="S448" s="9"/>
      <c r="T448" s="9">
        <f>T113</f>
        <v>0.99066398615793705</v>
      </c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>
        <f t="shared" si="631"/>
        <v>0</v>
      </c>
      <c r="AG448" s="9">
        <f t="shared" si="631"/>
        <v>0</v>
      </c>
      <c r="AH448" s="9"/>
      <c r="AI448" s="9"/>
      <c r="AJ448" s="9"/>
      <c r="AK448" s="9">
        <f>AK113</f>
        <v>1.605059579203526</v>
      </c>
      <c r="AL448" s="9"/>
      <c r="AM448" s="9"/>
      <c r="AN448" s="9"/>
      <c r="AO448" s="9"/>
      <c r="AP448" s="9">
        <f>AP113</f>
        <v>1.3476905269359876</v>
      </c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</row>
    <row r="449" spans="1:63">
      <c r="A449" s="51" t="s">
        <v>16</v>
      </c>
      <c r="B449" s="52">
        <v>5</v>
      </c>
      <c r="C449" s="51" t="s">
        <v>369</v>
      </c>
      <c r="F449" s="11" t="s">
        <v>45</v>
      </c>
      <c r="J449" s="9">
        <f t="shared" si="630"/>
        <v>0</v>
      </c>
      <c r="K449" s="9">
        <f t="shared" si="630"/>
        <v>0</v>
      </c>
      <c r="L449" s="9"/>
      <c r="M449" s="9"/>
      <c r="N449" s="9"/>
      <c r="O449" s="9">
        <f>O114</f>
        <v>1.2655994298360396</v>
      </c>
      <c r="P449" s="9"/>
      <c r="Q449" s="9"/>
      <c r="R449" s="9"/>
      <c r="S449" s="9"/>
      <c r="T449" s="9">
        <f>T114</f>
        <v>1.0022065717003323</v>
      </c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>
        <f t="shared" si="631"/>
        <v>0</v>
      </c>
      <c r="AG449" s="9">
        <f t="shared" si="631"/>
        <v>0</v>
      </c>
      <c r="AH449" s="9"/>
      <c r="AI449" s="9"/>
      <c r="AJ449" s="9"/>
      <c r="AK449" s="9">
        <f>AK114</f>
        <v>1.6056877812059229</v>
      </c>
      <c r="AL449" s="9"/>
      <c r="AM449" s="9"/>
      <c r="AN449" s="9"/>
      <c r="AO449" s="9"/>
      <c r="AP449" s="9">
        <f>AP114</f>
        <v>1.3618269170177244</v>
      </c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</row>
    <row r="450" spans="1:63">
      <c r="A450" s="43" t="s">
        <v>16</v>
      </c>
      <c r="B450" s="44">
        <v>6</v>
      </c>
      <c r="C450" s="43" t="s">
        <v>347</v>
      </c>
      <c r="F450" s="11" t="s">
        <v>42</v>
      </c>
      <c r="J450" s="9">
        <f t="shared" ref="J450:K453" si="633">J122</f>
        <v>0</v>
      </c>
      <c r="K450" s="9">
        <f t="shared" si="633"/>
        <v>0</v>
      </c>
      <c r="L450" s="9">
        <f>$AZ450 - K450</f>
        <v>5</v>
      </c>
      <c r="M450" s="9"/>
      <c r="N450" s="9"/>
      <c r="O450" s="9">
        <f>O122</f>
        <v>-0.25828878733333333</v>
      </c>
      <c r="P450" s="9"/>
      <c r="Q450" s="9"/>
      <c r="R450" s="9">
        <f>R122</f>
        <v>0</v>
      </c>
      <c r="S450" s="9"/>
      <c r="T450" s="9">
        <f>T122</f>
        <v>-0.2916221206666666</v>
      </c>
      <c r="U450" s="9"/>
      <c r="V450" s="9"/>
      <c r="W450" s="9"/>
      <c r="X450" s="9" t="e">
        <f>#REF!</f>
        <v>#REF!</v>
      </c>
      <c r="Y450" s="9">
        <f>Y122</f>
        <v>0</v>
      </c>
      <c r="Z450" s="9">
        <f>Z122-(Y450)</f>
        <v>1</v>
      </c>
      <c r="AA450" s="9">
        <f>AA122</f>
        <v>1</v>
      </c>
      <c r="AB450" s="9">
        <f>AB122</f>
        <v>3</v>
      </c>
      <c r="AC450" s="9">
        <f>AC122-AB450</f>
        <v>0</v>
      </c>
      <c r="AD450" s="9"/>
      <c r="AE450" s="9"/>
      <c r="AF450" s="9">
        <f t="shared" ref="AF450:AG453" si="634">AF122</f>
        <v>0</v>
      </c>
      <c r="AG450" s="9">
        <f t="shared" si="634"/>
        <v>0</v>
      </c>
      <c r="AH450" s="9">
        <f>$AZ450 - AG450</f>
        <v>5</v>
      </c>
      <c r="AI450" s="9"/>
      <c r="AJ450" s="9"/>
      <c r="AK450" s="9">
        <f>AK122</f>
        <v>-0.24691041666666663</v>
      </c>
      <c r="AL450" s="9"/>
      <c r="AM450" s="9"/>
      <c r="AN450" s="9">
        <f>AN122</f>
        <v>0</v>
      </c>
      <c r="AO450" s="9"/>
      <c r="AP450" s="9">
        <f>AP122</f>
        <v>-0.18857708333333328</v>
      </c>
      <c r="AQ450" s="9"/>
      <c r="AR450" s="9"/>
      <c r="AS450" s="9"/>
      <c r="AT450" s="9" t="e">
        <f>#REF!</f>
        <v>#REF!</v>
      </c>
      <c r="AU450" s="9">
        <f>AU122</f>
        <v>0</v>
      </c>
      <c r="AV450" s="9">
        <f>AV122-(AU450)</f>
        <v>0</v>
      </c>
      <c r="AW450" s="9">
        <f>AW122</f>
        <v>2</v>
      </c>
      <c r="AX450" s="9">
        <f>AX122</f>
        <v>2</v>
      </c>
      <c r="AY450" s="9">
        <f>AY122-AX450</f>
        <v>0</v>
      </c>
      <c r="AZ450" s="9">
        <f t="shared" ref="AZ450:BE450" si="635">AZ122</f>
        <v>5</v>
      </c>
      <c r="BA450" s="9">
        <f t="shared" si="635"/>
        <v>0</v>
      </c>
      <c r="BB450" s="9">
        <f t="shared" si="635"/>
        <v>0</v>
      </c>
      <c r="BC450" s="9">
        <f t="shared" si="635"/>
        <v>0</v>
      </c>
      <c r="BD450" s="9">
        <f t="shared" si="635"/>
        <v>0</v>
      </c>
      <c r="BE450" s="9">
        <f t="shared" si="635"/>
        <v>0</v>
      </c>
      <c r="BF450" s="9">
        <f>BF122-(BE450)</f>
        <v>1</v>
      </c>
      <c r="BG450" s="9">
        <f>BG122</f>
        <v>2</v>
      </c>
      <c r="BH450" s="9">
        <f>BH122</f>
        <v>2</v>
      </c>
      <c r="BI450" s="9">
        <f>BI122-BH450</f>
        <v>0</v>
      </c>
      <c r="BJ450" s="11">
        <f>AZ450-BB450</f>
        <v>5</v>
      </c>
      <c r="BK450" s="11">
        <f>AZ450-SUM(BE450:BF450,BH450:BI450)</f>
        <v>2</v>
      </c>
    </row>
    <row r="451" spans="1:63">
      <c r="A451" s="43" t="s">
        <v>16</v>
      </c>
      <c r="B451" s="44">
        <v>6</v>
      </c>
      <c r="C451" s="43" t="s">
        <v>347</v>
      </c>
      <c r="F451" s="11" t="s">
        <v>43</v>
      </c>
      <c r="J451" s="9">
        <f t="shared" si="633"/>
        <v>0</v>
      </c>
      <c r="K451" s="9">
        <f t="shared" si="633"/>
        <v>0</v>
      </c>
      <c r="L451" s="9"/>
      <c r="M451" s="9"/>
      <c r="N451" s="9"/>
      <c r="O451" s="9">
        <f>O123</f>
        <v>1.36900534552</v>
      </c>
      <c r="P451" s="9"/>
      <c r="Q451" s="9"/>
      <c r="R451" s="9"/>
      <c r="S451" s="9"/>
      <c r="T451" s="9">
        <f>T123</f>
        <v>1.36500534552</v>
      </c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>
        <f t="shared" si="634"/>
        <v>0</v>
      </c>
      <c r="AG451" s="9">
        <f t="shared" si="634"/>
        <v>0</v>
      </c>
      <c r="AH451" s="9"/>
      <c r="AI451" s="9"/>
      <c r="AJ451" s="9"/>
      <c r="AK451" s="9">
        <f>AK123</f>
        <v>1.1654325416666667</v>
      </c>
      <c r="AL451" s="9"/>
      <c r="AM451" s="9"/>
      <c r="AN451" s="9"/>
      <c r="AO451" s="9"/>
      <c r="AP451" s="9">
        <f>AP123</f>
        <v>1.1735992083333333</v>
      </c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</row>
    <row r="452" spans="1:63">
      <c r="A452" s="43" t="s">
        <v>16</v>
      </c>
      <c r="B452" s="44">
        <v>6</v>
      </c>
      <c r="C452" s="43" t="s">
        <v>347</v>
      </c>
      <c r="F452" s="11" t="s">
        <v>44</v>
      </c>
      <c r="J452" s="9">
        <f t="shared" si="633"/>
        <v>0</v>
      </c>
      <c r="K452" s="9">
        <f t="shared" si="633"/>
        <v>0</v>
      </c>
      <c r="L452" s="9"/>
      <c r="M452" s="9"/>
      <c r="N452" s="9"/>
      <c r="O452" s="9">
        <f>O124</f>
        <v>1.0252958522288014</v>
      </c>
      <c r="P452" s="9"/>
      <c r="Q452" s="9"/>
      <c r="R452" s="9"/>
      <c r="S452" s="9"/>
      <c r="T452" s="9">
        <f>T124</f>
        <v>1.0291119510895606</v>
      </c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>
        <f t="shared" si="634"/>
        <v>0</v>
      </c>
      <c r="AG452" s="9">
        <f t="shared" si="634"/>
        <v>0</v>
      </c>
      <c r="AH452" s="9"/>
      <c r="AI452" s="9"/>
      <c r="AJ452" s="9"/>
      <c r="AK452" s="9">
        <f>AK124</f>
        <v>1.2574814875349281</v>
      </c>
      <c r="AL452" s="9"/>
      <c r="AM452" s="9"/>
      <c r="AN452" s="9"/>
      <c r="AO452" s="9"/>
      <c r="AP452" s="9">
        <f>AP124</f>
        <v>1.2819500508258892</v>
      </c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</row>
    <row r="453" spans="1:63">
      <c r="A453" s="43" t="s">
        <v>16</v>
      </c>
      <c r="B453" s="44">
        <v>6</v>
      </c>
      <c r="C453" s="43" t="s">
        <v>347</v>
      </c>
      <c r="F453" s="11" t="s">
        <v>45</v>
      </c>
      <c r="J453" s="9">
        <f t="shared" si="633"/>
        <v>0</v>
      </c>
      <c r="K453" s="9">
        <f t="shared" si="633"/>
        <v>0</v>
      </c>
      <c r="L453" s="9"/>
      <c r="M453" s="9"/>
      <c r="N453" s="9"/>
      <c r="O453" s="9">
        <f>O125</f>
        <v>1.0573290321653463</v>
      </c>
      <c r="P453" s="9"/>
      <c r="Q453" s="9"/>
      <c r="R453" s="9"/>
      <c r="S453" s="9"/>
      <c r="T453" s="9">
        <f>T125</f>
        <v>1.0696330534989491</v>
      </c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>
        <f t="shared" si="634"/>
        <v>0</v>
      </c>
      <c r="AG453" s="9">
        <f t="shared" si="634"/>
        <v>0</v>
      </c>
      <c r="AH453" s="9"/>
      <c r="AI453" s="9"/>
      <c r="AJ453" s="9"/>
      <c r="AK453" s="9">
        <f>AK125</f>
        <v>1.2814930531811566</v>
      </c>
      <c r="AL453" s="9"/>
      <c r="AM453" s="9"/>
      <c r="AN453" s="9"/>
      <c r="AO453" s="9"/>
      <c r="AP453" s="9">
        <f>AP125</f>
        <v>1.2957458273793541</v>
      </c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</row>
    <row r="454" spans="1:63">
      <c r="A454" s="45" t="s">
        <v>16</v>
      </c>
      <c r="B454" s="46">
        <v>7</v>
      </c>
      <c r="C454" s="45" t="s">
        <v>355</v>
      </c>
      <c r="F454" s="11" t="s">
        <v>42</v>
      </c>
      <c r="J454" s="9">
        <f t="shared" ref="J454:K457" si="636">J132</f>
        <v>0</v>
      </c>
      <c r="K454" s="9">
        <f t="shared" si="636"/>
        <v>0</v>
      </c>
      <c r="L454" s="9">
        <f>$AZ454 - K454</f>
        <v>4</v>
      </c>
      <c r="M454" s="9"/>
      <c r="N454" s="9"/>
      <c r="O454" s="9">
        <f>O132</f>
        <v>-0.13445382500000003</v>
      </c>
      <c r="P454" s="9"/>
      <c r="Q454" s="9"/>
      <c r="R454" s="9">
        <f>R132</f>
        <v>0</v>
      </c>
      <c r="S454" s="9"/>
      <c r="T454" s="9">
        <f>T132</f>
        <v>7.3879508333333344E-2</v>
      </c>
      <c r="U454" s="9"/>
      <c r="V454" s="9"/>
      <c r="W454" s="9"/>
      <c r="X454" s="9" t="e">
        <f>#REF!</f>
        <v>#REF!</v>
      </c>
      <c r="Y454" s="9">
        <f>Y132</f>
        <v>0</v>
      </c>
      <c r="Z454" s="9">
        <f>Z132-(Y454)</f>
        <v>0</v>
      </c>
      <c r="AA454" s="9">
        <f>AA132</f>
        <v>0</v>
      </c>
      <c r="AB454" s="9">
        <f>AB132</f>
        <v>0</v>
      </c>
      <c r="AC454" s="9">
        <f>AC132-AB454</f>
        <v>1</v>
      </c>
      <c r="AD454" s="9"/>
      <c r="AE454" s="9"/>
      <c r="AF454" s="9">
        <f t="shared" ref="AF454:AG457" si="637">AF132</f>
        <v>0</v>
      </c>
      <c r="AG454" s="9">
        <f t="shared" si="637"/>
        <v>0</v>
      </c>
      <c r="AH454" s="9">
        <f>$AZ454 - AG454</f>
        <v>4</v>
      </c>
      <c r="AI454" s="9"/>
      <c r="AJ454" s="9"/>
      <c r="AK454" s="9">
        <f>AK132</f>
        <v>8.6518750000000047E-2</v>
      </c>
      <c r="AL454" s="9"/>
      <c r="AM454" s="9"/>
      <c r="AN454" s="9">
        <f>AN132</f>
        <v>0</v>
      </c>
      <c r="AO454" s="9"/>
      <c r="AP454" s="9">
        <f>AP132</f>
        <v>3.1854166666667183E-3</v>
      </c>
      <c r="AQ454" s="9"/>
      <c r="AR454" s="9"/>
      <c r="AS454" s="9"/>
      <c r="AT454" s="9" t="e">
        <f>#REF!</f>
        <v>#REF!</v>
      </c>
      <c r="AU454" s="9">
        <f>AU132</f>
        <v>0</v>
      </c>
      <c r="AV454" s="9">
        <f>AV132-(AU454)</f>
        <v>0</v>
      </c>
      <c r="AW454" s="9">
        <f>AW132</f>
        <v>0</v>
      </c>
      <c r="AX454" s="9">
        <f>AX132</f>
        <v>4</v>
      </c>
      <c r="AY454" s="9">
        <f>AY132-AX454</f>
        <v>0</v>
      </c>
      <c r="AZ454" s="9">
        <f t="shared" ref="AZ454:BE454" si="638">AZ132</f>
        <v>4</v>
      </c>
      <c r="BA454" s="9">
        <f t="shared" si="638"/>
        <v>0</v>
      </c>
      <c r="BB454" s="9">
        <f t="shared" si="638"/>
        <v>0</v>
      </c>
      <c r="BC454" s="9">
        <f t="shared" si="638"/>
        <v>0</v>
      </c>
      <c r="BD454" s="9">
        <f t="shared" si="638"/>
        <v>0</v>
      </c>
      <c r="BE454" s="9">
        <f t="shared" si="638"/>
        <v>0</v>
      </c>
      <c r="BF454" s="9">
        <f>BF132-(BE454)</f>
        <v>0</v>
      </c>
      <c r="BG454" s="9">
        <f>BG132</f>
        <v>0</v>
      </c>
      <c r="BH454" s="9">
        <f>BH132</f>
        <v>0</v>
      </c>
      <c r="BI454" s="9">
        <f>BI132-BH454</f>
        <v>1</v>
      </c>
      <c r="BJ454" s="11">
        <f>AZ454-BB454</f>
        <v>4</v>
      </c>
      <c r="BK454" s="11">
        <f>AZ454-SUM(BE454:BF454,BH454:BI454)</f>
        <v>3</v>
      </c>
    </row>
    <row r="455" spans="1:63">
      <c r="A455" s="45" t="s">
        <v>16</v>
      </c>
      <c r="B455" s="46">
        <v>7</v>
      </c>
      <c r="C455" s="45" t="s">
        <v>355</v>
      </c>
      <c r="F455" s="11" t="s">
        <v>43</v>
      </c>
      <c r="J455" s="9">
        <f t="shared" si="636"/>
        <v>0</v>
      </c>
      <c r="K455" s="9">
        <f t="shared" si="636"/>
        <v>0</v>
      </c>
      <c r="L455" s="9"/>
      <c r="M455" s="9"/>
      <c r="N455" s="9"/>
      <c r="O455" s="9">
        <f>O133</f>
        <v>1.3838655409999998</v>
      </c>
      <c r="P455" s="9"/>
      <c r="Q455" s="9"/>
      <c r="R455" s="9"/>
      <c r="S455" s="9"/>
      <c r="T455" s="9">
        <f>T133</f>
        <v>1.4088655409999999</v>
      </c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>
        <f t="shared" si="637"/>
        <v>0</v>
      </c>
      <c r="AG455" s="9">
        <f t="shared" si="637"/>
        <v>0</v>
      </c>
      <c r="AH455" s="9"/>
      <c r="AI455" s="9"/>
      <c r="AJ455" s="9"/>
      <c r="AK455" s="9">
        <f>AK133</f>
        <v>1.2121126250000001</v>
      </c>
      <c r="AL455" s="9"/>
      <c r="AM455" s="9"/>
      <c r="AN455" s="9"/>
      <c r="AO455" s="9"/>
      <c r="AP455" s="9">
        <f>AP133</f>
        <v>1.2004459583333333</v>
      </c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</row>
    <row r="456" spans="1:63">
      <c r="A456" s="45" t="s">
        <v>16</v>
      </c>
      <c r="B456" s="46">
        <v>7</v>
      </c>
      <c r="C456" s="45" t="s">
        <v>355</v>
      </c>
      <c r="F456" s="11" t="s">
        <v>44</v>
      </c>
      <c r="J456" s="9">
        <f t="shared" si="636"/>
        <v>0</v>
      </c>
      <c r="K456" s="9">
        <f t="shared" si="636"/>
        <v>0</v>
      </c>
      <c r="L456" s="9"/>
      <c r="M456" s="9"/>
      <c r="N456" s="9"/>
      <c r="O456" s="9">
        <f>O134</f>
        <v>1.2181186361229581</v>
      </c>
      <c r="P456" s="9"/>
      <c r="Q456" s="9"/>
      <c r="R456" s="9"/>
      <c r="S456" s="9"/>
      <c r="T456" s="9">
        <f>T134</f>
        <v>0.83689812402907737</v>
      </c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>
        <f t="shared" si="637"/>
        <v>0</v>
      </c>
      <c r="AG456" s="9">
        <f t="shared" si="637"/>
        <v>0</v>
      </c>
      <c r="AH456" s="9"/>
      <c r="AI456" s="9"/>
      <c r="AJ456" s="9"/>
      <c r="AK456" s="9">
        <f>AK134</f>
        <v>0.2136227464366538</v>
      </c>
      <c r="AL456" s="9"/>
      <c r="AM456" s="9"/>
      <c r="AN456" s="9"/>
      <c r="AO456" s="9"/>
      <c r="AP456" s="9">
        <f>AP134</f>
        <v>0.1925702181186125</v>
      </c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</row>
    <row r="457" spans="1:63">
      <c r="A457" s="45" t="s">
        <v>16</v>
      </c>
      <c r="B457" s="46">
        <v>7</v>
      </c>
      <c r="C457" s="45" t="s">
        <v>355</v>
      </c>
      <c r="F457" s="11" t="s">
        <v>45</v>
      </c>
      <c r="J457" s="9">
        <f t="shared" si="636"/>
        <v>0</v>
      </c>
      <c r="K457" s="9">
        <f t="shared" si="636"/>
        <v>0</v>
      </c>
      <c r="L457" s="9"/>
      <c r="M457" s="9"/>
      <c r="N457" s="9"/>
      <c r="O457" s="9">
        <f>O135</f>
        <v>1.2255165615882906</v>
      </c>
      <c r="P457" s="9"/>
      <c r="Q457" s="9"/>
      <c r="R457" s="9"/>
      <c r="S457" s="9"/>
      <c r="T457" s="9">
        <f>T135</f>
        <v>0.8401527550124227</v>
      </c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>
        <f t="shared" si="637"/>
        <v>0</v>
      </c>
      <c r="AG457" s="9">
        <f t="shared" si="637"/>
        <v>0</v>
      </c>
      <c r="AH457" s="9"/>
      <c r="AI457" s="9"/>
      <c r="AJ457" s="9"/>
      <c r="AK457" s="9">
        <f>AK135</f>
        <v>0.23047813756775587</v>
      </c>
      <c r="AL457" s="9"/>
      <c r="AM457" s="9"/>
      <c r="AN457" s="9"/>
      <c r="AO457" s="9"/>
      <c r="AP457" s="9">
        <f>AP135</f>
        <v>0.19259656223720678</v>
      </c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</row>
    <row r="458" spans="1:63">
      <c r="A458" s="39" t="s">
        <v>16</v>
      </c>
      <c r="B458" s="40">
        <v>8</v>
      </c>
      <c r="C458" s="39" t="s">
        <v>362</v>
      </c>
      <c r="F458" s="11" t="s">
        <v>42</v>
      </c>
      <c r="J458" s="9">
        <f t="shared" ref="J458:K461" si="639">J142</f>
        <v>0</v>
      </c>
      <c r="K458" s="9">
        <f t="shared" si="639"/>
        <v>0</v>
      </c>
      <c r="L458" s="9">
        <f>$AZ458 - K458</f>
        <v>4</v>
      </c>
      <c r="M458" s="9"/>
      <c r="N458" s="9"/>
      <c r="O458" s="9">
        <f>O142</f>
        <v>0.13750004999999998</v>
      </c>
      <c r="P458" s="9"/>
      <c r="Q458" s="9"/>
      <c r="R458" s="9">
        <f>R142</f>
        <v>0</v>
      </c>
      <c r="S458" s="9"/>
      <c r="T458" s="9">
        <f>T142</f>
        <v>0.19107504999999997</v>
      </c>
      <c r="U458" s="9"/>
      <c r="V458" s="9"/>
      <c r="W458" s="9"/>
      <c r="X458" s="9" t="e">
        <f>#REF!</f>
        <v>#REF!</v>
      </c>
      <c r="Y458" s="9">
        <f>Y142</f>
        <v>0</v>
      </c>
      <c r="Z458" s="9">
        <f>Z142-(Y458)</f>
        <v>0</v>
      </c>
      <c r="AA458" s="9">
        <f>AA142</f>
        <v>0</v>
      </c>
      <c r="AB458" s="9">
        <f>AB142</f>
        <v>1</v>
      </c>
      <c r="AC458" s="9">
        <f>AC142-AB458</f>
        <v>0</v>
      </c>
      <c r="AD458" s="9"/>
      <c r="AE458" s="9"/>
      <c r="AF458" s="9">
        <f t="shared" ref="AF458:AG461" si="640">AF142</f>
        <v>0</v>
      </c>
      <c r="AG458" s="9">
        <f t="shared" si="640"/>
        <v>0</v>
      </c>
      <c r="AH458" s="9">
        <f>$AZ458 - AG458</f>
        <v>4</v>
      </c>
      <c r="AI458" s="9"/>
      <c r="AJ458" s="9"/>
      <c r="AK458" s="9">
        <f>AK142</f>
        <v>0.16672522499999992</v>
      </c>
      <c r="AL458" s="9"/>
      <c r="AM458" s="9"/>
      <c r="AN458" s="9">
        <f>AN142</f>
        <v>0</v>
      </c>
      <c r="AO458" s="9"/>
      <c r="AP458" s="9">
        <f>AP142</f>
        <v>0.31405022499999991</v>
      </c>
      <c r="AQ458" s="9"/>
      <c r="AR458" s="9"/>
      <c r="AS458" s="9"/>
      <c r="AT458" s="9" t="e">
        <f>#REF!</f>
        <v>#REF!</v>
      </c>
      <c r="AU458" s="9">
        <f>AU142</f>
        <v>0</v>
      </c>
      <c r="AV458" s="9">
        <f>AV142-(AU458)</f>
        <v>0</v>
      </c>
      <c r="AW458" s="9">
        <f>AW142</f>
        <v>0</v>
      </c>
      <c r="AX458" s="9">
        <f>AX142</f>
        <v>0</v>
      </c>
      <c r="AY458" s="9">
        <f>AY142-AX458</f>
        <v>3</v>
      </c>
      <c r="AZ458" s="9">
        <f t="shared" ref="AZ458:BE458" si="641">AZ142</f>
        <v>4</v>
      </c>
      <c r="BA458" s="9">
        <f t="shared" si="641"/>
        <v>0</v>
      </c>
      <c r="BB458" s="9">
        <f t="shared" si="641"/>
        <v>0</v>
      </c>
      <c r="BC458" s="9">
        <f t="shared" si="641"/>
        <v>0</v>
      </c>
      <c r="BD458" s="9">
        <f t="shared" si="641"/>
        <v>0</v>
      </c>
      <c r="BE458" s="9">
        <f t="shared" si="641"/>
        <v>0</v>
      </c>
      <c r="BF458" s="9">
        <f>BF142-(BE458)</f>
        <v>0</v>
      </c>
      <c r="BG458" s="9">
        <f>BG142</f>
        <v>0</v>
      </c>
      <c r="BH458" s="9">
        <f>BH142</f>
        <v>0</v>
      </c>
      <c r="BI458" s="9">
        <f>BI142-BH458</f>
        <v>1</v>
      </c>
      <c r="BJ458" s="11">
        <f>AZ458-BB458</f>
        <v>4</v>
      </c>
      <c r="BK458" s="11">
        <f>AZ458-SUM(BE458:BF458,BH458:BI458)</f>
        <v>3</v>
      </c>
    </row>
    <row r="459" spans="1:63">
      <c r="A459" s="39" t="s">
        <v>16</v>
      </c>
      <c r="B459" s="40">
        <v>8</v>
      </c>
      <c r="C459" s="39" t="s">
        <v>362</v>
      </c>
      <c r="F459" s="11" t="s">
        <v>43</v>
      </c>
      <c r="J459" s="9">
        <f t="shared" si="639"/>
        <v>0</v>
      </c>
      <c r="K459" s="9">
        <f t="shared" si="639"/>
        <v>0</v>
      </c>
      <c r="L459" s="9"/>
      <c r="M459" s="9"/>
      <c r="N459" s="9"/>
      <c r="O459" s="9">
        <f>O143</f>
        <v>1.4165000059999999</v>
      </c>
      <c r="P459" s="9"/>
      <c r="Q459" s="9"/>
      <c r="R459" s="9"/>
      <c r="S459" s="9"/>
      <c r="T459" s="9">
        <f>T143</f>
        <v>1.4229290059999999</v>
      </c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>
        <f t="shared" si="640"/>
        <v>0</v>
      </c>
      <c r="AG459" s="9">
        <f t="shared" si="640"/>
        <v>0</v>
      </c>
      <c r="AH459" s="9"/>
      <c r="AI459" s="9"/>
      <c r="AJ459" s="9"/>
      <c r="AK459" s="9">
        <f>AK143</f>
        <v>1.2233415315</v>
      </c>
      <c r="AL459" s="9"/>
      <c r="AM459" s="9"/>
      <c r="AN459" s="9"/>
      <c r="AO459" s="9"/>
      <c r="AP459" s="9">
        <f>AP143</f>
        <v>1.2439670315</v>
      </c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</row>
    <row r="460" spans="1:63">
      <c r="A460" s="39" t="s">
        <v>16</v>
      </c>
      <c r="B460" s="40">
        <v>8</v>
      </c>
      <c r="C460" s="39" t="s">
        <v>362</v>
      </c>
      <c r="F460" s="11" t="s">
        <v>44</v>
      </c>
      <c r="J460" s="9">
        <f t="shared" si="639"/>
        <v>0</v>
      </c>
      <c r="K460" s="9">
        <f t="shared" si="639"/>
        <v>0</v>
      </c>
      <c r="L460" s="9"/>
      <c r="M460" s="9"/>
      <c r="N460" s="9"/>
      <c r="O460" s="9">
        <f>O144</f>
        <v>1.0338297476273401</v>
      </c>
      <c r="P460" s="9"/>
      <c r="Q460" s="9"/>
      <c r="R460" s="9"/>
      <c r="S460" s="9"/>
      <c r="T460" s="9">
        <f>T144</f>
        <v>1.0877002876570412</v>
      </c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>
        <f t="shared" si="640"/>
        <v>0</v>
      </c>
      <c r="AG460" s="9">
        <f t="shared" si="640"/>
        <v>0</v>
      </c>
      <c r="AH460" s="9"/>
      <c r="AI460" s="9"/>
      <c r="AJ460" s="9"/>
      <c r="AK460" s="9">
        <f>AK144</f>
        <v>0.77181391229514373</v>
      </c>
      <c r="AL460" s="9"/>
      <c r="AM460" s="9"/>
      <c r="AN460" s="9"/>
      <c r="AO460" s="9"/>
      <c r="AP460" s="9">
        <f>AP144</f>
        <v>0.60948575672501915</v>
      </c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</row>
    <row r="461" spans="1:63">
      <c r="A461" s="39" t="s">
        <v>16</v>
      </c>
      <c r="B461" s="40">
        <v>8</v>
      </c>
      <c r="C461" s="39" t="s">
        <v>362</v>
      </c>
      <c r="F461" s="11" t="s">
        <v>45</v>
      </c>
      <c r="J461" s="9">
        <f t="shared" si="639"/>
        <v>0</v>
      </c>
      <c r="K461" s="9">
        <f t="shared" si="639"/>
        <v>0</v>
      </c>
      <c r="L461" s="9"/>
      <c r="M461" s="9"/>
      <c r="N461" s="9"/>
      <c r="O461" s="9">
        <f>O145</f>
        <v>1.0429334642388326</v>
      </c>
      <c r="P461" s="9"/>
      <c r="Q461" s="9"/>
      <c r="R461" s="9"/>
      <c r="S461" s="9"/>
      <c r="T461" s="9">
        <f>T145</f>
        <v>1.1043557354864022</v>
      </c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>
        <f t="shared" si="640"/>
        <v>0</v>
      </c>
      <c r="AG461" s="9">
        <f t="shared" si="640"/>
        <v>0</v>
      </c>
      <c r="AH461" s="9"/>
      <c r="AI461" s="9"/>
      <c r="AJ461" s="9"/>
      <c r="AK461" s="9">
        <f>AK145</f>
        <v>0.7896163725909161</v>
      </c>
      <c r="AL461" s="9"/>
      <c r="AM461" s="9"/>
      <c r="AN461" s="9"/>
      <c r="AO461" s="9"/>
      <c r="AP461" s="9">
        <f>AP145</f>
        <v>0.68563870330752175</v>
      </c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</row>
    <row r="462" spans="1:63">
      <c r="A462" s="62" t="s">
        <v>16</v>
      </c>
      <c r="B462" s="63">
        <v>9</v>
      </c>
      <c r="C462" s="62" t="s">
        <v>398</v>
      </c>
      <c r="F462" s="11" t="s">
        <v>42</v>
      </c>
      <c r="J462" s="9">
        <f t="shared" ref="J462:K465" si="642">J151</f>
        <v>0</v>
      </c>
      <c r="K462" s="9">
        <f t="shared" si="642"/>
        <v>0</v>
      </c>
      <c r="L462" s="9">
        <f>$AZ462 - K462</f>
        <v>3</v>
      </c>
      <c r="M462" s="9"/>
      <c r="N462" s="9"/>
      <c r="O462" s="9">
        <f>O151</f>
        <v>5.1849555555555593E-2</v>
      </c>
      <c r="P462" s="9"/>
      <c r="Q462" s="9"/>
      <c r="R462" s="9">
        <f>R151</f>
        <v>0</v>
      </c>
      <c r="S462" s="9"/>
      <c r="T462" s="9">
        <f>T151</f>
        <v>0.19999399999999998</v>
      </c>
      <c r="U462" s="9"/>
      <c r="V462" s="9"/>
      <c r="W462" s="9"/>
      <c r="X462" s="9" t="e">
        <f>#REF!</f>
        <v>#REF!</v>
      </c>
      <c r="Y462" s="9">
        <f>Y151</f>
        <v>0</v>
      </c>
      <c r="Z462" s="9">
        <f>Z151-(Y462)</f>
        <v>0</v>
      </c>
      <c r="AA462" s="9">
        <f>AA151</f>
        <v>1</v>
      </c>
      <c r="AB462" s="9">
        <f>AB151</f>
        <v>0</v>
      </c>
      <c r="AC462" s="9">
        <f>AC151-AB462</f>
        <v>0</v>
      </c>
      <c r="AD462" s="9"/>
      <c r="AE462" s="9"/>
      <c r="AF462" s="9">
        <f t="shared" ref="AF462:AG465" si="643">AF151</f>
        <v>0</v>
      </c>
      <c r="AG462" s="9">
        <f t="shared" si="643"/>
        <v>0</v>
      </c>
      <c r="AH462" s="9">
        <f>$AZ462 - AG462</f>
        <v>3</v>
      </c>
      <c r="AI462" s="9"/>
      <c r="AJ462" s="9"/>
      <c r="AK462" s="9">
        <f>AK151</f>
        <v>0.2060222222222223</v>
      </c>
      <c r="AL462" s="9"/>
      <c r="AM462" s="9"/>
      <c r="AN462" s="9">
        <f>AN151</f>
        <v>0</v>
      </c>
      <c r="AO462" s="9"/>
      <c r="AP462" s="9">
        <f>AP151</f>
        <v>-3.9999999999999925E-2</v>
      </c>
      <c r="AQ462" s="9"/>
      <c r="AR462" s="9"/>
      <c r="AS462" s="9"/>
      <c r="AT462" s="9" t="e">
        <f>#REF!</f>
        <v>#REF!</v>
      </c>
      <c r="AU462" s="9">
        <f>AU151</f>
        <v>0</v>
      </c>
      <c r="AV462" s="9">
        <f>AV151-(AU462)</f>
        <v>0</v>
      </c>
      <c r="AW462" s="9">
        <f>AW151</f>
        <v>0</v>
      </c>
      <c r="AX462" s="9">
        <f>AX151</f>
        <v>0</v>
      </c>
      <c r="AY462" s="9">
        <f>AY151-AX462</f>
        <v>3</v>
      </c>
      <c r="AZ462" s="9">
        <f t="shared" ref="AZ462:BE462" si="644">AZ151</f>
        <v>3</v>
      </c>
      <c r="BA462" s="9">
        <f t="shared" si="644"/>
        <v>0</v>
      </c>
      <c r="BB462" s="9">
        <f t="shared" si="644"/>
        <v>0</v>
      </c>
      <c r="BC462" s="9">
        <f t="shared" si="644"/>
        <v>0</v>
      </c>
      <c r="BD462" s="9">
        <f t="shared" si="644"/>
        <v>0</v>
      </c>
      <c r="BE462" s="9">
        <f t="shared" si="644"/>
        <v>0</v>
      </c>
      <c r="BF462" s="9">
        <f>BF151-(BE462)</f>
        <v>0</v>
      </c>
      <c r="BG462" s="9">
        <f>BG151</f>
        <v>1</v>
      </c>
      <c r="BH462" s="9">
        <f>BH151</f>
        <v>0</v>
      </c>
      <c r="BI462" s="9">
        <f>BI151-BH462</f>
        <v>0</v>
      </c>
      <c r="BJ462" s="11">
        <f>AZ462-BB462</f>
        <v>3</v>
      </c>
      <c r="BK462" s="11">
        <f>AZ462-SUM(BE462:BF462,BH462:BI462)</f>
        <v>3</v>
      </c>
    </row>
    <row r="463" spans="1:63">
      <c r="A463" s="62" t="s">
        <v>16</v>
      </c>
      <c r="B463" s="63">
        <v>9</v>
      </c>
      <c r="C463" s="62" t="s">
        <v>398</v>
      </c>
      <c r="F463" s="11" t="s">
        <v>43</v>
      </c>
      <c r="J463" s="9">
        <f t="shared" si="642"/>
        <v>0</v>
      </c>
      <c r="K463" s="9">
        <f t="shared" si="642"/>
        <v>0</v>
      </c>
      <c r="L463" s="9"/>
      <c r="M463" s="9"/>
      <c r="N463" s="9"/>
      <c r="O463" s="9">
        <f>O152</f>
        <v>1.4062219466666666</v>
      </c>
      <c r="P463" s="9"/>
      <c r="Q463" s="9"/>
      <c r="R463" s="9"/>
      <c r="S463" s="9"/>
      <c r="T463" s="9">
        <f>T152</f>
        <v>1.4239992799999999</v>
      </c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>
        <f t="shared" si="643"/>
        <v>0</v>
      </c>
      <c r="AG463" s="9">
        <f t="shared" si="643"/>
        <v>0</v>
      </c>
      <c r="AH463" s="9"/>
      <c r="AI463" s="9"/>
      <c r="AJ463" s="9"/>
      <c r="AK463" s="9">
        <f>AK152</f>
        <v>1.2288431111111111</v>
      </c>
      <c r="AL463" s="9"/>
      <c r="AM463" s="9"/>
      <c r="AN463" s="9"/>
      <c r="AO463" s="9"/>
      <c r="AP463" s="9">
        <f>AP152</f>
        <v>1.1943999999999999</v>
      </c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</row>
    <row r="464" spans="1:63">
      <c r="A464" s="62" t="s">
        <v>16</v>
      </c>
      <c r="B464" s="63">
        <v>9</v>
      </c>
      <c r="C464" s="62" t="s">
        <v>398</v>
      </c>
      <c r="F464" s="11" t="s">
        <v>44</v>
      </c>
      <c r="J464" s="9">
        <f t="shared" si="642"/>
        <v>0</v>
      </c>
      <c r="K464" s="9">
        <f t="shared" si="642"/>
        <v>0</v>
      </c>
      <c r="L464" s="9"/>
      <c r="M464" s="9"/>
      <c r="N464" s="9"/>
      <c r="O464" s="9">
        <f>O153</f>
        <v>1.646897272227227</v>
      </c>
      <c r="P464" s="9"/>
      <c r="Q464" s="9"/>
      <c r="R464" s="9"/>
      <c r="S464" s="9"/>
      <c r="T464" s="9">
        <f>T153</f>
        <v>1.3929420855589558</v>
      </c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>
        <f t="shared" si="643"/>
        <v>0</v>
      </c>
      <c r="AG464" s="9">
        <f t="shared" si="643"/>
        <v>0</v>
      </c>
      <c r="AH464" s="9"/>
      <c r="AI464" s="9"/>
      <c r="AJ464" s="9"/>
      <c r="AK464" s="9">
        <f>AK153</f>
        <v>0.75050584521621388</v>
      </c>
      <c r="AL464" s="9"/>
      <c r="AM464" s="9"/>
      <c r="AN464" s="9"/>
      <c r="AO464" s="9"/>
      <c r="AP464" s="9">
        <f>AP153</f>
        <v>0.32578111260988296</v>
      </c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</row>
    <row r="465" spans="1:63">
      <c r="A465" s="62" t="s">
        <v>16</v>
      </c>
      <c r="B465" s="63">
        <v>9</v>
      </c>
      <c r="C465" s="62" t="s">
        <v>398</v>
      </c>
      <c r="F465" s="11" t="s">
        <v>45</v>
      </c>
      <c r="J465" s="9">
        <f t="shared" si="642"/>
        <v>0</v>
      </c>
      <c r="K465" s="9">
        <f t="shared" si="642"/>
        <v>0</v>
      </c>
      <c r="L465" s="9"/>
      <c r="M465" s="9"/>
      <c r="N465" s="9"/>
      <c r="O465" s="9">
        <f>O154</f>
        <v>1.6477132644003294</v>
      </c>
      <c r="P465" s="9"/>
      <c r="Q465" s="9"/>
      <c r="R465" s="9"/>
      <c r="S465" s="9"/>
      <c r="T465" s="9">
        <f>T154</f>
        <v>1.4072260848056126</v>
      </c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>
        <f t="shared" si="643"/>
        <v>0</v>
      </c>
      <c r="AG465" s="9">
        <f t="shared" si="643"/>
        <v>0</v>
      </c>
      <c r="AH465" s="9"/>
      <c r="AI465" s="9"/>
      <c r="AJ465" s="9"/>
      <c r="AK465" s="9">
        <f>AK154</f>
        <v>0.77826999155375787</v>
      </c>
      <c r="AL465" s="9"/>
      <c r="AM465" s="9"/>
      <c r="AN465" s="9"/>
      <c r="AO465" s="9"/>
      <c r="AP465" s="9">
        <f>AP154</f>
        <v>0.32822756333576442</v>
      </c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</row>
    <row r="466" spans="1:63">
      <c r="A466" s="36" t="s">
        <v>19</v>
      </c>
      <c r="B466" s="37">
        <v>1</v>
      </c>
      <c r="C466" s="36" t="s">
        <v>306</v>
      </c>
      <c r="F466" s="11" t="s">
        <v>42</v>
      </c>
      <c r="J466" s="9">
        <f t="shared" ref="J466:K469" si="645">J162</f>
        <v>0</v>
      </c>
      <c r="K466" s="9">
        <f t="shared" si="645"/>
        <v>0</v>
      </c>
      <c r="L466" s="9">
        <f>$AZ466 - K466</f>
        <v>5</v>
      </c>
      <c r="M466" s="9"/>
      <c r="N466" s="9"/>
      <c r="O466" s="9">
        <f>O162</f>
        <v>7.9793291333333419E-2</v>
      </c>
      <c r="P466" s="9"/>
      <c r="Q466" s="9"/>
      <c r="R466" s="9">
        <f>R162</f>
        <v>0</v>
      </c>
      <c r="S466" s="9"/>
      <c r="T466" s="9">
        <f>T162</f>
        <v>0.2940866246666668</v>
      </c>
      <c r="U466" s="9"/>
      <c r="V466" s="9"/>
      <c r="W466" s="9"/>
      <c r="X466" s="9" t="e">
        <f>#REF!</f>
        <v>#REF!</v>
      </c>
      <c r="Y466" s="9">
        <f>Y162</f>
        <v>0</v>
      </c>
      <c r="Z466" s="9">
        <f>Z162-(Y466)</f>
        <v>0</v>
      </c>
      <c r="AA466" s="9">
        <f>AA162</f>
        <v>1</v>
      </c>
      <c r="AB466" s="9">
        <f>AB162</f>
        <v>0</v>
      </c>
      <c r="AC466" s="9">
        <f>AC162-AB466</f>
        <v>3</v>
      </c>
      <c r="AD466" s="9"/>
      <c r="AE466" s="9"/>
      <c r="AF466" s="9">
        <f t="shared" ref="AF466:AG469" si="646">AF162</f>
        <v>0</v>
      </c>
      <c r="AG466" s="9">
        <f t="shared" si="646"/>
        <v>0</v>
      </c>
      <c r="AH466" s="9">
        <f>$AZ466 - AG466</f>
        <v>5</v>
      </c>
      <c r="AI466" s="9"/>
      <c r="AJ466" s="9"/>
      <c r="AK466" s="9">
        <f>AK162</f>
        <v>0.30027208333333333</v>
      </c>
      <c r="AL466" s="9"/>
      <c r="AM466" s="9"/>
      <c r="AN466" s="9">
        <f>AN162</f>
        <v>0</v>
      </c>
      <c r="AO466" s="9"/>
      <c r="AP466" s="9">
        <f>AP162</f>
        <v>0.49610541666666663</v>
      </c>
      <c r="AQ466" s="9"/>
      <c r="AR466" s="9"/>
      <c r="AS466" s="9"/>
      <c r="AT466" s="9" t="e">
        <f>#REF!</f>
        <v>#REF!</v>
      </c>
      <c r="AU466" s="9">
        <f>AU162</f>
        <v>0</v>
      </c>
      <c r="AV466" s="9">
        <f>AV162-(AU466)</f>
        <v>0</v>
      </c>
      <c r="AW466" s="9">
        <f>AW162</f>
        <v>0</v>
      </c>
      <c r="AX466" s="9">
        <f>AX162</f>
        <v>0</v>
      </c>
      <c r="AY466" s="9">
        <f>AY162-AX466</f>
        <v>1</v>
      </c>
      <c r="AZ466" s="9">
        <f t="shared" ref="AZ466:BE466" si="647">AZ162</f>
        <v>5</v>
      </c>
      <c r="BA466" s="9">
        <f t="shared" si="647"/>
        <v>0</v>
      </c>
      <c r="BB466" s="9">
        <f t="shared" si="647"/>
        <v>0</v>
      </c>
      <c r="BC466" s="9">
        <f t="shared" si="647"/>
        <v>0</v>
      </c>
      <c r="BD466" s="9">
        <f t="shared" si="647"/>
        <v>0</v>
      </c>
      <c r="BE466" s="9">
        <f t="shared" si="647"/>
        <v>0</v>
      </c>
      <c r="BF466" s="9">
        <f>BF162-(BE466)</f>
        <v>0</v>
      </c>
      <c r="BG466" s="9">
        <f>BG162</f>
        <v>1</v>
      </c>
      <c r="BH466" s="9">
        <f>BH162</f>
        <v>0</v>
      </c>
      <c r="BI466" s="9">
        <f>BI162-BH466</f>
        <v>0</v>
      </c>
      <c r="BJ466" s="11">
        <f>AZ466-BB466</f>
        <v>5</v>
      </c>
      <c r="BK466" s="11">
        <f>AZ466-SUM(BE466:BF466,BH466:BI466)</f>
        <v>5</v>
      </c>
    </row>
    <row r="467" spans="1:63">
      <c r="A467" s="36" t="s">
        <v>19</v>
      </c>
      <c r="B467" s="37">
        <v>1</v>
      </c>
      <c r="C467" s="36" t="s">
        <v>306</v>
      </c>
      <c r="F467" s="11" t="s">
        <v>43</v>
      </c>
      <c r="J467" s="9">
        <f t="shared" si="645"/>
        <v>0</v>
      </c>
      <c r="K467" s="9">
        <f t="shared" si="645"/>
        <v>0</v>
      </c>
      <c r="L467" s="9"/>
      <c r="M467" s="9"/>
      <c r="N467" s="9"/>
      <c r="O467" s="9">
        <f>O163</f>
        <v>1.4095751949599999</v>
      </c>
      <c r="P467" s="9"/>
      <c r="Q467" s="9"/>
      <c r="R467" s="9"/>
      <c r="S467" s="9"/>
      <c r="T467" s="9">
        <f>T163</f>
        <v>1.43529039496</v>
      </c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>
        <f t="shared" si="646"/>
        <v>0</v>
      </c>
      <c r="AG467" s="9">
        <f t="shared" si="646"/>
        <v>0</v>
      </c>
      <c r="AH467" s="9"/>
      <c r="AI467" s="9"/>
      <c r="AJ467" s="9"/>
      <c r="AK467" s="9">
        <f>AK163</f>
        <v>1.2420380916666667</v>
      </c>
      <c r="AL467" s="9"/>
      <c r="AM467" s="9"/>
      <c r="AN467" s="9"/>
      <c r="AO467" s="9"/>
      <c r="AP467" s="9">
        <f>AP163</f>
        <v>1.2694547583333333</v>
      </c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</row>
    <row r="468" spans="1:63">
      <c r="A468" s="36" t="s">
        <v>19</v>
      </c>
      <c r="B468" s="37">
        <v>1</v>
      </c>
      <c r="C468" s="36" t="s">
        <v>306</v>
      </c>
      <c r="F468" s="11" t="s">
        <v>44</v>
      </c>
      <c r="J468" s="9">
        <f t="shared" si="645"/>
        <v>0</v>
      </c>
      <c r="K468" s="9">
        <f t="shared" si="645"/>
        <v>0</v>
      </c>
      <c r="L468" s="9"/>
      <c r="M468" s="9"/>
      <c r="N468" s="9"/>
      <c r="O468" s="9">
        <f>O164</f>
        <v>1.0016717299342774</v>
      </c>
      <c r="P468" s="9"/>
      <c r="Q468" s="9"/>
      <c r="R468" s="9"/>
      <c r="S468" s="9"/>
      <c r="T468" s="9">
        <f>T164</f>
        <v>0.76020843555880924</v>
      </c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>
        <f t="shared" si="646"/>
        <v>0</v>
      </c>
      <c r="AG468" s="9">
        <f t="shared" si="646"/>
        <v>0</v>
      </c>
      <c r="AH468" s="9"/>
      <c r="AI468" s="9"/>
      <c r="AJ468" s="9"/>
      <c r="AK468" s="9">
        <f>AK164</f>
        <v>1.1939944892100167</v>
      </c>
      <c r="AL468" s="9"/>
      <c r="AM468" s="9"/>
      <c r="AN468" s="9"/>
      <c r="AO468" s="9"/>
      <c r="AP468" s="9">
        <f>AP164</f>
        <v>0.78332449960887862</v>
      </c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</row>
    <row r="469" spans="1:63">
      <c r="A469" s="36" t="s">
        <v>19</v>
      </c>
      <c r="B469" s="37">
        <v>1</v>
      </c>
      <c r="C469" s="36" t="s">
        <v>306</v>
      </c>
      <c r="F469" s="11" t="s">
        <v>45</v>
      </c>
      <c r="J469" s="9">
        <f t="shared" si="645"/>
        <v>0</v>
      </c>
      <c r="K469" s="9">
        <f t="shared" si="645"/>
        <v>0</v>
      </c>
      <c r="L469" s="9"/>
      <c r="M469" s="9"/>
      <c r="N469" s="9"/>
      <c r="O469" s="9">
        <f>O165</f>
        <v>1.0048448755361865</v>
      </c>
      <c r="P469" s="9"/>
      <c r="Q469" s="9"/>
      <c r="R469" s="9"/>
      <c r="S469" s="9"/>
      <c r="T469" s="9">
        <f>T165</f>
        <v>0.8151096909634955</v>
      </c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>
        <f t="shared" si="646"/>
        <v>0</v>
      </c>
      <c r="AG469" s="9">
        <f t="shared" si="646"/>
        <v>0</v>
      </c>
      <c r="AH469" s="9"/>
      <c r="AI469" s="9"/>
      <c r="AJ469" s="9"/>
      <c r="AK469" s="9">
        <f>AK165</f>
        <v>1.231172678503397</v>
      </c>
      <c r="AL469" s="9"/>
      <c r="AM469" s="9"/>
      <c r="AN469" s="9"/>
      <c r="AO469" s="9"/>
      <c r="AP469" s="9">
        <f>AP165</f>
        <v>0.92720971529288188</v>
      </c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</row>
    <row r="470" spans="1:63">
      <c r="A470" s="38" t="s">
        <v>19</v>
      </c>
      <c r="B470" s="18">
        <v>1</v>
      </c>
      <c r="C470" s="38" t="s">
        <v>360</v>
      </c>
      <c r="F470" s="11" t="s">
        <v>42</v>
      </c>
      <c r="J470" s="9">
        <f t="shared" ref="J470:K473" si="648">J172</f>
        <v>1</v>
      </c>
      <c r="K470" s="9">
        <f t="shared" si="648"/>
        <v>1</v>
      </c>
      <c r="L470" s="9">
        <f>$AZ470 - K470</f>
        <v>3</v>
      </c>
      <c r="M470" s="9"/>
      <c r="N470" s="9"/>
      <c r="O470" s="9">
        <f>O172</f>
        <v>-0.53182552500000013</v>
      </c>
      <c r="P470" s="9"/>
      <c r="Q470" s="9"/>
      <c r="R470" s="9">
        <f>R172</f>
        <v>0</v>
      </c>
      <c r="S470" s="9"/>
      <c r="T470" s="9">
        <f>T172</f>
        <v>-0.18064219166666678</v>
      </c>
      <c r="U470" s="9"/>
      <c r="V470" s="9"/>
      <c r="W470" s="9"/>
      <c r="X470" s="9" t="e">
        <f>#REF!</f>
        <v>#REF!</v>
      </c>
      <c r="Y470" s="9">
        <f>Y172</f>
        <v>0</v>
      </c>
      <c r="Z470" s="9">
        <f>Z172-(Y470)</f>
        <v>0</v>
      </c>
      <c r="AA470" s="9">
        <f>AA172</f>
        <v>0</v>
      </c>
      <c r="AB470" s="9">
        <f>AB172</f>
        <v>0</v>
      </c>
      <c r="AC470" s="9">
        <f>AC172-AB470</f>
        <v>1</v>
      </c>
      <c r="AD470" s="9"/>
      <c r="AE470" s="9"/>
      <c r="AF470" s="9">
        <f t="shared" ref="AF470:AG473" si="649">AF172</f>
        <v>0</v>
      </c>
      <c r="AG470" s="9">
        <f t="shared" si="649"/>
        <v>0</v>
      </c>
      <c r="AH470" s="9">
        <f>$AZ470 - AG470</f>
        <v>4</v>
      </c>
      <c r="AI470" s="9"/>
      <c r="AJ470" s="9"/>
      <c r="AK470" s="9">
        <f>AK172</f>
        <v>-0.41010937500000011</v>
      </c>
      <c r="AL470" s="9"/>
      <c r="AM470" s="9"/>
      <c r="AN470" s="9">
        <f>AN172</f>
        <v>0</v>
      </c>
      <c r="AO470" s="9"/>
      <c r="AP470" s="9">
        <f>AP172</f>
        <v>-0.20177604166666671</v>
      </c>
      <c r="AQ470" s="9"/>
      <c r="AR470" s="9"/>
      <c r="AS470" s="9"/>
      <c r="AT470" s="9" t="e">
        <f>#REF!</f>
        <v>#REF!</v>
      </c>
      <c r="AU470" s="9">
        <f>AU172</f>
        <v>0</v>
      </c>
      <c r="AV470" s="9">
        <f>AV172-(AU470)</f>
        <v>0</v>
      </c>
      <c r="AW470" s="9">
        <f>AW172</f>
        <v>0</v>
      </c>
      <c r="AX470" s="9">
        <f>AX172</f>
        <v>0</v>
      </c>
      <c r="AY470" s="9">
        <f>AY172-AX470</f>
        <v>2</v>
      </c>
      <c r="AZ470" s="9">
        <f t="shared" ref="AZ470:BE470" si="650">AZ172</f>
        <v>4</v>
      </c>
      <c r="BA470" s="9">
        <f t="shared" si="650"/>
        <v>1</v>
      </c>
      <c r="BB470" s="9">
        <f t="shared" si="650"/>
        <v>1</v>
      </c>
      <c r="BC470" s="9">
        <f t="shared" si="650"/>
        <v>0</v>
      </c>
      <c r="BD470" s="9">
        <f t="shared" si="650"/>
        <v>0</v>
      </c>
      <c r="BE470" s="9">
        <f t="shared" si="650"/>
        <v>0</v>
      </c>
      <c r="BF470" s="9">
        <f>BF172-(BE470)</f>
        <v>0</v>
      </c>
      <c r="BG470" s="9">
        <f>BG172</f>
        <v>0</v>
      </c>
      <c r="BH470" s="9">
        <f>BH172</f>
        <v>0</v>
      </c>
      <c r="BI470" s="9">
        <f>BI172-BH470</f>
        <v>0</v>
      </c>
      <c r="BJ470" s="11">
        <f>AZ470-BB470</f>
        <v>3</v>
      </c>
      <c r="BK470" s="11">
        <f>AZ470-SUM(BE470:BF470,BH470:BI470)</f>
        <v>4</v>
      </c>
    </row>
    <row r="471" spans="1:63">
      <c r="A471" s="38" t="s">
        <v>19</v>
      </c>
      <c r="B471" s="18">
        <v>1</v>
      </c>
      <c r="C471" s="38" t="s">
        <v>360</v>
      </c>
      <c r="F471" s="11" t="s">
        <v>43</v>
      </c>
      <c r="J471" s="9">
        <f t="shared" si="648"/>
        <v>0</v>
      </c>
      <c r="K471" s="9">
        <f t="shared" si="648"/>
        <v>0</v>
      </c>
      <c r="L471" s="9"/>
      <c r="M471" s="9"/>
      <c r="N471" s="9"/>
      <c r="O471" s="9">
        <f>O173</f>
        <v>1.336180937</v>
      </c>
      <c r="P471" s="9"/>
      <c r="Q471" s="9"/>
      <c r="R471" s="9"/>
      <c r="S471" s="9"/>
      <c r="T471" s="9">
        <f>T173</f>
        <v>1.3783229369999999</v>
      </c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>
        <f t="shared" si="649"/>
        <v>0</v>
      </c>
      <c r="AG471" s="9">
        <f t="shared" si="649"/>
        <v>0</v>
      </c>
      <c r="AH471" s="9"/>
      <c r="AI471" s="9"/>
      <c r="AJ471" s="9"/>
      <c r="AK471" s="9">
        <f>AK173</f>
        <v>1.1425846874999999</v>
      </c>
      <c r="AL471" s="9"/>
      <c r="AM471" s="9"/>
      <c r="AN471" s="9"/>
      <c r="AO471" s="9"/>
      <c r="AP471" s="9">
        <f>AP173</f>
        <v>1.1717513541666666</v>
      </c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</row>
    <row r="472" spans="1:63">
      <c r="A472" s="38" t="s">
        <v>19</v>
      </c>
      <c r="B472" s="18">
        <v>1</v>
      </c>
      <c r="C472" s="38" t="s">
        <v>360</v>
      </c>
      <c r="F472" s="11" t="s">
        <v>44</v>
      </c>
      <c r="J472" s="9">
        <f t="shared" si="648"/>
        <v>0</v>
      </c>
      <c r="K472" s="9">
        <f t="shared" si="648"/>
        <v>0</v>
      </c>
      <c r="L472" s="9"/>
      <c r="M472" s="9"/>
      <c r="N472" s="9"/>
      <c r="O472" s="9">
        <f>O174</f>
        <v>0.23640719039899574</v>
      </c>
      <c r="P472" s="9"/>
      <c r="Q472" s="9"/>
      <c r="R472" s="9"/>
      <c r="S472" s="9"/>
      <c r="T472" s="9">
        <f>T174</f>
        <v>0.84429604220591337</v>
      </c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>
        <f t="shared" si="649"/>
        <v>0</v>
      </c>
      <c r="AG472" s="9">
        <f t="shared" si="649"/>
        <v>0</v>
      </c>
      <c r="AH472" s="9"/>
      <c r="AI472" s="9"/>
      <c r="AJ472" s="9"/>
      <c r="AK472" s="9">
        <f>AK174</f>
        <v>0.35863943457478009</v>
      </c>
      <c r="AL472" s="9"/>
      <c r="AM472" s="9"/>
      <c r="AN472" s="9"/>
      <c r="AO472" s="9"/>
      <c r="AP472" s="9">
        <f>AP174</f>
        <v>0.466446027756584</v>
      </c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</row>
    <row r="473" spans="1:63">
      <c r="A473" s="38" t="s">
        <v>19</v>
      </c>
      <c r="B473" s="18">
        <v>1</v>
      </c>
      <c r="C473" s="38" t="s">
        <v>360</v>
      </c>
      <c r="F473" s="11" t="s">
        <v>45</v>
      </c>
      <c r="J473" s="9">
        <f t="shared" si="648"/>
        <v>0</v>
      </c>
      <c r="K473" s="9">
        <f t="shared" si="648"/>
        <v>0</v>
      </c>
      <c r="L473" s="9"/>
      <c r="M473" s="9"/>
      <c r="N473" s="9"/>
      <c r="O473" s="9">
        <f>O175</f>
        <v>0.58200236143324435</v>
      </c>
      <c r="P473" s="9"/>
      <c r="Q473" s="9"/>
      <c r="R473" s="9"/>
      <c r="S473" s="9"/>
      <c r="T473" s="9">
        <f>T175</f>
        <v>0.86340454498149721</v>
      </c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>
        <f t="shared" si="649"/>
        <v>0</v>
      </c>
      <c r="AG473" s="9">
        <f t="shared" si="649"/>
        <v>0</v>
      </c>
      <c r="AH473" s="9"/>
      <c r="AI473" s="9"/>
      <c r="AJ473" s="9"/>
      <c r="AK473" s="9">
        <f>AK175</f>
        <v>0.54480450025216265</v>
      </c>
      <c r="AL473" s="9"/>
      <c r="AM473" s="9"/>
      <c r="AN473" s="9"/>
      <c r="AO473" s="9"/>
      <c r="AP473" s="9">
        <f>AP175</f>
        <v>0.50821793337166332</v>
      </c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</row>
    <row r="474" spans="1:63">
      <c r="A474" s="32" t="s">
        <v>19</v>
      </c>
      <c r="B474" s="33">
        <v>2</v>
      </c>
      <c r="C474" s="32" t="s">
        <v>332</v>
      </c>
      <c r="F474" s="11" t="s">
        <v>42</v>
      </c>
      <c r="J474" s="9">
        <f t="shared" ref="J474:K477" si="651">J184</f>
        <v>1</v>
      </c>
      <c r="K474" s="9">
        <f t="shared" si="651"/>
        <v>1</v>
      </c>
      <c r="L474" s="9">
        <f>$AZ474 - K474</f>
        <v>5</v>
      </c>
      <c r="M474" s="9"/>
      <c r="N474" s="9"/>
      <c r="O474" s="9">
        <f>O184</f>
        <v>-0.17438291133333347</v>
      </c>
      <c r="P474" s="9"/>
      <c r="Q474" s="9"/>
      <c r="R474" s="9">
        <f>R184</f>
        <v>0</v>
      </c>
      <c r="S474" s="9"/>
      <c r="T474" s="9">
        <f>T184</f>
        <v>-4.343291133333347E-2</v>
      </c>
      <c r="U474" s="9"/>
      <c r="V474" s="9"/>
      <c r="W474" s="9"/>
      <c r="X474" s="9" t="e">
        <f>#REF!</f>
        <v>#REF!</v>
      </c>
      <c r="Y474" s="9">
        <f>Y184</f>
        <v>0</v>
      </c>
      <c r="Z474" s="9">
        <f>Z184-(Y474)</f>
        <v>0</v>
      </c>
      <c r="AA474" s="9">
        <f>AA184</f>
        <v>1</v>
      </c>
      <c r="AB474" s="9">
        <f>AB184</f>
        <v>0</v>
      </c>
      <c r="AC474" s="9">
        <f>AC184-AB474</f>
        <v>3</v>
      </c>
      <c r="AD474" s="9"/>
      <c r="AE474" s="9"/>
      <c r="AF474" s="9">
        <f t="shared" ref="AF474:AG477" si="652">AF184</f>
        <v>1</v>
      </c>
      <c r="AG474" s="9">
        <f t="shared" si="652"/>
        <v>1</v>
      </c>
      <c r="AH474" s="9">
        <f>$AZ474 - AG474</f>
        <v>5</v>
      </c>
      <c r="AI474" s="9"/>
      <c r="AJ474" s="9"/>
      <c r="AK474" s="9">
        <f>AK184</f>
        <v>-0.33185083333333343</v>
      </c>
      <c r="AL474" s="9"/>
      <c r="AM474" s="9"/>
      <c r="AN474" s="9">
        <f>AN184</f>
        <v>0</v>
      </c>
      <c r="AO474" s="9"/>
      <c r="AP474" s="9">
        <f>AP184</f>
        <v>-0.18601750000000009</v>
      </c>
      <c r="AQ474" s="9"/>
      <c r="AR474" s="9"/>
      <c r="AS474" s="9"/>
      <c r="AT474" s="9" t="e">
        <f>#REF!</f>
        <v>#REF!</v>
      </c>
      <c r="AU474" s="9">
        <f>AU184</f>
        <v>0</v>
      </c>
      <c r="AV474" s="9">
        <f>AV184-(AU474)</f>
        <v>0</v>
      </c>
      <c r="AW474" s="9">
        <f>AW184</f>
        <v>0</v>
      </c>
      <c r="AX474" s="9">
        <f>AX184</f>
        <v>0</v>
      </c>
      <c r="AY474" s="9">
        <f>AY184-AX474</f>
        <v>4</v>
      </c>
      <c r="AZ474" s="9">
        <f t="shared" ref="AZ474:BE474" si="653">AZ184</f>
        <v>6</v>
      </c>
      <c r="BA474" s="9">
        <f t="shared" si="653"/>
        <v>2</v>
      </c>
      <c r="BB474" s="9">
        <f t="shared" si="653"/>
        <v>2</v>
      </c>
      <c r="BC474" s="9">
        <f t="shared" si="653"/>
        <v>0</v>
      </c>
      <c r="BD474" s="9">
        <f t="shared" si="653"/>
        <v>0</v>
      </c>
      <c r="BE474" s="9">
        <f t="shared" si="653"/>
        <v>0</v>
      </c>
      <c r="BF474" s="9">
        <f>BF184-(BE474)</f>
        <v>0</v>
      </c>
      <c r="BG474" s="9">
        <f>BG184</f>
        <v>1</v>
      </c>
      <c r="BH474" s="9">
        <f>BH184</f>
        <v>0</v>
      </c>
      <c r="BI474" s="9">
        <f>BI184-BH474</f>
        <v>3</v>
      </c>
      <c r="BJ474" s="11">
        <f>AZ474-BB474</f>
        <v>4</v>
      </c>
      <c r="BK474" s="11">
        <f>AZ474-SUM(BE474:BF474,BH474:BI474)</f>
        <v>3</v>
      </c>
    </row>
    <row r="475" spans="1:63">
      <c r="A475" s="32" t="s">
        <v>19</v>
      </c>
      <c r="B475" s="33">
        <v>2</v>
      </c>
      <c r="C475" s="32" t="s">
        <v>332</v>
      </c>
      <c r="F475" s="11" t="s">
        <v>43</v>
      </c>
      <c r="J475" s="9">
        <f t="shared" si="651"/>
        <v>0</v>
      </c>
      <c r="K475" s="9">
        <f t="shared" si="651"/>
        <v>0</v>
      </c>
      <c r="L475" s="9"/>
      <c r="M475" s="9"/>
      <c r="N475" s="9"/>
      <c r="O475" s="9">
        <f>O185</f>
        <v>1.3790740506399999</v>
      </c>
      <c r="P475" s="9"/>
      <c r="Q475" s="9"/>
      <c r="R475" s="9"/>
      <c r="S475" s="9"/>
      <c r="T475" s="9">
        <f>T185</f>
        <v>1.3947880506399999</v>
      </c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>
        <f t="shared" si="652"/>
        <v>0</v>
      </c>
      <c r="AG475" s="9">
        <f t="shared" si="652"/>
        <v>0</v>
      </c>
      <c r="AH475" s="9"/>
      <c r="AI475" s="9"/>
      <c r="AJ475" s="9"/>
      <c r="AK475" s="9">
        <f>AK185</f>
        <v>1.1535408833333334</v>
      </c>
      <c r="AL475" s="9"/>
      <c r="AM475" s="9"/>
      <c r="AN475" s="9"/>
      <c r="AO475" s="9"/>
      <c r="AP475" s="9">
        <f>AP185</f>
        <v>1.1739575499999999</v>
      </c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</row>
    <row r="476" spans="1:63">
      <c r="A476" s="32" t="s">
        <v>19</v>
      </c>
      <c r="B476" s="33">
        <v>2</v>
      </c>
      <c r="C476" s="32" t="s">
        <v>332</v>
      </c>
      <c r="F476" s="11" t="s">
        <v>44</v>
      </c>
      <c r="J476" s="9">
        <f t="shared" si="651"/>
        <v>0</v>
      </c>
      <c r="K476" s="9">
        <f t="shared" si="651"/>
        <v>0</v>
      </c>
      <c r="L476" s="9"/>
      <c r="M476" s="9"/>
      <c r="N476" s="9"/>
      <c r="O476" s="9">
        <f>O186</f>
        <v>0.8705673969530775</v>
      </c>
      <c r="P476" s="9"/>
      <c r="Q476" s="9"/>
      <c r="R476" s="9"/>
      <c r="S476" s="9"/>
      <c r="T476" s="9">
        <f>T186</f>
        <v>0.89629832143739807</v>
      </c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>
        <f t="shared" si="652"/>
        <v>0</v>
      </c>
      <c r="AG476" s="9">
        <f t="shared" si="652"/>
        <v>0</v>
      </c>
      <c r="AH476" s="9"/>
      <c r="AI476" s="9"/>
      <c r="AJ476" s="9"/>
      <c r="AK476" s="9">
        <f>AK186</f>
        <v>0.63550119292112006</v>
      </c>
      <c r="AL476" s="9"/>
      <c r="AM476" s="9"/>
      <c r="AN476" s="9"/>
      <c r="AO476" s="9"/>
      <c r="AP476" s="9">
        <f>AP186</f>
        <v>0.68746907169522908</v>
      </c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</row>
    <row r="477" spans="1:63">
      <c r="A477" s="32" t="s">
        <v>19</v>
      </c>
      <c r="B477" s="33">
        <v>2</v>
      </c>
      <c r="C477" s="32" t="s">
        <v>332</v>
      </c>
      <c r="F477" s="11" t="s">
        <v>45</v>
      </c>
      <c r="J477" s="9">
        <f t="shared" si="651"/>
        <v>0</v>
      </c>
      <c r="K477" s="9">
        <f t="shared" si="651"/>
        <v>0</v>
      </c>
      <c r="L477" s="9"/>
      <c r="M477" s="9"/>
      <c r="N477" s="9"/>
      <c r="O477" s="9">
        <f>O187</f>
        <v>0.88786090825238306</v>
      </c>
      <c r="P477" s="9"/>
      <c r="Q477" s="9"/>
      <c r="R477" s="9"/>
      <c r="S477" s="9"/>
      <c r="T477" s="9">
        <f>T187</f>
        <v>0.89735004251316919</v>
      </c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>
        <f t="shared" si="652"/>
        <v>0</v>
      </c>
      <c r="AG477" s="9">
        <f t="shared" si="652"/>
        <v>0</v>
      </c>
      <c r="AH477" s="9"/>
      <c r="AI477" s="9"/>
      <c r="AJ477" s="9"/>
      <c r="AK477" s="9">
        <f>AK187</f>
        <v>0.71692868668243037</v>
      </c>
      <c r="AL477" s="9"/>
      <c r="AM477" s="9"/>
      <c r="AN477" s="9"/>
      <c r="AO477" s="9"/>
      <c r="AP477" s="9">
        <f>AP187</f>
        <v>0.7121911504952515</v>
      </c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</row>
    <row r="478" spans="1:63">
      <c r="A478" s="49" t="s">
        <v>19</v>
      </c>
      <c r="B478" s="50">
        <v>2</v>
      </c>
      <c r="C478" s="49" t="s">
        <v>361</v>
      </c>
      <c r="F478" s="11" t="s">
        <v>42</v>
      </c>
      <c r="J478" s="9">
        <f t="shared" ref="J478:K481" si="654">J196</f>
        <v>2</v>
      </c>
      <c r="K478" s="9">
        <f t="shared" si="654"/>
        <v>2</v>
      </c>
      <c r="L478" s="9">
        <f>$AZ478 - K478</f>
        <v>4</v>
      </c>
      <c r="M478" s="9"/>
      <c r="N478" s="9"/>
      <c r="O478" s="9">
        <f>O196</f>
        <v>-5.0007284333333603E-2</v>
      </c>
      <c r="P478" s="9"/>
      <c r="Q478" s="9"/>
      <c r="R478" s="9">
        <f>R196</f>
        <v>0</v>
      </c>
      <c r="S478" s="9"/>
      <c r="T478" s="9">
        <f>T196</f>
        <v>0.26084271566666639</v>
      </c>
      <c r="U478" s="9"/>
      <c r="V478" s="9"/>
      <c r="W478" s="9"/>
      <c r="X478" s="9" t="e">
        <f>#REF!</f>
        <v>#REF!</v>
      </c>
      <c r="Y478" s="9">
        <f>Y196</f>
        <v>0</v>
      </c>
      <c r="Z478" s="9">
        <f>Z196-(Y478)</f>
        <v>0</v>
      </c>
      <c r="AA478" s="9">
        <f>AA196</f>
        <v>3</v>
      </c>
      <c r="AB478" s="9">
        <f>AB196</f>
        <v>0</v>
      </c>
      <c r="AC478" s="9">
        <f>AC196-AB478</f>
        <v>1</v>
      </c>
      <c r="AD478" s="9"/>
      <c r="AE478" s="9"/>
      <c r="AF478" s="9">
        <f t="shared" ref="AF478:AG481" si="655">AF196</f>
        <v>2</v>
      </c>
      <c r="AG478" s="9">
        <f t="shared" si="655"/>
        <v>2</v>
      </c>
      <c r="AH478" s="9">
        <f>$AZ478 - AG478</f>
        <v>4</v>
      </c>
      <c r="AI478" s="9"/>
      <c r="AJ478" s="9"/>
      <c r="AK478" s="9">
        <f>AK196</f>
        <v>-6.8346232666666798E-2</v>
      </c>
      <c r="AL478" s="9"/>
      <c r="AM478" s="9"/>
      <c r="AN478" s="9">
        <f>AN196</f>
        <v>0</v>
      </c>
      <c r="AO478" s="9"/>
      <c r="AP478" s="9">
        <f>AP196</f>
        <v>0.28185376733333317</v>
      </c>
      <c r="AQ478" s="9"/>
      <c r="AR478" s="9"/>
      <c r="AS478" s="9"/>
      <c r="AT478" s="9" t="e">
        <f>#REF!</f>
        <v>#REF!</v>
      </c>
      <c r="AU478" s="9">
        <f>AU196</f>
        <v>0</v>
      </c>
      <c r="AV478" s="9">
        <f>AV196-(AU478)</f>
        <v>0</v>
      </c>
      <c r="AW478" s="9">
        <f>AW196</f>
        <v>1</v>
      </c>
      <c r="AX478" s="9">
        <f>AX196</f>
        <v>0</v>
      </c>
      <c r="AY478" s="9">
        <f>AY196-AX478</f>
        <v>1</v>
      </c>
      <c r="AZ478" s="9">
        <f t="shared" ref="AZ478:BE478" si="656">AZ196</f>
        <v>6</v>
      </c>
      <c r="BA478" s="9">
        <f t="shared" si="656"/>
        <v>3</v>
      </c>
      <c r="BB478" s="9">
        <f t="shared" si="656"/>
        <v>3</v>
      </c>
      <c r="BC478" s="9">
        <f t="shared" si="656"/>
        <v>0</v>
      </c>
      <c r="BD478" s="9">
        <f t="shared" si="656"/>
        <v>0</v>
      </c>
      <c r="BE478" s="9">
        <f t="shared" si="656"/>
        <v>0</v>
      </c>
      <c r="BF478" s="9">
        <f>BF196-(BE478)</f>
        <v>0</v>
      </c>
      <c r="BG478" s="9">
        <f>BG196</f>
        <v>4</v>
      </c>
      <c r="BH478" s="9">
        <f>BH196</f>
        <v>0</v>
      </c>
      <c r="BI478" s="9">
        <f>BI196-BH478</f>
        <v>0</v>
      </c>
      <c r="BJ478" s="11">
        <f>AZ478-BB478</f>
        <v>3</v>
      </c>
      <c r="BK478" s="11">
        <f>AZ478-SUM(BE478:BF478,BH478:BI478)</f>
        <v>6</v>
      </c>
    </row>
    <row r="479" spans="1:63">
      <c r="A479" s="49" t="s">
        <v>19</v>
      </c>
      <c r="B479" s="50">
        <v>2</v>
      </c>
      <c r="C479" s="49" t="s">
        <v>361</v>
      </c>
      <c r="F479" s="11" t="s">
        <v>43</v>
      </c>
      <c r="J479" s="9">
        <f t="shared" si="654"/>
        <v>0</v>
      </c>
      <c r="K479" s="9">
        <f t="shared" si="654"/>
        <v>0</v>
      </c>
      <c r="L479" s="9"/>
      <c r="M479" s="9"/>
      <c r="N479" s="9"/>
      <c r="O479" s="9">
        <f>O197</f>
        <v>1.39399912588</v>
      </c>
      <c r="P479" s="9"/>
      <c r="Q479" s="9"/>
      <c r="R479" s="9"/>
      <c r="S479" s="9"/>
      <c r="T479" s="9">
        <f>T197</f>
        <v>1.4313011258799999</v>
      </c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>
        <f t="shared" si="655"/>
        <v>0</v>
      </c>
      <c r="AG479" s="9">
        <f t="shared" si="655"/>
        <v>0</v>
      </c>
      <c r="AH479" s="9"/>
      <c r="AI479" s="9"/>
      <c r="AJ479" s="9"/>
      <c r="AK479" s="9">
        <f>AK197</f>
        <v>1.1904315274266666</v>
      </c>
      <c r="AL479" s="9"/>
      <c r="AM479" s="9"/>
      <c r="AN479" s="9"/>
      <c r="AO479" s="9"/>
      <c r="AP479" s="9">
        <f>AP197</f>
        <v>1.2394595274266667</v>
      </c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</row>
    <row r="480" spans="1:63">
      <c r="A480" s="49" t="s">
        <v>19</v>
      </c>
      <c r="B480" s="50">
        <v>2</v>
      </c>
      <c r="C480" s="49" t="s">
        <v>361</v>
      </c>
      <c r="F480" s="11" t="s">
        <v>44</v>
      </c>
      <c r="J480" s="9">
        <f t="shared" si="654"/>
        <v>0</v>
      </c>
      <c r="K480" s="9">
        <f t="shared" si="654"/>
        <v>0</v>
      </c>
      <c r="L480" s="9"/>
      <c r="M480" s="9"/>
      <c r="N480" s="9"/>
      <c r="O480" s="9">
        <f>O198</f>
        <v>2.0653420736717534</v>
      </c>
      <c r="P480" s="9"/>
      <c r="Q480" s="9"/>
      <c r="R480" s="9"/>
      <c r="S480" s="9"/>
      <c r="T480" s="9">
        <f>T198</f>
        <v>1.4713811656680866</v>
      </c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>
        <f t="shared" si="655"/>
        <v>0</v>
      </c>
      <c r="AG480" s="9">
        <f t="shared" si="655"/>
        <v>0</v>
      </c>
      <c r="AH480" s="9"/>
      <c r="AI480" s="9"/>
      <c r="AJ480" s="9"/>
      <c r="AK480" s="9">
        <f>AK198</f>
        <v>1.6325132632515411</v>
      </c>
      <c r="AL480" s="9"/>
      <c r="AM480" s="9"/>
      <c r="AN480" s="9"/>
      <c r="AO480" s="9"/>
      <c r="AP480" s="9">
        <f>AP198</f>
        <v>1.0710104744230453</v>
      </c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</row>
    <row r="481" spans="1:63">
      <c r="A481" s="49" t="s">
        <v>19</v>
      </c>
      <c r="B481" s="50">
        <v>2</v>
      </c>
      <c r="C481" s="49" t="s">
        <v>361</v>
      </c>
      <c r="F481" s="11" t="s">
        <v>45</v>
      </c>
      <c r="J481" s="9">
        <f t="shared" si="654"/>
        <v>0</v>
      </c>
      <c r="K481" s="9">
        <f t="shared" si="654"/>
        <v>0</v>
      </c>
      <c r="L481" s="9"/>
      <c r="M481" s="9"/>
      <c r="N481" s="9"/>
      <c r="O481" s="9">
        <f>O199</f>
        <v>2.0659473879470247</v>
      </c>
      <c r="P481" s="9"/>
      <c r="Q481" s="9"/>
      <c r="R481" s="9"/>
      <c r="S481" s="9"/>
      <c r="T481" s="9">
        <f>T199</f>
        <v>1.4943230765129536</v>
      </c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>
        <f t="shared" si="655"/>
        <v>0</v>
      </c>
      <c r="AG481" s="9">
        <f t="shared" si="655"/>
        <v>0</v>
      </c>
      <c r="AH481" s="9"/>
      <c r="AI481" s="9"/>
      <c r="AJ481" s="9"/>
      <c r="AK481" s="9">
        <f>AK199</f>
        <v>1.6339433167071375</v>
      </c>
      <c r="AL481" s="9"/>
      <c r="AM481" s="9"/>
      <c r="AN481" s="9"/>
      <c r="AO481" s="9"/>
      <c r="AP481" s="9">
        <f>AP199</f>
        <v>1.1074768541526587</v>
      </c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</row>
    <row r="482" spans="1:63">
      <c r="A482" s="47" t="s">
        <v>19</v>
      </c>
      <c r="B482" s="48">
        <v>3</v>
      </c>
      <c r="C482" s="47" t="s">
        <v>346</v>
      </c>
      <c r="F482" s="11" t="s">
        <v>42</v>
      </c>
      <c r="J482" s="9">
        <f t="shared" ref="J482:K485" si="657">J206</f>
        <v>0</v>
      </c>
      <c r="K482" s="9">
        <f t="shared" si="657"/>
        <v>0</v>
      </c>
      <c r="L482" s="9">
        <f>$AZ482 - K482</f>
        <v>4</v>
      </c>
      <c r="M482" s="9"/>
      <c r="N482" s="9"/>
      <c r="O482" s="9">
        <f>O206</f>
        <v>-0.22862829999999998</v>
      </c>
      <c r="P482" s="9"/>
      <c r="Q482" s="9"/>
      <c r="R482" s="9">
        <f>R206</f>
        <v>0</v>
      </c>
      <c r="S482" s="9"/>
      <c r="T482" s="9">
        <f>T206</f>
        <v>-3.2203300000000018E-2</v>
      </c>
      <c r="U482" s="9"/>
      <c r="V482" s="9"/>
      <c r="W482" s="9"/>
      <c r="X482" s="9" t="e">
        <f>#REF!</f>
        <v>#REF!</v>
      </c>
      <c r="Y482" s="9">
        <f>Y206</f>
        <v>0</v>
      </c>
      <c r="Z482" s="9">
        <f>Z206-(Y482)</f>
        <v>0</v>
      </c>
      <c r="AA482" s="9">
        <f>AA206</f>
        <v>0</v>
      </c>
      <c r="AB482" s="9">
        <f>AB206</f>
        <v>0</v>
      </c>
      <c r="AC482" s="9">
        <f>AC206-AB482</f>
        <v>4</v>
      </c>
      <c r="AD482" s="9"/>
      <c r="AE482" s="9"/>
      <c r="AF482" s="9">
        <f t="shared" ref="AF482:AG485" si="658">AF206</f>
        <v>0</v>
      </c>
      <c r="AG482" s="9">
        <f t="shared" si="658"/>
        <v>0</v>
      </c>
      <c r="AH482" s="9">
        <f>$AZ482 - AG482</f>
        <v>4</v>
      </c>
      <c r="AI482" s="9"/>
      <c r="AJ482" s="9"/>
      <c r="AK482" s="9">
        <f>AK206</f>
        <v>-0.36310937499999996</v>
      </c>
      <c r="AL482" s="9"/>
      <c r="AM482" s="9"/>
      <c r="AN482" s="9">
        <f>AN206</f>
        <v>0</v>
      </c>
      <c r="AO482" s="9"/>
      <c r="AP482" s="9">
        <f>AP206</f>
        <v>-0.35790104166666664</v>
      </c>
      <c r="AQ482" s="9"/>
      <c r="AR482" s="9"/>
      <c r="AS482" s="9"/>
      <c r="AT482" s="9" t="e">
        <f>#REF!</f>
        <v>#REF!</v>
      </c>
      <c r="AU482" s="9">
        <f>AU206</f>
        <v>0</v>
      </c>
      <c r="AV482" s="9">
        <f>AV206-(AU482)</f>
        <v>0</v>
      </c>
      <c r="AW482" s="9">
        <f>AW206</f>
        <v>0</v>
      </c>
      <c r="AX482" s="9">
        <f>AX206</f>
        <v>3</v>
      </c>
      <c r="AY482" s="9">
        <f>AY206-AX482</f>
        <v>0</v>
      </c>
      <c r="AZ482" s="9">
        <f t="shared" ref="AZ482:BE482" si="659">AZ206</f>
        <v>4</v>
      </c>
      <c r="BA482" s="9">
        <f t="shared" si="659"/>
        <v>0</v>
      </c>
      <c r="BB482" s="9">
        <f t="shared" si="659"/>
        <v>0</v>
      </c>
      <c r="BC482" s="9">
        <f t="shared" si="659"/>
        <v>0</v>
      </c>
      <c r="BD482" s="9">
        <f t="shared" si="659"/>
        <v>0</v>
      </c>
      <c r="BE482" s="9">
        <f t="shared" si="659"/>
        <v>0</v>
      </c>
      <c r="BF482" s="9">
        <f>BF206-(BE482)</f>
        <v>0</v>
      </c>
      <c r="BG482" s="9">
        <f>BG206</f>
        <v>0</v>
      </c>
      <c r="BH482" s="9">
        <f>BH206</f>
        <v>0</v>
      </c>
      <c r="BI482" s="9">
        <f>BI206-BH482</f>
        <v>3</v>
      </c>
      <c r="BJ482" s="11">
        <f>AZ482-BB482</f>
        <v>4</v>
      </c>
      <c r="BK482" s="11">
        <f>AZ482-SUM(BE482:BF482,BH482:BI482)</f>
        <v>1</v>
      </c>
    </row>
    <row r="483" spans="1:63">
      <c r="A483" s="47" t="s">
        <v>19</v>
      </c>
      <c r="B483" s="48">
        <v>3</v>
      </c>
      <c r="C483" s="47" t="s">
        <v>346</v>
      </c>
      <c r="F483" s="11" t="s">
        <v>43</v>
      </c>
      <c r="J483" s="9">
        <f t="shared" si="657"/>
        <v>0</v>
      </c>
      <c r="K483" s="9">
        <f t="shared" si="657"/>
        <v>0</v>
      </c>
      <c r="L483" s="9"/>
      <c r="M483" s="9"/>
      <c r="N483" s="9"/>
      <c r="O483" s="9">
        <f>O207</f>
        <v>1.3725646039999999</v>
      </c>
      <c r="P483" s="9"/>
      <c r="Q483" s="9"/>
      <c r="R483" s="9"/>
      <c r="S483" s="9"/>
      <c r="T483" s="9">
        <f>T207</f>
        <v>1.3961356039999999</v>
      </c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>
        <f t="shared" si="658"/>
        <v>0</v>
      </c>
      <c r="AG483" s="9">
        <f t="shared" si="658"/>
        <v>0</v>
      </c>
      <c r="AH483" s="9"/>
      <c r="AI483" s="9"/>
      <c r="AJ483" s="9"/>
      <c r="AK483" s="9">
        <f>AK207</f>
        <v>1.1491646874999999</v>
      </c>
      <c r="AL483" s="9"/>
      <c r="AM483" s="9"/>
      <c r="AN483" s="9"/>
      <c r="AO483" s="9"/>
      <c r="AP483" s="9">
        <f>AP207</f>
        <v>1.1498938541666666</v>
      </c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</row>
    <row r="484" spans="1:63">
      <c r="A484" s="47" t="s">
        <v>19</v>
      </c>
      <c r="B484" s="48">
        <v>3</v>
      </c>
      <c r="C484" s="47" t="s">
        <v>346</v>
      </c>
      <c r="F484" s="11" t="s">
        <v>44</v>
      </c>
      <c r="J484" s="9">
        <f t="shared" si="657"/>
        <v>0</v>
      </c>
      <c r="K484" s="9">
        <f t="shared" si="657"/>
        <v>0</v>
      </c>
      <c r="L484" s="9"/>
      <c r="M484" s="9"/>
      <c r="N484" s="9"/>
      <c r="O484" s="9">
        <f>O208</f>
        <v>0.53787690999468141</v>
      </c>
      <c r="P484" s="9"/>
      <c r="Q484" s="9"/>
      <c r="R484" s="9"/>
      <c r="S484" s="9"/>
      <c r="T484" s="9">
        <f>T208</f>
        <v>0.33830343827018172</v>
      </c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>
        <f t="shared" si="658"/>
        <v>0</v>
      </c>
      <c r="AG484" s="9">
        <f t="shared" si="658"/>
        <v>0</v>
      </c>
      <c r="AH484" s="9"/>
      <c r="AI484" s="9"/>
      <c r="AJ484" s="9"/>
      <c r="AK484" s="9">
        <f>AK208</f>
        <v>0.71527063710870709</v>
      </c>
      <c r="AL484" s="9"/>
      <c r="AM484" s="9"/>
      <c r="AN484" s="9"/>
      <c r="AO484" s="9"/>
      <c r="AP484" s="9">
        <f>AP208</f>
        <v>0.71886283602522472</v>
      </c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</row>
    <row r="485" spans="1:63">
      <c r="A485" s="47" t="s">
        <v>19</v>
      </c>
      <c r="B485" s="48">
        <v>3</v>
      </c>
      <c r="C485" s="47" t="s">
        <v>346</v>
      </c>
      <c r="F485" s="11" t="s">
        <v>45</v>
      </c>
      <c r="J485" s="9">
        <f t="shared" si="657"/>
        <v>0</v>
      </c>
      <c r="K485" s="9">
        <f t="shared" si="657"/>
        <v>0</v>
      </c>
      <c r="L485" s="9"/>
      <c r="M485" s="9"/>
      <c r="N485" s="9"/>
      <c r="O485" s="9">
        <f>O209</f>
        <v>0.58445057093505914</v>
      </c>
      <c r="P485" s="9"/>
      <c r="Q485" s="9"/>
      <c r="R485" s="9"/>
      <c r="S485" s="9"/>
      <c r="T485" s="9">
        <f>T209</f>
        <v>0.33983270719034187</v>
      </c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>
        <f t="shared" si="658"/>
        <v>0</v>
      </c>
      <c r="AG485" s="9">
        <f t="shared" si="658"/>
        <v>0</v>
      </c>
      <c r="AH485" s="9"/>
      <c r="AI485" s="9"/>
      <c r="AJ485" s="9"/>
      <c r="AK485" s="9">
        <f>AK209</f>
        <v>0.80215989835118673</v>
      </c>
      <c r="AL485" s="9"/>
      <c r="AM485" s="9"/>
      <c r="AN485" s="9"/>
      <c r="AO485" s="9"/>
      <c r="AP485" s="9">
        <f>AP209</f>
        <v>0.80302984542563183</v>
      </c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</row>
    <row r="486" spans="1:63">
      <c r="A486" s="30" t="s">
        <v>19</v>
      </c>
      <c r="B486" s="31">
        <v>3</v>
      </c>
      <c r="C486" s="30" t="s">
        <v>399</v>
      </c>
      <c r="F486" s="11" t="s">
        <v>42</v>
      </c>
      <c r="J486" s="9">
        <f t="shared" ref="J486:K489" si="660">J215</f>
        <v>0</v>
      </c>
      <c r="K486" s="9">
        <f t="shared" si="660"/>
        <v>0</v>
      </c>
      <c r="L486" s="9">
        <f>$AZ486 - K486</f>
        <v>3</v>
      </c>
      <c r="M486" s="9"/>
      <c r="N486" s="9"/>
      <c r="O486" s="9">
        <f>O215</f>
        <v>4.3713777777777775E-2</v>
      </c>
      <c r="P486" s="9"/>
      <c r="Q486" s="9"/>
      <c r="R486" s="9">
        <f>R215</f>
        <v>0</v>
      </c>
      <c r="S486" s="9"/>
      <c r="T486" s="9">
        <f>T215</f>
        <v>0.17333599999999993</v>
      </c>
      <c r="U486" s="9"/>
      <c r="V486" s="9"/>
      <c r="W486" s="9"/>
      <c r="X486" s="9" t="e">
        <f>#REF!</f>
        <v>#REF!</v>
      </c>
      <c r="Y486" s="9">
        <f>Y215</f>
        <v>0</v>
      </c>
      <c r="Z486" s="9">
        <f>Z215-(Y486)</f>
        <v>0</v>
      </c>
      <c r="AA486" s="9">
        <f>AA215</f>
        <v>1</v>
      </c>
      <c r="AB486" s="9">
        <f>AB215</f>
        <v>0</v>
      </c>
      <c r="AC486" s="9">
        <f>AC215-AB486</f>
        <v>0</v>
      </c>
      <c r="AD486" s="9"/>
      <c r="AE486" s="9"/>
      <c r="AF486" s="9">
        <f t="shared" ref="AF486:AG489" si="661">AF215</f>
        <v>0</v>
      </c>
      <c r="AG486" s="9">
        <f t="shared" si="661"/>
        <v>0</v>
      </c>
      <c r="AH486" s="9">
        <f>$AZ486 - AG486</f>
        <v>3</v>
      </c>
      <c r="AI486" s="9"/>
      <c r="AJ486" s="9"/>
      <c r="AK486" s="9">
        <f>AK215</f>
        <v>-4.5707555555555647E-2</v>
      </c>
      <c r="AL486" s="9"/>
      <c r="AM486" s="9"/>
      <c r="AN486" s="9">
        <f>AN215</f>
        <v>0</v>
      </c>
      <c r="AO486" s="9"/>
      <c r="AP486" s="9">
        <f>AP215</f>
        <v>9.7147999999999859E-2</v>
      </c>
      <c r="AQ486" s="9"/>
      <c r="AR486" s="9"/>
      <c r="AS486" s="9"/>
      <c r="AT486" s="9" t="e">
        <f>#REF!</f>
        <v>#REF!</v>
      </c>
      <c r="AU486" s="9">
        <f>AU215</f>
        <v>0</v>
      </c>
      <c r="AV486" s="9">
        <f>AV215-(AU486)</f>
        <v>0</v>
      </c>
      <c r="AW486" s="9">
        <f>AW215</f>
        <v>1</v>
      </c>
      <c r="AX486" s="9">
        <f>AX215</f>
        <v>1</v>
      </c>
      <c r="AY486" s="9">
        <f>AY215-AX486</f>
        <v>0</v>
      </c>
      <c r="AZ486" s="9">
        <f t="shared" ref="AZ486:BE486" si="662">AZ215</f>
        <v>3</v>
      </c>
      <c r="BA486" s="9">
        <f t="shared" si="662"/>
        <v>0</v>
      </c>
      <c r="BB486" s="9">
        <f t="shared" si="662"/>
        <v>0</v>
      </c>
      <c r="BC486" s="9">
        <f t="shared" si="662"/>
        <v>0</v>
      </c>
      <c r="BD486" s="9">
        <f t="shared" si="662"/>
        <v>0</v>
      </c>
      <c r="BE486" s="9">
        <f t="shared" si="662"/>
        <v>0</v>
      </c>
      <c r="BF486" s="9">
        <f>BF215-(BE486)</f>
        <v>0</v>
      </c>
      <c r="BG486" s="9">
        <f>BG215</f>
        <v>2</v>
      </c>
      <c r="BH486" s="9">
        <f>BH215</f>
        <v>0</v>
      </c>
      <c r="BI486" s="9">
        <f>BI215-BH486</f>
        <v>0</v>
      </c>
      <c r="BJ486" s="11">
        <f>AZ486-BB486</f>
        <v>3</v>
      </c>
      <c r="BK486" s="11">
        <f>AZ486-SUM(BE486:BF486,BH486:BI486)</f>
        <v>3</v>
      </c>
    </row>
    <row r="487" spans="1:63">
      <c r="A487" s="30" t="s">
        <v>19</v>
      </c>
      <c r="B487" s="31">
        <v>3</v>
      </c>
      <c r="C487" s="30" t="s">
        <v>399</v>
      </c>
      <c r="F487" s="11" t="s">
        <v>43</v>
      </c>
      <c r="J487" s="9">
        <f t="shared" si="660"/>
        <v>0</v>
      </c>
      <c r="K487" s="9">
        <f t="shared" si="660"/>
        <v>0</v>
      </c>
      <c r="L487" s="9"/>
      <c r="M487" s="9"/>
      <c r="N487" s="9"/>
      <c r="O487" s="9">
        <f>O216</f>
        <v>1.4052456533333333</v>
      </c>
      <c r="P487" s="9"/>
      <c r="Q487" s="9"/>
      <c r="R487" s="9"/>
      <c r="S487" s="9"/>
      <c r="T487" s="9">
        <f>T216</f>
        <v>1.4208003199999999</v>
      </c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>
        <f t="shared" si="661"/>
        <v>0</v>
      </c>
      <c r="AG487" s="9">
        <f t="shared" si="661"/>
        <v>0</v>
      </c>
      <c r="AH487" s="9"/>
      <c r="AI487" s="9"/>
      <c r="AJ487" s="9"/>
      <c r="AK487" s="9">
        <f>AK216</f>
        <v>1.1936009422222222</v>
      </c>
      <c r="AL487" s="9"/>
      <c r="AM487" s="9"/>
      <c r="AN487" s="9"/>
      <c r="AO487" s="9"/>
      <c r="AP487" s="9">
        <f>AP216</f>
        <v>1.2136007199999999</v>
      </c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</row>
    <row r="488" spans="1:63">
      <c r="A488" s="30" t="s">
        <v>19</v>
      </c>
      <c r="B488" s="31">
        <v>3</v>
      </c>
      <c r="C488" s="30" t="s">
        <v>399</v>
      </c>
      <c r="F488" s="11" t="s">
        <v>44</v>
      </c>
      <c r="J488" s="9">
        <f t="shared" si="660"/>
        <v>0</v>
      </c>
      <c r="K488" s="9">
        <f t="shared" si="660"/>
        <v>0</v>
      </c>
      <c r="L488" s="9"/>
      <c r="M488" s="9"/>
      <c r="N488" s="9"/>
      <c r="O488" s="9">
        <f>O217</f>
        <v>1.4057770827333791</v>
      </c>
      <c r="P488" s="9"/>
      <c r="Q488" s="9"/>
      <c r="R488" s="9"/>
      <c r="S488" s="9"/>
      <c r="T488" s="9">
        <f>T217</f>
        <v>1.2730865917530247</v>
      </c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>
        <f t="shared" si="661"/>
        <v>0</v>
      </c>
      <c r="AG488" s="9">
        <f t="shared" si="661"/>
        <v>0</v>
      </c>
      <c r="AH488" s="9"/>
      <c r="AI488" s="9"/>
      <c r="AJ488" s="9"/>
      <c r="AK488" s="9">
        <f>AK217</f>
        <v>1.6572619809935949</v>
      </c>
      <c r="AL488" s="9"/>
      <c r="AM488" s="9"/>
      <c r="AN488" s="9"/>
      <c r="AO488" s="9"/>
      <c r="AP488" s="9">
        <f>AP217</f>
        <v>1.4465950715266984</v>
      </c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</row>
    <row r="489" spans="1:63">
      <c r="A489" s="30" t="s">
        <v>19</v>
      </c>
      <c r="B489" s="31">
        <v>3</v>
      </c>
      <c r="C489" s="30" t="s">
        <v>399</v>
      </c>
      <c r="F489" s="11" t="s">
        <v>45</v>
      </c>
      <c r="J489" s="9">
        <f t="shared" si="660"/>
        <v>0</v>
      </c>
      <c r="K489" s="9">
        <f t="shared" si="660"/>
        <v>0</v>
      </c>
      <c r="L489" s="9"/>
      <c r="M489" s="9"/>
      <c r="N489" s="9"/>
      <c r="O489" s="9">
        <f>O218</f>
        <v>1.4064565761892454</v>
      </c>
      <c r="P489" s="9"/>
      <c r="Q489" s="9"/>
      <c r="R489" s="9"/>
      <c r="S489" s="9"/>
      <c r="T489" s="9">
        <f>T218</f>
        <v>1.2848326112756216</v>
      </c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>
        <f t="shared" si="661"/>
        <v>0</v>
      </c>
      <c r="AG489" s="9">
        <f t="shared" si="661"/>
        <v>0</v>
      </c>
      <c r="AH489" s="9"/>
      <c r="AI489" s="9"/>
      <c r="AJ489" s="9"/>
      <c r="AK489" s="9">
        <f>AK218</f>
        <v>1.6578921720913211</v>
      </c>
      <c r="AL489" s="9"/>
      <c r="AM489" s="9"/>
      <c r="AN489" s="9"/>
      <c r="AO489" s="9"/>
      <c r="AP489" s="9">
        <f>AP218</f>
        <v>1.4498534528942344</v>
      </c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</row>
    <row r="490" spans="1:63">
      <c r="A490" s="36" t="s">
        <v>17</v>
      </c>
      <c r="B490" s="37">
        <v>1</v>
      </c>
      <c r="C490" s="36" t="s">
        <v>312</v>
      </c>
      <c r="F490" s="11" t="s">
        <v>42</v>
      </c>
      <c r="J490" s="9">
        <f t="shared" ref="J490:K493" si="663">J227</f>
        <v>0</v>
      </c>
      <c r="K490" s="9">
        <f t="shared" si="663"/>
        <v>0</v>
      </c>
      <c r="L490" s="9">
        <f>$AZ490 - K490</f>
        <v>6</v>
      </c>
      <c r="M490" s="9"/>
      <c r="N490" s="9"/>
      <c r="O490" s="9">
        <f>O227</f>
        <v>6.2993719111111027E-2</v>
      </c>
      <c r="P490" s="9"/>
      <c r="Q490" s="9"/>
      <c r="R490" s="9">
        <f>R227</f>
        <v>0</v>
      </c>
      <c r="S490" s="9"/>
      <c r="T490" s="9">
        <f>T227</f>
        <v>0.15823260799999994</v>
      </c>
      <c r="U490" s="9"/>
      <c r="V490" s="9"/>
      <c r="W490" s="9"/>
      <c r="X490" s="9" t="e">
        <f>#REF!</f>
        <v>#REF!</v>
      </c>
      <c r="Y490" s="9">
        <f>Y227</f>
        <v>0</v>
      </c>
      <c r="Z490" s="9">
        <f>Z227-(Y490)</f>
        <v>0</v>
      </c>
      <c r="AA490" s="9">
        <f>AA227</f>
        <v>0</v>
      </c>
      <c r="AB490" s="9">
        <f>AB227</f>
        <v>0</v>
      </c>
      <c r="AC490" s="9">
        <f>AC227-AB490</f>
        <v>1</v>
      </c>
      <c r="AD490" s="9"/>
      <c r="AE490" s="9"/>
      <c r="AF490" s="9">
        <f t="shared" ref="AF490:AG493" si="664">AF227</f>
        <v>0</v>
      </c>
      <c r="AG490" s="9">
        <f t="shared" si="664"/>
        <v>0</v>
      </c>
      <c r="AH490" s="9">
        <f>$AZ490 - AG490</f>
        <v>6</v>
      </c>
      <c r="AI490" s="9"/>
      <c r="AJ490" s="9"/>
      <c r="AK490" s="9">
        <f>AK227</f>
        <v>-0.349876388888889</v>
      </c>
      <c r="AL490" s="9"/>
      <c r="AM490" s="9"/>
      <c r="AN490" s="9">
        <f>AN227</f>
        <v>0</v>
      </c>
      <c r="AO490" s="9"/>
      <c r="AP490" s="9">
        <f>AP227</f>
        <v>-0.15890416666666682</v>
      </c>
      <c r="AQ490" s="9"/>
      <c r="AR490" s="9"/>
      <c r="AS490" s="9"/>
      <c r="AT490" s="9" t="e">
        <f>#REF!</f>
        <v>#REF!</v>
      </c>
      <c r="AU490" s="9">
        <f>AU227</f>
        <v>0</v>
      </c>
      <c r="AV490" s="9">
        <f>AV227-(AU490)</f>
        <v>0</v>
      </c>
      <c r="AW490" s="9">
        <f>AW227</f>
        <v>0</v>
      </c>
      <c r="AX490" s="9">
        <f>AX227</f>
        <v>0</v>
      </c>
      <c r="AY490" s="9">
        <f>AY227-AX490</f>
        <v>4</v>
      </c>
      <c r="AZ490" s="9">
        <f t="shared" ref="AZ490:BE490" si="665">AZ227</f>
        <v>6</v>
      </c>
      <c r="BA490" s="9">
        <f t="shared" si="665"/>
        <v>0</v>
      </c>
      <c r="BB490" s="9">
        <f t="shared" si="665"/>
        <v>0</v>
      </c>
      <c r="BC490" s="9">
        <f t="shared" si="665"/>
        <v>0</v>
      </c>
      <c r="BD490" s="9">
        <f t="shared" si="665"/>
        <v>0</v>
      </c>
      <c r="BE490" s="9">
        <f t="shared" si="665"/>
        <v>0</v>
      </c>
      <c r="BF490" s="9">
        <f>BF227-(BE490)</f>
        <v>0</v>
      </c>
      <c r="BG490" s="9">
        <f>BG227</f>
        <v>0</v>
      </c>
      <c r="BH490" s="9">
        <f>BH227</f>
        <v>0</v>
      </c>
      <c r="BI490" s="9">
        <f>BI227-BH490</f>
        <v>0</v>
      </c>
      <c r="BJ490" s="11">
        <f>AZ490-BB490</f>
        <v>6</v>
      </c>
      <c r="BK490" s="11">
        <f>AZ490-SUM(BE490:BF490,BH490:BI490)</f>
        <v>6</v>
      </c>
    </row>
    <row r="491" spans="1:63">
      <c r="A491" s="36" t="s">
        <v>17</v>
      </c>
      <c r="B491" s="37">
        <v>1</v>
      </c>
      <c r="C491" s="36" t="s">
        <v>312</v>
      </c>
      <c r="F491" s="11" t="s">
        <v>43</v>
      </c>
      <c r="J491" s="9">
        <f t="shared" si="663"/>
        <v>0</v>
      </c>
      <c r="K491" s="9">
        <f t="shared" si="663"/>
        <v>0</v>
      </c>
      <c r="L491" s="9"/>
      <c r="M491" s="9"/>
      <c r="N491" s="9"/>
      <c r="O491" s="9">
        <f>O228</f>
        <v>1.4075592462933333</v>
      </c>
      <c r="P491" s="9"/>
      <c r="Q491" s="9"/>
      <c r="R491" s="9"/>
      <c r="S491" s="9"/>
      <c r="T491" s="9">
        <f>T228</f>
        <v>1.4189879129599998</v>
      </c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>
        <f t="shared" si="664"/>
        <v>0</v>
      </c>
      <c r="AG491" s="9">
        <f t="shared" si="664"/>
        <v>0</v>
      </c>
      <c r="AH491" s="9"/>
      <c r="AI491" s="9"/>
      <c r="AJ491" s="9"/>
      <c r="AK491" s="9">
        <f>AK228</f>
        <v>1.1510173055555555</v>
      </c>
      <c r="AL491" s="9"/>
      <c r="AM491" s="9"/>
      <c r="AN491" s="9"/>
      <c r="AO491" s="9"/>
      <c r="AP491" s="9">
        <f>AP228</f>
        <v>1.1777534166666666</v>
      </c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</row>
    <row r="492" spans="1:63">
      <c r="A492" s="36" t="s">
        <v>17</v>
      </c>
      <c r="B492" s="37">
        <v>1</v>
      </c>
      <c r="C492" s="36" t="s">
        <v>312</v>
      </c>
      <c r="F492" s="11" t="s">
        <v>44</v>
      </c>
      <c r="J492" s="9">
        <f t="shared" si="663"/>
        <v>0</v>
      </c>
      <c r="K492" s="9">
        <f t="shared" si="663"/>
        <v>0</v>
      </c>
      <c r="L492" s="9"/>
      <c r="M492" s="9"/>
      <c r="N492" s="9"/>
      <c r="O492" s="9">
        <f>O229</f>
        <v>0.98730159187466604</v>
      </c>
      <c r="P492" s="9"/>
      <c r="Q492" s="9"/>
      <c r="R492" s="9"/>
      <c r="S492" s="9"/>
      <c r="T492" s="9">
        <f>T229</f>
        <v>0.91389187363861601</v>
      </c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>
        <f t="shared" si="664"/>
        <v>0</v>
      </c>
      <c r="AG492" s="9">
        <f t="shared" si="664"/>
        <v>0</v>
      </c>
      <c r="AH492" s="9"/>
      <c r="AI492" s="9"/>
      <c r="AJ492" s="9"/>
      <c r="AK492" s="9">
        <f>AK229</f>
        <v>0.29960968453494563</v>
      </c>
      <c r="AL492" s="9"/>
      <c r="AM492" s="9"/>
      <c r="AN492" s="9"/>
      <c r="AO492" s="9"/>
      <c r="AP492" s="9">
        <f>AP229</f>
        <v>0.57071809673209073</v>
      </c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</row>
    <row r="493" spans="1:63">
      <c r="A493" s="36" t="s">
        <v>17</v>
      </c>
      <c r="B493" s="37">
        <v>1</v>
      </c>
      <c r="C493" s="36" t="s">
        <v>312</v>
      </c>
      <c r="F493" s="11" t="s">
        <v>45</v>
      </c>
      <c r="J493" s="9">
        <f t="shared" si="663"/>
        <v>0</v>
      </c>
      <c r="K493" s="9">
        <f t="shared" si="663"/>
        <v>0</v>
      </c>
      <c r="L493" s="9"/>
      <c r="M493" s="9"/>
      <c r="N493" s="9"/>
      <c r="O493" s="9">
        <f>O230</f>
        <v>0.9893091741036768</v>
      </c>
      <c r="P493" s="9"/>
      <c r="Q493" s="9"/>
      <c r="R493" s="9"/>
      <c r="S493" s="9"/>
      <c r="T493" s="9">
        <f>T230</f>
        <v>0.92748903763720125</v>
      </c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>
        <f t="shared" si="664"/>
        <v>0</v>
      </c>
      <c r="AG493" s="9">
        <f t="shared" si="664"/>
        <v>0</v>
      </c>
      <c r="AH493" s="9"/>
      <c r="AI493" s="9"/>
      <c r="AJ493" s="9"/>
      <c r="AK493" s="9">
        <f>AK230</f>
        <v>0.46062940697382615</v>
      </c>
      <c r="AL493" s="9"/>
      <c r="AM493" s="9"/>
      <c r="AN493" s="9"/>
      <c r="AO493" s="9"/>
      <c r="AP493" s="9">
        <f>AP230</f>
        <v>0.59242694074588464</v>
      </c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</row>
    <row r="494" spans="1:63">
      <c r="A494" s="36" t="s">
        <v>17</v>
      </c>
      <c r="B494" s="37">
        <v>1</v>
      </c>
      <c r="C494" s="36" t="s">
        <v>366</v>
      </c>
      <c r="F494" s="11" t="s">
        <v>42</v>
      </c>
      <c r="J494" s="9">
        <f t="shared" ref="J494:K497" si="666">J236</f>
        <v>0</v>
      </c>
      <c r="K494" s="9">
        <f t="shared" si="666"/>
        <v>0</v>
      </c>
      <c r="L494" s="9">
        <f>$AZ494 - K494</f>
        <v>3</v>
      </c>
      <c r="M494" s="9"/>
      <c r="N494" s="9"/>
      <c r="O494" s="9">
        <f>O236</f>
        <v>-9.0652555555555583E-2</v>
      </c>
      <c r="P494" s="9"/>
      <c r="Q494" s="9"/>
      <c r="R494" s="9">
        <f>R236</f>
        <v>0</v>
      </c>
      <c r="S494" s="9"/>
      <c r="T494" s="9">
        <f>T236</f>
        <v>-0.192497</v>
      </c>
      <c r="U494" s="9"/>
      <c r="V494" s="9"/>
      <c r="W494" s="9"/>
      <c r="X494" s="9" t="e">
        <f>#REF!</f>
        <v>#REF!</v>
      </c>
      <c r="Y494" s="9">
        <f>Y236</f>
        <v>0</v>
      </c>
      <c r="Z494" s="9">
        <f>Z236-(Y494)</f>
        <v>1</v>
      </c>
      <c r="AA494" s="9">
        <f>AA236</f>
        <v>1</v>
      </c>
      <c r="AB494" s="9">
        <f>AB236</f>
        <v>0</v>
      </c>
      <c r="AC494" s="9">
        <f>AC236-AB494</f>
        <v>0</v>
      </c>
      <c r="AD494" s="9"/>
      <c r="AE494" s="9"/>
      <c r="AF494" s="9">
        <f t="shared" ref="AF494:AG497" si="667">AF236</f>
        <v>0</v>
      </c>
      <c r="AG494" s="9">
        <f t="shared" si="667"/>
        <v>0</v>
      </c>
      <c r="AH494" s="9">
        <f>$AZ494 - AG494</f>
        <v>3</v>
      </c>
      <c r="AI494" s="9"/>
      <c r="AJ494" s="9"/>
      <c r="AK494" s="9">
        <f>AK236</f>
        <v>-0.39365455555555556</v>
      </c>
      <c r="AL494" s="9"/>
      <c r="AM494" s="9"/>
      <c r="AN494" s="9">
        <f>AN236</f>
        <v>0</v>
      </c>
      <c r="AO494" s="9"/>
      <c r="AP494" s="9">
        <f>AP236</f>
        <v>-9.9999000000000018E-2</v>
      </c>
      <c r="AQ494" s="9"/>
      <c r="AR494" s="9"/>
      <c r="AS494" s="9"/>
      <c r="AT494" s="9" t="e">
        <f>#REF!</f>
        <v>#REF!</v>
      </c>
      <c r="AU494" s="9">
        <f>AU236</f>
        <v>0</v>
      </c>
      <c r="AV494" s="9">
        <f>AV236-(AU494)</f>
        <v>0</v>
      </c>
      <c r="AW494" s="9">
        <f>AW236</f>
        <v>0</v>
      </c>
      <c r="AX494" s="9">
        <f>AX236</f>
        <v>0</v>
      </c>
      <c r="AY494" s="9">
        <f>AY236-AX494</f>
        <v>1</v>
      </c>
      <c r="AZ494" s="9">
        <f t="shared" ref="AZ494:BE494" si="668">AZ236</f>
        <v>3</v>
      </c>
      <c r="BA494" s="9">
        <f t="shared" si="668"/>
        <v>0</v>
      </c>
      <c r="BB494" s="9">
        <f t="shared" si="668"/>
        <v>0</v>
      </c>
      <c r="BC494" s="9">
        <f t="shared" si="668"/>
        <v>0</v>
      </c>
      <c r="BD494" s="9">
        <f t="shared" si="668"/>
        <v>0</v>
      </c>
      <c r="BE494" s="9">
        <f t="shared" si="668"/>
        <v>0</v>
      </c>
      <c r="BF494" s="9">
        <f>BG236-(BE494)</f>
        <v>1</v>
      </c>
      <c r="BG494" s="9">
        <f>BG236</f>
        <v>1</v>
      </c>
      <c r="BH494" s="9">
        <f>BH236</f>
        <v>0</v>
      </c>
      <c r="BI494" s="9">
        <f>BI236-BH494</f>
        <v>0</v>
      </c>
      <c r="BJ494" s="11">
        <f>AZ494-BB494</f>
        <v>3</v>
      </c>
      <c r="BK494" s="11">
        <f>AZ494-SUM(BE494:BF494,BH494:BI494)</f>
        <v>2</v>
      </c>
    </row>
    <row r="495" spans="1:63">
      <c r="A495" s="36" t="s">
        <v>17</v>
      </c>
      <c r="B495" s="37">
        <v>1</v>
      </c>
      <c r="C495" s="36" t="s">
        <v>366</v>
      </c>
      <c r="F495" s="11" t="s">
        <v>43</v>
      </c>
      <c r="J495" s="9">
        <f t="shared" si="666"/>
        <v>0</v>
      </c>
      <c r="K495" s="9">
        <f t="shared" si="666"/>
        <v>0</v>
      </c>
      <c r="L495" s="9"/>
      <c r="M495" s="9"/>
      <c r="N495" s="9"/>
      <c r="O495" s="9">
        <f>O237</f>
        <v>1.3891216933333332</v>
      </c>
      <c r="P495" s="9"/>
      <c r="Q495" s="9"/>
      <c r="R495" s="9"/>
      <c r="S495" s="9"/>
      <c r="T495" s="9">
        <f>T237</f>
        <v>1.3769003599999998</v>
      </c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>
        <f t="shared" si="667"/>
        <v>0</v>
      </c>
      <c r="AG495" s="9">
        <f t="shared" si="667"/>
        <v>0</v>
      </c>
      <c r="AH495" s="9"/>
      <c r="AI495" s="9"/>
      <c r="AJ495" s="9"/>
      <c r="AK495" s="9">
        <f>AK237</f>
        <v>1.1448883622222221</v>
      </c>
      <c r="AL495" s="9"/>
      <c r="AM495" s="9"/>
      <c r="AN495" s="9"/>
      <c r="AO495" s="9"/>
      <c r="AP495" s="9">
        <f>AP237</f>
        <v>1.18600014</v>
      </c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</row>
    <row r="496" spans="1:63">
      <c r="A496" s="36" t="s">
        <v>17</v>
      </c>
      <c r="B496" s="37">
        <v>1</v>
      </c>
      <c r="C496" s="36" t="s">
        <v>366</v>
      </c>
      <c r="F496" s="11" t="s">
        <v>44</v>
      </c>
      <c r="J496" s="9">
        <f t="shared" si="666"/>
        <v>0</v>
      </c>
      <c r="K496" s="9">
        <f t="shared" si="666"/>
        <v>0</v>
      </c>
      <c r="L496" s="9"/>
      <c r="M496" s="9"/>
      <c r="N496" s="9"/>
      <c r="O496" s="9">
        <f>O238</f>
        <v>1.6317280808941426</v>
      </c>
      <c r="P496" s="9"/>
      <c r="Q496" s="9"/>
      <c r="R496" s="9"/>
      <c r="S496" s="9"/>
      <c r="T496" s="9">
        <f>T238</f>
        <v>1.552853856108273</v>
      </c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>
        <f t="shared" si="667"/>
        <v>0</v>
      </c>
      <c r="AG496" s="9">
        <f t="shared" si="667"/>
        <v>0</v>
      </c>
      <c r="AH496" s="9"/>
      <c r="AI496" s="9"/>
      <c r="AJ496" s="9"/>
      <c r="AK496" s="9">
        <f>AK238</f>
        <v>0.48969716561818233</v>
      </c>
      <c r="AL496" s="9"/>
      <c r="AM496" s="9"/>
      <c r="AN496" s="9"/>
      <c r="AO496" s="9"/>
      <c r="AP496" s="9">
        <f>AP238</f>
        <v>0.95299613407732842</v>
      </c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</row>
    <row r="497" spans="1:63">
      <c r="A497" s="36" t="s">
        <v>17</v>
      </c>
      <c r="B497" s="37">
        <v>1</v>
      </c>
      <c r="C497" s="36" t="s">
        <v>366</v>
      </c>
      <c r="F497" s="11" t="s">
        <v>45</v>
      </c>
      <c r="J497" s="9">
        <f t="shared" si="666"/>
        <v>0</v>
      </c>
      <c r="K497" s="9">
        <f t="shared" si="666"/>
        <v>0</v>
      </c>
      <c r="L497" s="9"/>
      <c r="M497" s="9"/>
      <c r="N497" s="9"/>
      <c r="O497" s="9">
        <f>O239</f>
        <v>1.6342442950205562</v>
      </c>
      <c r="P497" s="9"/>
      <c r="Q497" s="9"/>
      <c r="R497" s="9"/>
      <c r="S497" s="9"/>
      <c r="T497" s="9">
        <f>T239</f>
        <v>1.5647396567606169</v>
      </c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>
        <f t="shared" si="667"/>
        <v>0</v>
      </c>
      <c r="AG497" s="9">
        <f t="shared" si="667"/>
        <v>0</v>
      </c>
      <c r="AH497" s="9"/>
      <c r="AI497" s="9"/>
      <c r="AJ497" s="9"/>
      <c r="AK497" s="9">
        <f>AK239</f>
        <v>0.62830503986847308</v>
      </c>
      <c r="AL497" s="9"/>
      <c r="AM497" s="9"/>
      <c r="AN497" s="9"/>
      <c r="AO497" s="9"/>
      <c r="AP497" s="9">
        <f>AP239</f>
        <v>0.95822827737827343</v>
      </c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</row>
    <row r="498" spans="1:63">
      <c r="A498" s="32" t="s">
        <v>17</v>
      </c>
      <c r="B498" s="33">
        <v>2</v>
      </c>
      <c r="C498" s="32" t="s">
        <v>311</v>
      </c>
      <c r="F498" s="11" t="s">
        <v>42</v>
      </c>
      <c r="J498" s="9">
        <f t="shared" ref="J498:K501" si="669">J246</f>
        <v>0</v>
      </c>
      <c r="K498" s="9">
        <f t="shared" si="669"/>
        <v>0</v>
      </c>
      <c r="L498" s="9">
        <f>$AZ498 - K498</f>
        <v>4</v>
      </c>
      <c r="M498" s="9"/>
      <c r="N498" s="9"/>
      <c r="O498" s="9">
        <f>O246</f>
        <v>-1.3599925000000179E-2</v>
      </c>
      <c r="P498" s="9"/>
      <c r="Q498" s="9"/>
      <c r="R498" s="9">
        <f>R246</f>
        <v>0</v>
      </c>
      <c r="S498" s="9"/>
      <c r="T498" s="9">
        <f>T246</f>
        <v>0.3495000749999998</v>
      </c>
      <c r="U498" s="9"/>
      <c r="V498" s="9"/>
      <c r="W498" s="9"/>
      <c r="X498" s="9" t="e">
        <f>#REF!</f>
        <v>#REF!</v>
      </c>
      <c r="Y498" s="9">
        <f>Y246</f>
        <v>0</v>
      </c>
      <c r="Z498" s="9">
        <f>Z246-(Y498)</f>
        <v>0</v>
      </c>
      <c r="AA498" s="9">
        <f>AA246</f>
        <v>0</v>
      </c>
      <c r="AB498" s="9">
        <f>AB246</f>
        <v>0</v>
      </c>
      <c r="AC498" s="9">
        <f>AC246-AB498</f>
        <v>3</v>
      </c>
      <c r="AD498" s="9"/>
      <c r="AE498" s="9"/>
      <c r="AF498" s="9">
        <f t="shared" ref="AF498:AG501" si="670">AF246</f>
        <v>0</v>
      </c>
      <c r="AG498" s="9">
        <f t="shared" si="670"/>
        <v>0</v>
      </c>
      <c r="AH498" s="9">
        <f>$AZ498 - AG498</f>
        <v>4</v>
      </c>
      <c r="AI498" s="9"/>
      <c r="AJ498" s="9"/>
      <c r="AK498" s="9">
        <f>AK246</f>
        <v>-3.6250000000000115E-2</v>
      </c>
      <c r="AL498" s="9"/>
      <c r="AM498" s="9"/>
      <c r="AN498" s="9">
        <f>AN246</f>
        <v>0</v>
      </c>
      <c r="AO498" s="9"/>
      <c r="AP498" s="9">
        <f>AP246</f>
        <v>0.20333333333333323</v>
      </c>
      <c r="AQ498" s="9"/>
      <c r="AR498" s="9"/>
      <c r="AS498" s="9"/>
      <c r="AT498" s="9" t="e">
        <f>#REF!</f>
        <v>#REF!</v>
      </c>
      <c r="AU498" s="9">
        <f>AU246</f>
        <v>0</v>
      </c>
      <c r="AV498" s="9">
        <f>AV246-(AU498)</f>
        <v>0</v>
      </c>
      <c r="AW498" s="9">
        <f>AW246</f>
        <v>0</v>
      </c>
      <c r="AX498" s="9">
        <f>AX246</f>
        <v>0</v>
      </c>
      <c r="AY498" s="9">
        <f>AY246-AX498</f>
        <v>3</v>
      </c>
      <c r="AZ498" s="9">
        <f t="shared" ref="AZ498:BE498" si="671">AZ246</f>
        <v>4</v>
      </c>
      <c r="BA498" s="9">
        <f t="shared" si="671"/>
        <v>0</v>
      </c>
      <c r="BB498" s="9">
        <f t="shared" si="671"/>
        <v>0</v>
      </c>
      <c r="BC498" s="9">
        <f t="shared" si="671"/>
        <v>0</v>
      </c>
      <c r="BD498" s="9">
        <f t="shared" si="671"/>
        <v>0</v>
      </c>
      <c r="BE498" s="9">
        <f t="shared" si="671"/>
        <v>0</v>
      </c>
      <c r="BF498" s="9">
        <f>BF246-(BE498)</f>
        <v>0</v>
      </c>
      <c r="BG498" s="9">
        <f>BG246</f>
        <v>0</v>
      </c>
      <c r="BH498" s="9">
        <f>BH246</f>
        <v>0</v>
      </c>
      <c r="BI498" s="9">
        <f>BI246-BH498</f>
        <v>3</v>
      </c>
      <c r="BJ498" s="11">
        <f>AZ498-BB498</f>
        <v>4</v>
      </c>
      <c r="BK498" s="11">
        <f>AZ498-SUM(BE498:BF498,BH498:BI498)</f>
        <v>1</v>
      </c>
    </row>
    <row r="499" spans="1:63">
      <c r="A499" s="32" t="s">
        <v>17</v>
      </c>
      <c r="B499" s="33">
        <v>2</v>
      </c>
      <c r="C499" s="32" t="s">
        <v>311</v>
      </c>
      <c r="F499" s="11" t="s">
        <v>43</v>
      </c>
      <c r="J499" s="9">
        <f t="shared" si="669"/>
        <v>0</v>
      </c>
      <c r="K499" s="9">
        <f t="shared" si="669"/>
        <v>0</v>
      </c>
      <c r="L499" s="9"/>
      <c r="M499" s="9"/>
      <c r="N499" s="9"/>
      <c r="O499" s="9">
        <f>O247</f>
        <v>1.3983680089999999</v>
      </c>
      <c r="P499" s="9"/>
      <c r="Q499" s="9"/>
      <c r="R499" s="9"/>
      <c r="S499" s="9"/>
      <c r="T499" s="9">
        <f>T247</f>
        <v>1.4419400089999999</v>
      </c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>
        <f t="shared" si="670"/>
        <v>0</v>
      </c>
      <c r="AG499" s="9">
        <f t="shared" si="670"/>
        <v>0</v>
      </c>
      <c r="AH499" s="9"/>
      <c r="AI499" s="9"/>
      <c r="AJ499" s="9"/>
      <c r="AK499" s="9">
        <f>AK247</f>
        <v>1.194925</v>
      </c>
      <c r="AL499" s="9"/>
      <c r="AM499" s="9"/>
      <c r="AN499" s="9"/>
      <c r="AO499" s="9"/>
      <c r="AP499" s="9">
        <f>AP247</f>
        <v>1.2284666666666666</v>
      </c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</row>
    <row r="500" spans="1:63">
      <c r="A500" s="32" t="s">
        <v>17</v>
      </c>
      <c r="B500" s="33">
        <v>2</v>
      </c>
      <c r="C500" s="32" t="s">
        <v>311</v>
      </c>
      <c r="F500" s="11" t="s">
        <v>44</v>
      </c>
      <c r="J500" s="9">
        <f t="shared" si="669"/>
        <v>0</v>
      </c>
      <c r="K500" s="9">
        <f t="shared" si="669"/>
        <v>0</v>
      </c>
      <c r="L500" s="9"/>
      <c r="M500" s="9"/>
      <c r="N500" s="9"/>
      <c r="O500" s="9">
        <f>O248</f>
        <v>1.2446191379594356</v>
      </c>
      <c r="P500" s="9"/>
      <c r="Q500" s="9"/>
      <c r="R500" s="9"/>
      <c r="S500" s="9"/>
      <c r="T500" s="9">
        <f>T248</f>
        <v>0.65552425275872828</v>
      </c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>
        <f t="shared" si="670"/>
        <v>0</v>
      </c>
      <c r="AG500" s="9">
        <f t="shared" si="670"/>
        <v>0</v>
      </c>
      <c r="AH500" s="9"/>
      <c r="AI500" s="9"/>
      <c r="AJ500" s="9"/>
      <c r="AK500" s="9">
        <f>AK248</f>
        <v>0.91121446737612521</v>
      </c>
      <c r="AL500" s="9"/>
      <c r="AM500" s="9"/>
      <c r="AN500" s="9"/>
      <c r="AO500" s="9"/>
      <c r="AP500" s="9">
        <f>AP248</f>
        <v>0.45232731511594554</v>
      </c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</row>
    <row r="501" spans="1:63">
      <c r="A501" s="32" t="s">
        <v>17</v>
      </c>
      <c r="B501" s="33">
        <v>2</v>
      </c>
      <c r="C501" s="32" t="s">
        <v>311</v>
      </c>
      <c r="F501" s="11" t="s">
        <v>45</v>
      </c>
      <c r="J501" s="9">
        <f t="shared" si="669"/>
        <v>0</v>
      </c>
      <c r="K501" s="9">
        <f t="shared" si="669"/>
        <v>0</v>
      </c>
      <c r="L501" s="9"/>
      <c r="M501" s="9"/>
      <c r="N501" s="9"/>
      <c r="O501" s="9">
        <f>O249</f>
        <v>1.2446934387771529</v>
      </c>
      <c r="P501" s="9"/>
      <c r="Q501" s="9"/>
      <c r="R501" s="9"/>
      <c r="S501" s="9"/>
      <c r="T501" s="9">
        <f>T249</f>
        <v>0.7428743826380706</v>
      </c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>
        <f t="shared" si="670"/>
        <v>0</v>
      </c>
      <c r="AG501" s="9">
        <f t="shared" si="670"/>
        <v>0</v>
      </c>
      <c r="AH501" s="9"/>
      <c r="AI501" s="9"/>
      <c r="AJ501" s="9"/>
      <c r="AK501" s="9">
        <f>AK249</f>
        <v>0.91193523237977581</v>
      </c>
      <c r="AL501" s="9"/>
      <c r="AM501" s="9"/>
      <c r="AN501" s="9"/>
      <c r="AO501" s="9"/>
      <c r="AP501" s="9">
        <f>AP249</f>
        <v>0.49592786213767454</v>
      </c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</row>
    <row r="502" spans="1:63">
      <c r="A502" s="53" t="s">
        <v>17</v>
      </c>
      <c r="B502" s="54">
        <v>2</v>
      </c>
      <c r="C502" s="53" t="s">
        <v>343</v>
      </c>
      <c r="F502" s="11" t="s">
        <v>42</v>
      </c>
      <c r="J502" s="9">
        <f t="shared" ref="J502:K505" si="672">J257</f>
        <v>0</v>
      </c>
      <c r="K502" s="9">
        <f t="shared" si="672"/>
        <v>0</v>
      </c>
      <c r="L502" s="9">
        <f>$AZ502 - K502</f>
        <v>5</v>
      </c>
      <c r="M502" s="9"/>
      <c r="N502" s="9"/>
      <c r="O502" s="9">
        <f>O257</f>
        <v>-3.0488162666666652E-2</v>
      </c>
      <c r="P502" s="9"/>
      <c r="Q502" s="9"/>
      <c r="R502" s="9">
        <f>R257</f>
        <v>0</v>
      </c>
      <c r="S502" s="9"/>
      <c r="T502" s="9">
        <f>T257</f>
        <v>-8.7634829333333303E-2</v>
      </c>
      <c r="U502" s="9"/>
      <c r="V502" s="9"/>
      <c r="W502" s="9"/>
      <c r="X502" s="9" t="e">
        <f>#REF!</f>
        <v>#REF!</v>
      </c>
      <c r="Y502" s="9">
        <f>Y257</f>
        <v>0</v>
      </c>
      <c r="Z502" s="9">
        <f>Z257-(Y502)</f>
        <v>0</v>
      </c>
      <c r="AA502" s="9">
        <f>AA257</f>
        <v>0</v>
      </c>
      <c r="AB502" s="9">
        <f>AB257</f>
        <v>5</v>
      </c>
      <c r="AC502" s="9">
        <f>AC257-AB502</f>
        <v>0</v>
      </c>
      <c r="AD502" s="9"/>
      <c r="AE502" s="9"/>
      <c r="AF502" s="9">
        <f t="shared" ref="AF502:AG505" si="673">AF257</f>
        <v>0</v>
      </c>
      <c r="AG502" s="9">
        <f t="shared" si="673"/>
        <v>0</v>
      </c>
      <c r="AH502" s="9">
        <f>$AZ502 - AG502</f>
        <v>5</v>
      </c>
      <c r="AI502" s="9"/>
      <c r="AJ502" s="9"/>
      <c r="AK502" s="9">
        <f>AK257</f>
        <v>0.18037166666666679</v>
      </c>
      <c r="AL502" s="9"/>
      <c r="AM502" s="9"/>
      <c r="AN502" s="9">
        <f>AN257</f>
        <v>0</v>
      </c>
      <c r="AO502" s="9"/>
      <c r="AP502" s="9">
        <f>AP257</f>
        <v>2.2038333333333493E-2</v>
      </c>
      <c r="AQ502" s="9"/>
      <c r="AR502" s="9"/>
      <c r="AS502" s="9"/>
      <c r="AT502" s="9" t="e">
        <f>#REF!</f>
        <v>#REF!</v>
      </c>
      <c r="AU502" s="9">
        <f>AU257</f>
        <v>0</v>
      </c>
      <c r="AV502" s="9">
        <f>AV257-(AU502)</f>
        <v>0</v>
      </c>
      <c r="AW502" s="9">
        <f>AW257</f>
        <v>0</v>
      </c>
      <c r="AX502" s="9">
        <f>AX257</f>
        <v>0</v>
      </c>
      <c r="AY502" s="9">
        <f>AY257-AX502</f>
        <v>1</v>
      </c>
      <c r="AZ502" s="9">
        <f t="shared" ref="AZ502:BE502" si="674">AZ257</f>
        <v>5</v>
      </c>
      <c r="BA502" s="9">
        <f t="shared" si="674"/>
        <v>0</v>
      </c>
      <c r="BB502" s="9">
        <f t="shared" si="674"/>
        <v>0</v>
      </c>
      <c r="BC502" s="9">
        <f t="shared" si="674"/>
        <v>0</v>
      </c>
      <c r="BD502" s="9">
        <f t="shared" si="674"/>
        <v>0</v>
      </c>
      <c r="BE502" s="9">
        <f t="shared" si="674"/>
        <v>0</v>
      </c>
      <c r="BF502" s="9">
        <f>BF257-(BE502)</f>
        <v>0</v>
      </c>
      <c r="BG502" s="9">
        <f>BG257</f>
        <v>0</v>
      </c>
      <c r="BH502" s="9">
        <f>BH257</f>
        <v>0</v>
      </c>
      <c r="BI502" s="9">
        <f>BI257-BH502</f>
        <v>1</v>
      </c>
      <c r="BJ502" s="11">
        <f>AZ502-BB502</f>
        <v>5</v>
      </c>
      <c r="BK502" s="11">
        <f>AZ502-SUM(BE502:BF502,BH502:BI502)</f>
        <v>4</v>
      </c>
    </row>
    <row r="503" spans="1:63">
      <c r="A503" s="53" t="s">
        <v>17</v>
      </c>
      <c r="B503" s="54">
        <v>2</v>
      </c>
      <c r="C503" s="53" t="s">
        <v>343</v>
      </c>
      <c r="F503" s="11" t="s">
        <v>43</v>
      </c>
      <c r="J503" s="9">
        <f t="shared" si="672"/>
        <v>0</v>
      </c>
      <c r="K503" s="9">
        <f t="shared" si="672"/>
        <v>0</v>
      </c>
      <c r="L503" s="9"/>
      <c r="M503" s="9"/>
      <c r="N503" s="9"/>
      <c r="O503" s="9">
        <f>O258</f>
        <v>1.39634142048</v>
      </c>
      <c r="P503" s="9"/>
      <c r="Q503" s="9"/>
      <c r="R503" s="9"/>
      <c r="S503" s="9"/>
      <c r="T503" s="9">
        <f>T258</f>
        <v>1.38948382048</v>
      </c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>
        <f t="shared" si="673"/>
        <v>0</v>
      </c>
      <c r="AG503" s="9">
        <f t="shared" si="673"/>
        <v>0</v>
      </c>
      <c r="AH503" s="9"/>
      <c r="AI503" s="9"/>
      <c r="AJ503" s="9"/>
      <c r="AK503" s="9">
        <f>AK258</f>
        <v>1.2252520333333332</v>
      </c>
      <c r="AL503" s="9"/>
      <c r="AM503" s="9"/>
      <c r="AN503" s="9"/>
      <c r="AO503" s="9"/>
      <c r="AP503" s="9">
        <f>AP258</f>
        <v>1.2030853666666665</v>
      </c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</row>
    <row r="504" spans="1:63">
      <c r="A504" s="53" t="s">
        <v>17</v>
      </c>
      <c r="B504" s="54">
        <v>2</v>
      </c>
      <c r="C504" s="53" t="s">
        <v>343</v>
      </c>
      <c r="F504" s="11" t="s">
        <v>44</v>
      </c>
      <c r="J504" s="9">
        <f t="shared" si="672"/>
        <v>0</v>
      </c>
      <c r="K504" s="9">
        <f t="shared" si="672"/>
        <v>0</v>
      </c>
      <c r="L504" s="9"/>
      <c r="M504" s="9"/>
      <c r="N504" s="9"/>
      <c r="O504" s="9">
        <f>O259</f>
        <v>0.32776215598126884</v>
      </c>
      <c r="P504" s="9"/>
      <c r="Q504" s="9"/>
      <c r="R504" s="9"/>
      <c r="S504" s="9"/>
      <c r="T504" s="9">
        <f>T259</f>
        <v>0.24118114134967947</v>
      </c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>
        <f t="shared" si="673"/>
        <v>0</v>
      </c>
      <c r="AG504" s="9">
        <f t="shared" si="673"/>
        <v>0</v>
      </c>
      <c r="AH504" s="9"/>
      <c r="AI504" s="9"/>
      <c r="AJ504" s="9"/>
      <c r="AK504" s="9">
        <f>AK259</f>
        <v>0.99418302308422513</v>
      </c>
      <c r="AL504" s="9"/>
      <c r="AM504" s="9"/>
      <c r="AN504" s="9"/>
      <c r="AO504" s="9"/>
      <c r="AP504" s="9">
        <f>AP259</f>
        <v>0.73614880085482703</v>
      </c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</row>
    <row r="505" spans="1:63">
      <c r="A505" s="53" t="s">
        <v>17</v>
      </c>
      <c r="B505" s="54">
        <v>2</v>
      </c>
      <c r="C505" s="53" t="s">
        <v>343</v>
      </c>
      <c r="F505" s="11" t="s">
        <v>45</v>
      </c>
      <c r="J505" s="9">
        <f t="shared" si="672"/>
        <v>0</v>
      </c>
      <c r="K505" s="9">
        <f t="shared" si="672"/>
        <v>0</v>
      </c>
      <c r="L505" s="9"/>
      <c r="M505" s="9"/>
      <c r="N505" s="9"/>
      <c r="O505" s="9">
        <f>O260</f>
        <v>0.32917709360810443</v>
      </c>
      <c r="P505" s="9"/>
      <c r="Q505" s="9"/>
      <c r="R505" s="9"/>
      <c r="S505" s="9"/>
      <c r="T505" s="9">
        <f>T260</f>
        <v>0.25660905333798439</v>
      </c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>
        <f t="shared" si="673"/>
        <v>0</v>
      </c>
      <c r="AG505" s="9">
        <f t="shared" si="673"/>
        <v>0</v>
      </c>
      <c r="AH505" s="9"/>
      <c r="AI505" s="9"/>
      <c r="AJ505" s="9"/>
      <c r="AK505" s="9">
        <f>AK260</f>
        <v>1.0104126986162636</v>
      </c>
      <c r="AL505" s="9"/>
      <c r="AM505" s="9"/>
      <c r="AN505" s="9"/>
      <c r="AO505" s="9"/>
      <c r="AP505" s="9">
        <f>AP260</f>
        <v>0.73647861145868376</v>
      </c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</row>
    <row r="506" spans="1:63">
      <c r="A506" s="51" t="s">
        <v>58</v>
      </c>
      <c r="B506" s="52">
        <v>1</v>
      </c>
      <c r="C506" s="51" t="s">
        <v>314</v>
      </c>
      <c r="F506" s="11" t="s">
        <v>42</v>
      </c>
      <c r="J506" s="9">
        <f t="shared" ref="J506:K509" si="675">J267</f>
        <v>1</v>
      </c>
      <c r="K506" s="9">
        <f t="shared" si="675"/>
        <v>1</v>
      </c>
      <c r="L506" s="9">
        <f>$AZ506 - K506</f>
        <v>3</v>
      </c>
      <c r="M506" s="9"/>
      <c r="N506" s="9"/>
      <c r="O506" s="9">
        <f>O267</f>
        <v>0.61052627500000001</v>
      </c>
      <c r="P506" s="9"/>
      <c r="Q506" s="9"/>
      <c r="R506" s="9">
        <f>R267</f>
        <v>0</v>
      </c>
      <c r="S506" s="9"/>
      <c r="T506" s="9">
        <f>T267</f>
        <v>0.5093429416666666</v>
      </c>
      <c r="U506" s="9"/>
      <c r="V506" s="9"/>
      <c r="W506" s="9"/>
      <c r="X506" s="9" t="e">
        <f>#REF!</f>
        <v>#REF!</v>
      </c>
      <c r="Y506" s="9">
        <f>Y267</f>
        <v>0</v>
      </c>
      <c r="Z506" s="9">
        <f>Z267-(Y506)</f>
        <v>1</v>
      </c>
      <c r="AA506" s="9">
        <f>AA267</f>
        <v>1</v>
      </c>
      <c r="AB506" s="9">
        <f>AB267</f>
        <v>0</v>
      </c>
      <c r="AC506" s="9">
        <f>AC267-AB506</f>
        <v>1</v>
      </c>
      <c r="AD506" s="9"/>
      <c r="AE506" s="9"/>
      <c r="AF506" s="9">
        <f t="shared" ref="AF506:AG509" si="676">AF267</f>
        <v>0</v>
      </c>
      <c r="AG506" s="9">
        <f t="shared" si="676"/>
        <v>0</v>
      </c>
      <c r="AH506" s="9">
        <f>$AZ506 - AG506</f>
        <v>4</v>
      </c>
      <c r="AI506" s="9"/>
      <c r="AJ506" s="9"/>
      <c r="AK506" s="9">
        <f>AK267</f>
        <v>-5.8562499999999934E-2</v>
      </c>
      <c r="AL506" s="9"/>
      <c r="AM506" s="9"/>
      <c r="AN506" s="9">
        <f>AN267</f>
        <v>0</v>
      </c>
      <c r="AO506" s="9"/>
      <c r="AP506" s="9">
        <f>AP267</f>
        <v>-0.19397916666666659</v>
      </c>
      <c r="AQ506" s="9"/>
      <c r="AR506" s="9"/>
      <c r="AS506" s="9"/>
      <c r="AT506" s="9" t="e">
        <f>#REF!</f>
        <v>#REF!</v>
      </c>
      <c r="AU506" s="9">
        <f>AU267</f>
        <v>0</v>
      </c>
      <c r="AV506" s="9">
        <f>AV267-(AU506)</f>
        <v>0</v>
      </c>
      <c r="AW506" s="9">
        <f>AW267</f>
        <v>0</v>
      </c>
      <c r="AX506" s="9">
        <f>AX267</f>
        <v>1</v>
      </c>
      <c r="AY506" s="9">
        <f>AY267-AX506</f>
        <v>2</v>
      </c>
      <c r="AZ506" s="9">
        <f t="shared" ref="AZ506:BE506" si="677">AZ267</f>
        <v>4</v>
      </c>
      <c r="BA506" s="9">
        <f t="shared" si="677"/>
        <v>1</v>
      </c>
      <c r="BB506" s="9">
        <f t="shared" si="677"/>
        <v>1</v>
      </c>
      <c r="BC506" s="9">
        <f t="shared" si="677"/>
        <v>0</v>
      </c>
      <c r="BD506" s="9">
        <f t="shared" si="677"/>
        <v>0</v>
      </c>
      <c r="BE506" s="9">
        <f t="shared" si="677"/>
        <v>0</v>
      </c>
      <c r="BF506" s="9">
        <f>BF267-(BE506)</f>
        <v>1</v>
      </c>
      <c r="BG506" s="9">
        <f>BG267</f>
        <v>1</v>
      </c>
      <c r="BH506" s="9">
        <f>BH267</f>
        <v>0</v>
      </c>
      <c r="BI506" s="9">
        <f>BI267-BH506</f>
        <v>1</v>
      </c>
      <c r="BJ506" s="11">
        <f>AZ506-BB506</f>
        <v>3</v>
      </c>
      <c r="BK506" s="11">
        <f>AZ506-SUM(BE506:BF506,BH506:BI506)</f>
        <v>2</v>
      </c>
    </row>
    <row r="507" spans="1:63">
      <c r="A507" s="51" t="s">
        <v>58</v>
      </c>
      <c r="B507" s="52">
        <v>1</v>
      </c>
      <c r="C507" s="51" t="s">
        <v>314</v>
      </c>
      <c r="F507" s="11" t="s">
        <v>43</v>
      </c>
      <c r="J507" s="9">
        <f t="shared" si="675"/>
        <v>0</v>
      </c>
      <c r="K507" s="9">
        <f t="shared" si="675"/>
        <v>0</v>
      </c>
      <c r="L507" s="9"/>
      <c r="M507" s="9"/>
      <c r="N507" s="9"/>
      <c r="O507" s="9">
        <f>O268</f>
        <v>1.473263153</v>
      </c>
      <c r="P507" s="9"/>
      <c r="Q507" s="9"/>
      <c r="R507" s="9"/>
      <c r="S507" s="9"/>
      <c r="T507" s="9">
        <f>T268</f>
        <v>1.4611211529999999</v>
      </c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>
        <f t="shared" si="676"/>
        <v>0</v>
      </c>
      <c r="AG507" s="9">
        <f t="shared" si="676"/>
        <v>0</v>
      </c>
      <c r="AH507" s="9"/>
      <c r="AI507" s="9"/>
      <c r="AJ507" s="9"/>
      <c r="AK507" s="9">
        <f>AK268</f>
        <v>1.1918012499999999</v>
      </c>
      <c r="AL507" s="9"/>
      <c r="AM507" s="9"/>
      <c r="AN507" s="9"/>
      <c r="AO507" s="9"/>
      <c r="AP507" s="9">
        <f>AP268</f>
        <v>1.1728429166666667</v>
      </c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</row>
    <row r="508" spans="1:63">
      <c r="A508" s="51" t="s">
        <v>58</v>
      </c>
      <c r="B508" s="52">
        <v>1</v>
      </c>
      <c r="C508" s="51" t="s">
        <v>314</v>
      </c>
      <c r="F508" s="11" t="s">
        <v>44</v>
      </c>
      <c r="J508" s="9">
        <f t="shared" si="675"/>
        <v>0</v>
      </c>
      <c r="K508" s="9">
        <f t="shared" si="675"/>
        <v>0</v>
      </c>
      <c r="L508" s="9"/>
      <c r="M508" s="9"/>
      <c r="N508" s="9"/>
      <c r="O508" s="9">
        <f>O269</f>
        <v>1.2305285387553195</v>
      </c>
      <c r="P508" s="9"/>
      <c r="Q508" s="9"/>
      <c r="R508" s="9"/>
      <c r="S508" s="9"/>
      <c r="T508" s="9">
        <f>T269</f>
        <v>1.2200908499156811</v>
      </c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>
        <f t="shared" si="676"/>
        <v>0</v>
      </c>
      <c r="AG508" s="9">
        <f t="shared" si="676"/>
        <v>0</v>
      </c>
      <c r="AH508" s="9"/>
      <c r="AI508" s="9"/>
      <c r="AJ508" s="9"/>
      <c r="AK508" s="9">
        <f>AK269</f>
        <v>0.52785605578130856</v>
      </c>
      <c r="AL508" s="9"/>
      <c r="AM508" s="9"/>
      <c r="AN508" s="9"/>
      <c r="AO508" s="9"/>
      <c r="AP508" s="9">
        <f>AP269</f>
        <v>0.44206161782983749</v>
      </c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</row>
    <row r="509" spans="1:63">
      <c r="A509" s="51" t="s">
        <v>58</v>
      </c>
      <c r="B509" s="52">
        <v>1</v>
      </c>
      <c r="C509" s="51" t="s">
        <v>314</v>
      </c>
      <c r="F509" s="11" t="s">
        <v>45</v>
      </c>
      <c r="J509" s="9">
        <f t="shared" si="675"/>
        <v>0</v>
      </c>
      <c r="K509" s="9">
        <f t="shared" si="675"/>
        <v>0</v>
      </c>
      <c r="L509" s="9"/>
      <c r="M509" s="9"/>
      <c r="N509" s="9"/>
      <c r="O509" s="9">
        <f>O270</f>
        <v>1.3736603718374778</v>
      </c>
      <c r="P509" s="9"/>
      <c r="Q509" s="9"/>
      <c r="R509" s="9"/>
      <c r="S509" s="9"/>
      <c r="T509" s="9">
        <f>T270</f>
        <v>1.3221391433104241</v>
      </c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>
        <f t="shared" si="676"/>
        <v>0</v>
      </c>
      <c r="AG509" s="9">
        <f t="shared" si="676"/>
        <v>0</v>
      </c>
      <c r="AH509" s="9"/>
      <c r="AI509" s="9"/>
      <c r="AJ509" s="9"/>
      <c r="AK509" s="9">
        <f>AK270</f>
        <v>0.53109470156578475</v>
      </c>
      <c r="AL509" s="9"/>
      <c r="AM509" s="9"/>
      <c r="AN509" s="9"/>
      <c r="AO509" s="9"/>
      <c r="AP509" s="9">
        <f>AP270</f>
        <v>0.48274878669865939</v>
      </c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</row>
    <row r="510" spans="1:63">
      <c r="A510" s="30" t="s">
        <v>58</v>
      </c>
      <c r="B510" s="31">
        <v>1</v>
      </c>
      <c r="C510" s="30" t="s">
        <v>370</v>
      </c>
      <c r="F510" s="11" t="s">
        <v>42</v>
      </c>
      <c r="J510" s="9">
        <f t="shared" ref="J510:K513" si="678">J276</f>
        <v>0</v>
      </c>
      <c r="K510" s="9">
        <f t="shared" si="678"/>
        <v>0</v>
      </c>
      <c r="L510" s="9">
        <f>$AZ510 - K510</f>
        <v>3</v>
      </c>
      <c r="M510" s="9"/>
      <c r="N510" s="9"/>
      <c r="O510" s="9">
        <f>O276</f>
        <v>0.16694777777777778</v>
      </c>
      <c r="P510" s="9"/>
      <c r="Q510" s="9"/>
      <c r="R510" s="9">
        <f>R276</f>
        <v>0</v>
      </c>
      <c r="S510" s="9"/>
      <c r="T510" s="9">
        <f>T276</f>
        <v>0.13917000000000002</v>
      </c>
      <c r="U510" s="9"/>
      <c r="V510" s="9"/>
      <c r="W510" s="9"/>
      <c r="X510" s="9" t="e">
        <f>#REF!</f>
        <v>#REF!</v>
      </c>
      <c r="Y510" s="9">
        <f>Y276</f>
        <v>0</v>
      </c>
      <c r="Z510" s="9">
        <f>Z276-(Y510)</f>
        <v>0</v>
      </c>
      <c r="AA510" s="9">
        <f>AA276</f>
        <v>1</v>
      </c>
      <c r="AB510" s="9">
        <f>AB276</f>
        <v>1</v>
      </c>
      <c r="AC510" s="9">
        <f>AC276-AB510</f>
        <v>0</v>
      </c>
      <c r="AD510" s="9"/>
      <c r="AE510" s="9"/>
      <c r="AF510" s="9">
        <f t="shared" ref="AF510:AG513" si="679">AF276</f>
        <v>0</v>
      </c>
      <c r="AG510" s="9">
        <f t="shared" si="679"/>
        <v>0</v>
      </c>
      <c r="AH510" s="9">
        <f>$AZ510 - AG510</f>
        <v>3</v>
      </c>
      <c r="AI510" s="9"/>
      <c r="AJ510" s="9"/>
      <c r="AK510" s="9">
        <f>AK276</f>
        <v>0.14318755555555554</v>
      </c>
      <c r="AL510" s="9"/>
      <c r="AM510" s="9"/>
      <c r="AN510" s="9">
        <f>AN276</f>
        <v>0</v>
      </c>
      <c r="AO510" s="9"/>
      <c r="AP510" s="9">
        <f>AP276</f>
        <v>0.11143199999999998</v>
      </c>
      <c r="AQ510" s="9"/>
      <c r="AR510" s="9"/>
      <c r="AS510" s="9"/>
      <c r="AT510" s="9" t="e">
        <f>#REF!</f>
        <v>#REF!</v>
      </c>
      <c r="AU510" s="9">
        <f>AU276</f>
        <v>0</v>
      </c>
      <c r="AV510" s="9">
        <f>AV276-(AU510)</f>
        <v>0</v>
      </c>
      <c r="AW510" s="9">
        <f>AW276</f>
        <v>0</v>
      </c>
      <c r="AX510" s="9">
        <f>AX276</f>
        <v>1</v>
      </c>
      <c r="AY510" s="9">
        <f>AY276-AX510</f>
        <v>0</v>
      </c>
      <c r="AZ510" s="9">
        <f t="shared" ref="AZ510:BE510" si="680">AZ276</f>
        <v>3</v>
      </c>
      <c r="BA510" s="9">
        <f t="shared" si="680"/>
        <v>0</v>
      </c>
      <c r="BB510" s="9">
        <f t="shared" si="680"/>
        <v>0</v>
      </c>
      <c r="BC510" s="9">
        <f t="shared" si="680"/>
        <v>0</v>
      </c>
      <c r="BD510" s="9">
        <f t="shared" si="680"/>
        <v>0</v>
      </c>
      <c r="BE510" s="9">
        <f t="shared" si="680"/>
        <v>0</v>
      </c>
      <c r="BF510" s="9">
        <f>BF276-(BE510)</f>
        <v>0</v>
      </c>
      <c r="BG510" s="9">
        <f>BG276</f>
        <v>1</v>
      </c>
      <c r="BH510" s="9">
        <f>BH276</f>
        <v>1</v>
      </c>
      <c r="BI510" s="9">
        <f>BI276-BH510</f>
        <v>0</v>
      </c>
      <c r="BJ510" s="11">
        <f>AZ510-BB510</f>
        <v>3</v>
      </c>
      <c r="BK510" s="11">
        <f>AZ510-SUM(BE510:BF510,BH510:BI510)</f>
        <v>2</v>
      </c>
    </row>
    <row r="511" spans="1:63">
      <c r="A511" s="30" t="s">
        <v>58</v>
      </c>
      <c r="B511" s="31">
        <v>1</v>
      </c>
      <c r="C511" s="30" t="s">
        <v>370</v>
      </c>
      <c r="F511" s="11" t="s">
        <v>43</v>
      </c>
      <c r="J511" s="9">
        <f t="shared" si="678"/>
        <v>0</v>
      </c>
      <c r="K511" s="9">
        <f t="shared" si="678"/>
        <v>0</v>
      </c>
      <c r="L511" s="9"/>
      <c r="M511" s="9"/>
      <c r="N511" s="9"/>
      <c r="O511" s="9">
        <f>O277</f>
        <v>1.4200337333333333</v>
      </c>
      <c r="P511" s="9"/>
      <c r="Q511" s="9"/>
      <c r="R511" s="9"/>
      <c r="S511" s="9"/>
      <c r="T511" s="9">
        <f>T277</f>
        <v>1.4167003999999999</v>
      </c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>
        <f t="shared" si="679"/>
        <v>0</v>
      </c>
      <c r="AG511" s="9">
        <f t="shared" si="679"/>
        <v>0</v>
      </c>
      <c r="AH511" s="9"/>
      <c r="AI511" s="9"/>
      <c r="AJ511" s="9"/>
      <c r="AK511" s="9">
        <f>AK277</f>
        <v>1.2200462577777778</v>
      </c>
      <c r="AL511" s="9"/>
      <c r="AM511" s="9"/>
      <c r="AN511" s="9"/>
      <c r="AO511" s="9"/>
      <c r="AP511" s="9">
        <f>AP277</f>
        <v>1.21560048</v>
      </c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</row>
    <row r="512" spans="1:63">
      <c r="A512" s="30" t="s">
        <v>58</v>
      </c>
      <c r="B512" s="31">
        <v>1</v>
      </c>
      <c r="C512" s="30" t="s">
        <v>370</v>
      </c>
      <c r="F512" s="11" t="s">
        <v>44</v>
      </c>
      <c r="J512" s="9">
        <f t="shared" si="678"/>
        <v>0</v>
      </c>
      <c r="K512" s="9">
        <f t="shared" si="678"/>
        <v>0</v>
      </c>
      <c r="L512" s="9"/>
      <c r="M512" s="9"/>
      <c r="N512" s="9"/>
      <c r="O512" s="9">
        <f>O278</f>
        <v>1.4825218809190317</v>
      </c>
      <c r="P512" s="9"/>
      <c r="Q512" s="9"/>
      <c r="R512" s="9"/>
      <c r="S512" s="9"/>
      <c r="T512" s="9">
        <f>T278</f>
        <v>1.4879846293000925</v>
      </c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>
        <f t="shared" si="679"/>
        <v>0</v>
      </c>
      <c r="AG512" s="9">
        <f t="shared" si="679"/>
        <v>0</v>
      </c>
      <c r="AH512" s="9"/>
      <c r="AI512" s="9"/>
      <c r="AJ512" s="9"/>
      <c r="AK512" s="9">
        <f>AK278</f>
        <v>1.1453008764833288</v>
      </c>
      <c r="AL512" s="9"/>
      <c r="AM512" s="9"/>
      <c r="AN512" s="9"/>
      <c r="AO512" s="9"/>
      <c r="AP512" s="9">
        <f>AP278</f>
        <v>1.1525538359336336</v>
      </c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</row>
    <row r="513" spans="1:63">
      <c r="A513" s="30" t="s">
        <v>58</v>
      </c>
      <c r="B513" s="31">
        <v>1</v>
      </c>
      <c r="C513" s="30" t="s">
        <v>370</v>
      </c>
      <c r="F513" s="11" t="s">
        <v>45</v>
      </c>
      <c r="J513" s="9">
        <f t="shared" si="678"/>
        <v>0</v>
      </c>
      <c r="K513" s="9">
        <f t="shared" si="678"/>
        <v>0</v>
      </c>
      <c r="L513" s="9"/>
      <c r="M513" s="9"/>
      <c r="N513" s="9"/>
      <c r="O513" s="9">
        <f>O279</f>
        <v>1.4918923177993249</v>
      </c>
      <c r="P513" s="9"/>
      <c r="Q513" s="9"/>
      <c r="R513" s="9"/>
      <c r="S513" s="9"/>
      <c r="T513" s="9">
        <f>T279</f>
        <v>1.4944786870120743</v>
      </c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>
        <f t="shared" si="679"/>
        <v>0</v>
      </c>
      <c r="AG513" s="9">
        <f t="shared" si="679"/>
        <v>0</v>
      </c>
      <c r="AH513" s="9"/>
      <c r="AI513" s="9"/>
      <c r="AJ513" s="9"/>
      <c r="AK513" s="9">
        <f>AK279</f>
        <v>1.1542169526304213</v>
      </c>
      <c r="AL513" s="9"/>
      <c r="AM513" s="9"/>
      <c r="AN513" s="9"/>
      <c r="AO513" s="9"/>
      <c r="AP513" s="9">
        <f>AP279</f>
        <v>1.1579280786600405</v>
      </c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</row>
    <row r="514" spans="1:63">
      <c r="A514" s="38" t="s">
        <v>18</v>
      </c>
      <c r="B514" s="18">
        <v>1</v>
      </c>
      <c r="C514" s="38" t="s">
        <v>295</v>
      </c>
      <c r="F514" s="11" t="s">
        <v>42</v>
      </c>
      <c r="J514" s="9">
        <f t="shared" ref="J514:K517" si="681">J290</f>
        <v>1</v>
      </c>
      <c r="K514" s="9">
        <f t="shared" si="681"/>
        <v>1</v>
      </c>
      <c r="L514" s="9">
        <f>$AZ514 - K514</f>
        <v>7</v>
      </c>
      <c r="M514" s="9"/>
      <c r="N514" s="9"/>
      <c r="O514" s="9">
        <f>O290</f>
        <v>3.8916181428750002E-2</v>
      </c>
      <c r="P514" s="9"/>
      <c r="Q514" s="9"/>
      <c r="R514" s="9">
        <f>R290</f>
        <v>0</v>
      </c>
      <c r="S514" s="9"/>
      <c r="T514" s="9">
        <f>T290</f>
        <v>0.10323719179999996</v>
      </c>
      <c r="U514" s="9"/>
      <c r="V514" s="9"/>
      <c r="W514" s="9"/>
      <c r="X514" s="9" t="e">
        <f>#REF!</f>
        <v>#REF!</v>
      </c>
      <c r="Y514" s="9">
        <f>Y290</f>
        <v>1</v>
      </c>
      <c r="Z514" s="9">
        <f>Z290-(Y514)</f>
        <v>1</v>
      </c>
      <c r="AA514" s="9">
        <f>AA290</f>
        <v>3</v>
      </c>
      <c r="AB514" s="9">
        <f>AB290</f>
        <v>1</v>
      </c>
      <c r="AC514" s="9">
        <f>AC290-AB514</f>
        <v>0</v>
      </c>
      <c r="AD514" s="9"/>
      <c r="AE514" s="9"/>
      <c r="AF514" s="9">
        <f t="shared" ref="AF514:AG517" si="682">AF290</f>
        <v>0</v>
      </c>
      <c r="AG514" s="9">
        <f t="shared" si="682"/>
        <v>0</v>
      </c>
      <c r="AH514" s="9">
        <f>$AZ514 - AG514</f>
        <v>8</v>
      </c>
      <c r="AI514" s="9"/>
      <c r="AJ514" s="9"/>
      <c r="AK514" s="9">
        <f>AK290</f>
        <v>-0.17015199635416661</v>
      </c>
      <c r="AL514" s="9"/>
      <c r="AM514" s="9"/>
      <c r="AN514" s="9">
        <f>AN290</f>
        <v>0</v>
      </c>
      <c r="AO514" s="9"/>
      <c r="AP514" s="9">
        <f>AP290</f>
        <v>-0.22744366302083327</v>
      </c>
      <c r="AQ514" s="9"/>
      <c r="AR514" s="9"/>
      <c r="AS514" s="9"/>
      <c r="AT514" s="9" t="e">
        <f>#REF!</f>
        <v>#REF!</v>
      </c>
      <c r="AU514" s="9">
        <f>AU290</f>
        <v>0</v>
      </c>
      <c r="AV514" s="9">
        <f>AV290-(AU514)</f>
        <v>0</v>
      </c>
      <c r="AW514" s="9">
        <f>AW290</f>
        <v>0</v>
      </c>
      <c r="AX514" s="9">
        <f>AX290</f>
        <v>3</v>
      </c>
      <c r="AY514" s="9">
        <f>AY290-AX514</f>
        <v>0</v>
      </c>
      <c r="AZ514" s="9">
        <f t="shared" ref="AZ514:BE514" si="683">AZ290</f>
        <v>8</v>
      </c>
      <c r="BA514" s="9">
        <f t="shared" si="683"/>
        <v>1</v>
      </c>
      <c r="BB514" s="9">
        <f t="shared" si="683"/>
        <v>1</v>
      </c>
      <c r="BC514" s="9">
        <f t="shared" si="683"/>
        <v>0</v>
      </c>
      <c r="BD514" s="9">
        <f t="shared" si="683"/>
        <v>1</v>
      </c>
      <c r="BE514" s="9">
        <f t="shared" si="683"/>
        <v>1</v>
      </c>
      <c r="BF514" s="9">
        <f>BF290-(BE514)</f>
        <v>1</v>
      </c>
      <c r="BG514" s="9">
        <f>BG290</f>
        <v>3</v>
      </c>
      <c r="BH514" s="9">
        <f>BH290</f>
        <v>0</v>
      </c>
      <c r="BI514" s="9">
        <f>BI290-BH514</f>
        <v>0</v>
      </c>
      <c r="BJ514" s="11">
        <f>AZ514-BB514</f>
        <v>7</v>
      </c>
      <c r="BK514" s="11">
        <f>AZ514-SUM(BE514:BF514,BH514:BI514)</f>
        <v>6</v>
      </c>
    </row>
    <row r="515" spans="1:63">
      <c r="A515" s="38" t="s">
        <v>18</v>
      </c>
      <c r="B515" s="18">
        <v>1</v>
      </c>
      <c r="C515" s="38" t="s">
        <v>295</v>
      </c>
      <c r="F515" s="11" t="s">
        <v>43</v>
      </c>
      <c r="J515" s="9">
        <f t="shared" si="681"/>
        <v>0</v>
      </c>
      <c r="K515" s="9">
        <f t="shared" si="681"/>
        <v>0</v>
      </c>
      <c r="L515" s="9"/>
      <c r="M515" s="9"/>
      <c r="N515" s="9"/>
      <c r="O515" s="9">
        <f>O291</f>
        <v>1.4046699417714499</v>
      </c>
      <c r="P515" s="9"/>
      <c r="Q515" s="9"/>
      <c r="R515" s="9"/>
      <c r="S515" s="9"/>
      <c r="T515" s="9">
        <f>T291</f>
        <v>1.412388463016</v>
      </c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>
        <f t="shared" si="682"/>
        <v>0</v>
      </c>
      <c r="AG515" s="9">
        <f t="shared" si="682"/>
        <v>0</v>
      </c>
      <c r="AH515" s="9"/>
      <c r="AI515" s="9"/>
      <c r="AJ515" s="9"/>
      <c r="AK515" s="9">
        <f>AK291</f>
        <v>1.1761787205104166</v>
      </c>
      <c r="AL515" s="9"/>
      <c r="AM515" s="9"/>
      <c r="AN515" s="9"/>
      <c r="AO515" s="9"/>
      <c r="AP515" s="9">
        <f>AP291</f>
        <v>1.1681578871770832</v>
      </c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</row>
    <row r="516" spans="1:63">
      <c r="A516" s="38" t="s">
        <v>18</v>
      </c>
      <c r="B516" s="18">
        <v>1</v>
      </c>
      <c r="C516" s="38" t="s">
        <v>295</v>
      </c>
      <c r="F516" s="11" t="s">
        <v>44</v>
      </c>
      <c r="J516" s="9">
        <f t="shared" si="681"/>
        <v>0</v>
      </c>
      <c r="K516" s="9">
        <f t="shared" si="681"/>
        <v>0</v>
      </c>
      <c r="L516" s="9"/>
      <c r="M516" s="9"/>
      <c r="N516" s="9"/>
      <c r="O516" s="9">
        <f>O292</f>
        <v>1.3948746956339535</v>
      </c>
      <c r="P516" s="9"/>
      <c r="Q516" s="9"/>
      <c r="R516" s="9"/>
      <c r="S516" s="9"/>
      <c r="T516" s="9">
        <f>T292</f>
        <v>1.4642140131218766</v>
      </c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>
        <f t="shared" si="682"/>
        <v>0</v>
      </c>
      <c r="AG516" s="9">
        <f t="shared" si="682"/>
        <v>0</v>
      </c>
      <c r="AH516" s="9"/>
      <c r="AI516" s="9"/>
      <c r="AJ516" s="9"/>
      <c r="AK516" s="9">
        <f>AK292</f>
        <v>0.81066950091885015</v>
      </c>
      <c r="AL516" s="9"/>
      <c r="AM516" s="9"/>
      <c r="AN516" s="9"/>
      <c r="AO516" s="9"/>
      <c r="AP516" s="9">
        <f>AP292</f>
        <v>0.81311863293691289</v>
      </c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</row>
    <row r="517" spans="1:63">
      <c r="A517" s="38" t="s">
        <v>18</v>
      </c>
      <c r="B517" s="18">
        <v>1</v>
      </c>
      <c r="C517" s="38" t="s">
        <v>295</v>
      </c>
      <c r="F517" s="11" t="s">
        <v>45</v>
      </c>
      <c r="J517" s="9">
        <f t="shared" si="681"/>
        <v>0</v>
      </c>
      <c r="K517" s="9">
        <f t="shared" si="681"/>
        <v>0</v>
      </c>
      <c r="L517" s="9"/>
      <c r="M517" s="9"/>
      <c r="N517" s="9"/>
      <c r="O517" s="9">
        <f>O293</f>
        <v>1.395417459291989</v>
      </c>
      <c r="P517" s="9"/>
      <c r="Q517" s="9"/>
      <c r="R517" s="9"/>
      <c r="S517" s="9"/>
      <c r="T517" s="9">
        <f>T293</f>
        <v>1.4678489683864688</v>
      </c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>
        <f t="shared" si="682"/>
        <v>0</v>
      </c>
      <c r="AG517" s="9">
        <f t="shared" si="682"/>
        <v>0</v>
      </c>
      <c r="AH517" s="9"/>
      <c r="AI517" s="9"/>
      <c r="AJ517" s="9"/>
      <c r="AK517" s="9">
        <f>AK293</f>
        <v>0.82833371389997523</v>
      </c>
      <c r="AL517" s="9"/>
      <c r="AM517" s="9"/>
      <c r="AN517" s="9"/>
      <c r="AO517" s="9"/>
      <c r="AP517" s="9">
        <f>AP293</f>
        <v>0.84432963413439921</v>
      </c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</row>
    <row r="518" spans="1:63">
      <c r="A518" s="30" t="s">
        <v>18</v>
      </c>
      <c r="B518" s="31">
        <v>2</v>
      </c>
      <c r="C518" s="30" t="s">
        <v>297</v>
      </c>
      <c r="F518" s="11" t="s">
        <v>42</v>
      </c>
      <c r="J518" s="9">
        <f t="shared" ref="J518:K521" si="684">J303</f>
        <v>0</v>
      </c>
      <c r="K518" s="9">
        <f t="shared" si="684"/>
        <v>0</v>
      </c>
      <c r="L518" s="9">
        <f>$AZ518 - K518</f>
        <v>7</v>
      </c>
      <c r="M518" s="9"/>
      <c r="N518" s="9"/>
      <c r="O518" s="9">
        <f>O303</f>
        <v>-0.41612309234285716</v>
      </c>
      <c r="P518" s="9"/>
      <c r="Q518" s="9"/>
      <c r="R518" s="9">
        <f>R303</f>
        <v>0</v>
      </c>
      <c r="S518" s="9"/>
      <c r="T518" s="9">
        <f>T303</f>
        <v>-0.44333737805714291</v>
      </c>
      <c r="U518" s="9"/>
      <c r="V518" s="9"/>
      <c r="W518" s="9"/>
      <c r="X518" s="9" t="e">
        <f>#REF!</f>
        <v>#REF!</v>
      </c>
      <c r="Y518" s="9">
        <f>Y303</f>
        <v>0</v>
      </c>
      <c r="Z518" s="9">
        <f>Z303-(Y518)</f>
        <v>0</v>
      </c>
      <c r="AA518" s="9">
        <f>AA303</f>
        <v>1</v>
      </c>
      <c r="AB518" s="9">
        <f>AB303</f>
        <v>2</v>
      </c>
      <c r="AC518" s="9">
        <f>AC303-AB518</f>
        <v>1</v>
      </c>
      <c r="AD518" s="9"/>
      <c r="AE518" s="9"/>
      <c r="AF518" s="9">
        <f t="shared" ref="AF518:AG521" si="685">AF303</f>
        <v>0</v>
      </c>
      <c r="AG518" s="9">
        <f t="shared" si="685"/>
        <v>0</v>
      </c>
      <c r="AH518" s="9">
        <f>$AZ518 - AG518</f>
        <v>7</v>
      </c>
      <c r="AI518" s="9"/>
      <c r="AJ518" s="9"/>
      <c r="AK518" s="9">
        <f>AK303</f>
        <v>0.47623084821428552</v>
      </c>
      <c r="AL518" s="9"/>
      <c r="AM518" s="9"/>
      <c r="AN518" s="9">
        <f>AN303</f>
        <v>0</v>
      </c>
      <c r="AO518" s="9"/>
      <c r="AP518" s="9">
        <f>AP303</f>
        <v>0.64884989583333308</v>
      </c>
      <c r="AQ518" s="9"/>
      <c r="AR518" s="9"/>
      <c r="AS518" s="9"/>
      <c r="AT518" s="9" t="e">
        <f>#REF!</f>
        <v>#REF!</v>
      </c>
      <c r="AU518" s="9">
        <f>AU303</f>
        <v>1</v>
      </c>
      <c r="AV518" s="9">
        <f>AV303-(AU518)</f>
        <v>1</v>
      </c>
      <c r="AW518" s="9">
        <f>AW303</f>
        <v>3</v>
      </c>
      <c r="AX518" s="9">
        <f>AX303</f>
        <v>0</v>
      </c>
      <c r="AY518" s="9">
        <f>AY303-AX518</f>
        <v>1</v>
      </c>
      <c r="AZ518" s="9">
        <f t="shared" ref="AZ518:BE518" si="686">AZ303</f>
        <v>7</v>
      </c>
      <c r="BA518" s="9">
        <f t="shared" si="686"/>
        <v>0</v>
      </c>
      <c r="BB518" s="9">
        <f t="shared" si="686"/>
        <v>0</v>
      </c>
      <c r="BC518" s="9">
        <f t="shared" si="686"/>
        <v>0</v>
      </c>
      <c r="BD518" s="9">
        <f t="shared" si="686"/>
        <v>1</v>
      </c>
      <c r="BE518" s="9">
        <f t="shared" si="686"/>
        <v>1</v>
      </c>
      <c r="BF518" s="9">
        <f>BF303-(BE518)</f>
        <v>1</v>
      </c>
      <c r="BG518" s="9">
        <f>BG303</f>
        <v>4</v>
      </c>
      <c r="BH518" s="9">
        <f>BH303</f>
        <v>0</v>
      </c>
      <c r="BI518" s="9">
        <f>BI303-BH518</f>
        <v>0</v>
      </c>
      <c r="BJ518" s="11">
        <f>AZ518-BB518</f>
        <v>7</v>
      </c>
      <c r="BK518" s="11">
        <f>AZ518-SUM(BE518:BF518,BH518:BI518)</f>
        <v>5</v>
      </c>
    </row>
    <row r="519" spans="1:63">
      <c r="A519" s="30" t="s">
        <v>18</v>
      </c>
      <c r="B519" s="31">
        <v>2</v>
      </c>
      <c r="C519" s="30" t="s">
        <v>297</v>
      </c>
      <c r="F519" s="11" t="s">
        <v>43</v>
      </c>
      <c r="J519" s="9">
        <f t="shared" si="684"/>
        <v>0</v>
      </c>
      <c r="K519" s="9">
        <f t="shared" si="684"/>
        <v>0</v>
      </c>
      <c r="L519" s="9"/>
      <c r="M519" s="9"/>
      <c r="N519" s="9"/>
      <c r="O519" s="9">
        <f>O304</f>
        <v>1.3500652289188571</v>
      </c>
      <c r="P519" s="9"/>
      <c r="Q519" s="9"/>
      <c r="R519" s="9"/>
      <c r="S519" s="9"/>
      <c r="T519" s="9">
        <f>T304</f>
        <v>1.3467995146331428</v>
      </c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>
        <f t="shared" si="685"/>
        <v>0</v>
      </c>
      <c r="AG519" s="9">
        <f t="shared" si="685"/>
        <v>0</v>
      </c>
      <c r="AH519" s="9"/>
      <c r="AI519" s="9"/>
      <c r="AJ519" s="9"/>
      <c r="AK519" s="9">
        <f>AK304</f>
        <v>1.26667231875</v>
      </c>
      <c r="AL519" s="9"/>
      <c r="AM519" s="9"/>
      <c r="AN519" s="9"/>
      <c r="AO519" s="9"/>
      <c r="AP519" s="9">
        <f>AP304</f>
        <v>1.2908389854166666</v>
      </c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</row>
    <row r="520" spans="1:63">
      <c r="A520" s="30" t="s">
        <v>18</v>
      </c>
      <c r="B520" s="31">
        <v>2</v>
      </c>
      <c r="C520" s="30" t="s">
        <v>297</v>
      </c>
      <c r="F520" s="11" t="s">
        <v>44</v>
      </c>
      <c r="J520" s="9">
        <f t="shared" si="684"/>
        <v>0</v>
      </c>
      <c r="K520" s="9">
        <f t="shared" si="684"/>
        <v>0</v>
      </c>
      <c r="L520" s="9"/>
      <c r="M520" s="9"/>
      <c r="N520" s="9"/>
      <c r="O520" s="9">
        <f>O305</f>
        <v>0.93281408552485978</v>
      </c>
      <c r="P520" s="9"/>
      <c r="Q520" s="9"/>
      <c r="R520" s="9"/>
      <c r="S520" s="9"/>
      <c r="T520" s="9">
        <f>T305</f>
        <v>0.89893185126481101</v>
      </c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>
        <f t="shared" si="685"/>
        <v>0</v>
      </c>
      <c r="AG520" s="9">
        <f t="shared" si="685"/>
        <v>0</v>
      </c>
      <c r="AH520" s="9"/>
      <c r="AI520" s="9"/>
      <c r="AJ520" s="9"/>
      <c r="AK520" s="9">
        <f>AK305</f>
        <v>1.6128888171625928</v>
      </c>
      <c r="AL520" s="9"/>
      <c r="AM520" s="9"/>
      <c r="AN520" s="9"/>
      <c r="AO520" s="9"/>
      <c r="AP520" s="9">
        <f>AP305</f>
        <v>1.3556528089953848</v>
      </c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</row>
    <row r="521" spans="1:63">
      <c r="A521" s="30" t="s">
        <v>18</v>
      </c>
      <c r="B521" s="31">
        <v>2</v>
      </c>
      <c r="C521" s="30" t="s">
        <v>297</v>
      </c>
      <c r="F521" s="11" t="s">
        <v>45</v>
      </c>
      <c r="J521" s="9">
        <f t="shared" si="684"/>
        <v>0</v>
      </c>
      <c r="K521" s="9">
        <f t="shared" si="684"/>
        <v>0</v>
      </c>
      <c r="L521" s="9"/>
      <c r="M521" s="9"/>
      <c r="N521" s="9"/>
      <c r="O521" s="9">
        <f>O306</f>
        <v>1.0214208467299668</v>
      </c>
      <c r="P521" s="9"/>
      <c r="Q521" s="9"/>
      <c r="R521" s="9"/>
      <c r="S521" s="9"/>
      <c r="T521" s="9">
        <f>T306</f>
        <v>1.0023105826044951</v>
      </c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>
        <f t="shared" si="685"/>
        <v>0</v>
      </c>
      <c r="AG521" s="9">
        <f t="shared" si="685"/>
        <v>0</v>
      </c>
      <c r="AH521" s="9"/>
      <c r="AI521" s="9"/>
      <c r="AJ521" s="9"/>
      <c r="AK521" s="9">
        <f>AK306</f>
        <v>1.6817271352151768</v>
      </c>
      <c r="AL521" s="9"/>
      <c r="AM521" s="9"/>
      <c r="AN521" s="9"/>
      <c r="AO521" s="9"/>
      <c r="AP521" s="9">
        <f>AP306</f>
        <v>1.5029307122618807</v>
      </c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</row>
    <row r="522" spans="1:63">
      <c r="A522" s="38" t="s">
        <v>18</v>
      </c>
      <c r="B522" s="18">
        <v>2</v>
      </c>
      <c r="C522" s="38" t="s">
        <v>353</v>
      </c>
      <c r="F522" s="11" t="s">
        <v>42</v>
      </c>
      <c r="J522" s="9">
        <f t="shared" ref="J522:K525" si="687">J314</f>
        <v>0</v>
      </c>
      <c r="K522" s="9">
        <f t="shared" si="687"/>
        <v>0</v>
      </c>
      <c r="L522" s="9">
        <f>$AZ522 - K522</f>
        <v>5</v>
      </c>
      <c r="M522" s="9"/>
      <c r="N522" s="9"/>
      <c r="O522" s="9">
        <f>O314</f>
        <v>-0.4242768400000001</v>
      </c>
      <c r="P522" s="9"/>
      <c r="Q522" s="9"/>
      <c r="R522" s="9">
        <f>R314</f>
        <v>0</v>
      </c>
      <c r="S522" s="9"/>
      <c r="T522" s="9">
        <f>T314</f>
        <v>-0.28141684000000006</v>
      </c>
      <c r="U522" s="9"/>
      <c r="V522" s="9"/>
      <c r="W522" s="9"/>
      <c r="X522" s="9" t="e">
        <f>#REF!</f>
        <v>#REF!</v>
      </c>
      <c r="Y522" s="9">
        <f>Y314</f>
        <v>0</v>
      </c>
      <c r="Z522" s="9">
        <f>Z314-(Y522)</f>
        <v>0</v>
      </c>
      <c r="AA522" s="9">
        <f>AA314</f>
        <v>0</v>
      </c>
      <c r="AB522" s="9">
        <f>AB314</f>
        <v>0</v>
      </c>
      <c r="AC522" s="9">
        <f>AC314-AB522</f>
        <v>3</v>
      </c>
      <c r="AD522" s="9"/>
      <c r="AE522" s="9"/>
      <c r="AF522" s="9">
        <f t="shared" ref="AF522:AG525" si="688">AF314</f>
        <v>1</v>
      </c>
      <c r="AG522" s="9">
        <f t="shared" si="688"/>
        <v>1</v>
      </c>
      <c r="AH522" s="9">
        <f>$AZ522 - AG522</f>
        <v>4</v>
      </c>
      <c r="AI522" s="9"/>
      <c r="AJ522" s="9"/>
      <c r="AK522" s="9">
        <f>AK314</f>
        <v>-0.24335766666666686</v>
      </c>
      <c r="AL522" s="9"/>
      <c r="AM522" s="9"/>
      <c r="AN522" s="9">
        <f>AN314</f>
        <v>0</v>
      </c>
      <c r="AO522" s="9"/>
      <c r="AP522" s="9">
        <f>AP314</f>
        <v>-4.7524333333333543E-2</v>
      </c>
      <c r="AQ522" s="9"/>
      <c r="AR522" s="9"/>
      <c r="AS522" s="9"/>
      <c r="AT522" s="9" t="e">
        <f>#REF!</f>
        <v>#REF!</v>
      </c>
      <c r="AU522" s="9">
        <f>AU314</f>
        <v>0</v>
      </c>
      <c r="AV522" s="9">
        <f>AV314-(AU522)</f>
        <v>0</v>
      </c>
      <c r="AW522" s="9">
        <f>AW314</f>
        <v>0</v>
      </c>
      <c r="AX522" s="9">
        <f>AX314</f>
        <v>0</v>
      </c>
      <c r="AY522" s="9">
        <f>AY314-AX522</f>
        <v>3</v>
      </c>
      <c r="AZ522" s="9">
        <f t="shared" ref="AZ522:BE522" si="689">AZ314</f>
        <v>5</v>
      </c>
      <c r="BA522" s="9">
        <f t="shared" si="689"/>
        <v>1</v>
      </c>
      <c r="BB522" s="9">
        <f t="shared" si="689"/>
        <v>1</v>
      </c>
      <c r="BC522" s="9">
        <f t="shared" si="689"/>
        <v>0</v>
      </c>
      <c r="BD522" s="9">
        <f t="shared" si="689"/>
        <v>0</v>
      </c>
      <c r="BE522" s="9">
        <f t="shared" si="689"/>
        <v>0</v>
      </c>
      <c r="BF522" s="9">
        <f>BF314-(BE522)</f>
        <v>0</v>
      </c>
      <c r="BG522" s="9">
        <f>BG314</f>
        <v>0</v>
      </c>
      <c r="BH522" s="9">
        <f>BH314</f>
        <v>0</v>
      </c>
      <c r="BI522" s="9">
        <f>BI314-BH522</f>
        <v>2</v>
      </c>
      <c r="BJ522" s="11">
        <f>AZ522-BB522</f>
        <v>4</v>
      </c>
      <c r="BK522" s="11">
        <f>AZ522-SUM(BE522:BF522,BH522:BI522)</f>
        <v>3</v>
      </c>
    </row>
    <row r="523" spans="1:63">
      <c r="A523" s="38" t="s">
        <v>18</v>
      </c>
      <c r="B523" s="18">
        <v>2</v>
      </c>
      <c r="C523" s="38" t="s">
        <v>353</v>
      </c>
      <c r="F523" s="11" t="s">
        <v>43</v>
      </c>
      <c r="J523" s="9">
        <f t="shared" si="687"/>
        <v>0</v>
      </c>
      <c r="K523" s="9">
        <f t="shared" si="687"/>
        <v>0</v>
      </c>
      <c r="L523" s="9"/>
      <c r="M523" s="9"/>
      <c r="N523" s="9"/>
      <c r="O523" s="9">
        <f>O315</f>
        <v>1.3490867791999999</v>
      </c>
      <c r="P523" s="9"/>
      <c r="Q523" s="9"/>
      <c r="R523" s="9"/>
      <c r="S523" s="9"/>
      <c r="T523" s="9">
        <f>T315</f>
        <v>1.3662299791999999</v>
      </c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>
        <f t="shared" si="688"/>
        <v>0</v>
      </c>
      <c r="AG523" s="9">
        <f t="shared" si="688"/>
        <v>0</v>
      </c>
      <c r="AH523" s="9"/>
      <c r="AI523" s="9"/>
      <c r="AJ523" s="9"/>
      <c r="AK523" s="9">
        <f>AK315</f>
        <v>1.1659299266666665</v>
      </c>
      <c r="AL523" s="9"/>
      <c r="AM523" s="9"/>
      <c r="AN523" s="9"/>
      <c r="AO523" s="9"/>
      <c r="AP523" s="9">
        <f>AP315</f>
        <v>1.1933465933333331</v>
      </c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</row>
    <row r="524" spans="1:63">
      <c r="A524" s="38" t="s">
        <v>18</v>
      </c>
      <c r="B524" s="18">
        <v>2</v>
      </c>
      <c r="C524" s="38" t="s">
        <v>353</v>
      </c>
      <c r="F524" s="11" t="s">
        <v>44</v>
      </c>
      <c r="J524" s="9">
        <f t="shared" si="687"/>
        <v>0</v>
      </c>
      <c r="K524" s="9">
        <f t="shared" si="687"/>
        <v>0</v>
      </c>
      <c r="L524" s="9"/>
      <c r="M524" s="9"/>
      <c r="N524" s="9"/>
      <c r="O524" s="9">
        <f>O316</f>
        <v>0.5860171212151809</v>
      </c>
      <c r="P524" s="9"/>
      <c r="Q524" s="9"/>
      <c r="R524" s="9"/>
      <c r="S524" s="9"/>
      <c r="T524" s="9">
        <f>T316</f>
        <v>0.58470436355762556</v>
      </c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>
        <f t="shared" si="688"/>
        <v>0</v>
      </c>
      <c r="AG524" s="9">
        <f t="shared" si="688"/>
        <v>0</v>
      </c>
      <c r="AH524" s="9"/>
      <c r="AI524" s="9"/>
      <c r="AJ524" s="9"/>
      <c r="AK524" s="9">
        <f>AK316</f>
        <v>0.84277337162423982</v>
      </c>
      <c r="AL524" s="9"/>
      <c r="AM524" s="9"/>
      <c r="AN524" s="9"/>
      <c r="AO524" s="9"/>
      <c r="AP524" s="9">
        <f>AP316</f>
        <v>0.74978657682036431</v>
      </c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</row>
    <row r="525" spans="1:63">
      <c r="A525" s="38" t="s">
        <v>18</v>
      </c>
      <c r="B525" s="18">
        <v>2</v>
      </c>
      <c r="C525" s="38" t="s">
        <v>353</v>
      </c>
      <c r="F525" s="11" t="s">
        <v>45</v>
      </c>
      <c r="J525" s="9">
        <f t="shared" si="687"/>
        <v>0</v>
      </c>
      <c r="K525" s="9">
        <f t="shared" si="687"/>
        <v>0</v>
      </c>
      <c r="L525" s="9"/>
      <c r="M525" s="9"/>
      <c r="N525" s="9"/>
      <c r="O525" s="9">
        <f>O317</f>
        <v>0.72348248307593022</v>
      </c>
      <c r="P525" s="9"/>
      <c r="Q525" s="9"/>
      <c r="R525" s="9"/>
      <c r="S525" s="9"/>
      <c r="T525" s="9">
        <f>T317</f>
        <v>0.64890263568497975</v>
      </c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>
        <f t="shared" si="688"/>
        <v>0</v>
      </c>
      <c r="AG525" s="9">
        <f t="shared" si="688"/>
        <v>0</v>
      </c>
      <c r="AH525" s="9"/>
      <c r="AI525" s="9"/>
      <c r="AJ525" s="9"/>
      <c r="AK525" s="9">
        <f>AK317</f>
        <v>0.87720573974657368</v>
      </c>
      <c r="AL525" s="9"/>
      <c r="AM525" s="9"/>
      <c r="AN525" s="9"/>
      <c r="AO525" s="9"/>
      <c r="AP525" s="9">
        <f>AP317</f>
        <v>0.75129120388753245</v>
      </c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</row>
    <row r="526" spans="1:63">
      <c r="A526" s="30" t="s">
        <v>18</v>
      </c>
      <c r="B526" s="31">
        <v>3</v>
      </c>
      <c r="C526" s="30" t="s">
        <v>341</v>
      </c>
      <c r="F526" s="11" t="s">
        <v>42</v>
      </c>
      <c r="J526" s="9">
        <f t="shared" ref="J526:K529" si="690">J324</f>
        <v>0</v>
      </c>
      <c r="K526" s="9">
        <f t="shared" si="690"/>
        <v>0</v>
      </c>
      <c r="L526" s="9">
        <f>$AZ526 - K526</f>
        <v>4</v>
      </c>
      <c r="M526" s="9"/>
      <c r="N526" s="9"/>
      <c r="O526" s="9">
        <f>O324</f>
        <v>0.13362837500000002</v>
      </c>
      <c r="P526" s="9"/>
      <c r="Q526" s="9"/>
      <c r="R526" s="9">
        <f>R324</f>
        <v>0</v>
      </c>
      <c r="S526" s="9"/>
      <c r="T526" s="9">
        <f>T324</f>
        <v>-3.2716249999999725E-3</v>
      </c>
      <c r="U526" s="9"/>
      <c r="V526" s="9"/>
      <c r="W526" s="9"/>
      <c r="X526" s="9" t="e">
        <f>#REF!</f>
        <v>#REF!</v>
      </c>
      <c r="Y526" s="9">
        <f>Y324</f>
        <v>0</v>
      </c>
      <c r="Z526" s="9">
        <f>Z324-(Y526)</f>
        <v>0</v>
      </c>
      <c r="AA526" s="9">
        <f>AA324</f>
        <v>0</v>
      </c>
      <c r="AB526" s="9">
        <f>AB324</f>
        <v>0</v>
      </c>
      <c r="AC526" s="9">
        <f>AC324-AB526</f>
        <v>2</v>
      </c>
      <c r="AD526" s="9"/>
      <c r="AE526" s="9"/>
      <c r="AF526" s="9">
        <f t="shared" ref="AF526:AG529" si="691">AF324</f>
        <v>0</v>
      </c>
      <c r="AG526" s="9">
        <f t="shared" si="691"/>
        <v>0</v>
      </c>
      <c r="AH526" s="9">
        <f>$AZ526 - AG526</f>
        <v>4</v>
      </c>
      <c r="AI526" s="9"/>
      <c r="AJ526" s="9"/>
      <c r="AK526" s="9">
        <f>AK324</f>
        <v>-2.4890624999999916E-2</v>
      </c>
      <c r="AL526" s="9"/>
      <c r="AM526" s="9"/>
      <c r="AN526" s="9">
        <f>AN324</f>
        <v>0</v>
      </c>
      <c r="AO526" s="9"/>
      <c r="AP526" s="9">
        <f>AP324</f>
        <v>-0.20197395833333326</v>
      </c>
      <c r="AQ526" s="9"/>
      <c r="AR526" s="9"/>
      <c r="AS526" s="9"/>
      <c r="AT526" s="9" t="e">
        <f>#REF!</f>
        <v>#REF!</v>
      </c>
      <c r="AU526" s="9">
        <f>AU324</f>
        <v>0</v>
      </c>
      <c r="AV526" s="9">
        <f>AV324-(AU526)</f>
        <v>0</v>
      </c>
      <c r="AW526" s="9">
        <f>AW324</f>
        <v>0</v>
      </c>
      <c r="AX526" s="9">
        <f>AX324</f>
        <v>0</v>
      </c>
      <c r="AY526" s="9">
        <f>AY324-AX526</f>
        <v>3</v>
      </c>
      <c r="AZ526" s="9">
        <f t="shared" ref="AZ526:BE526" si="692">AZ324</f>
        <v>4</v>
      </c>
      <c r="BA526" s="9">
        <f t="shared" si="692"/>
        <v>0</v>
      </c>
      <c r="BB526" s="9">
        <f t="shared" si="692"/>
        <v>0</v>
      </c>
      <c r="BC526" s="9">
        <f t="shared" si="692"/>
        <v>0</v>
      </c>
      <c r="BD526" s="9">
        <f t="shared" si="692"/>
        <v>0</v>
      </c>
      <c r="BE526" s="9">
        <f t="shared" si="692"/>
        <v>0</v>
      </c>
      <c r="BF526" s="9">
        <f>BF324-(BE526)</f>
        <v>0</v>
      </c>
      <c r="BG526" s="9">
        <f>BG324</f>
        <v>0</v>
      </c>
      <c r="BH526" s="9">
        <f>BH324</f>
        <v>0</v>
      </c>
      <c r="BI526" s="9">
        <f>BI324-BH526</f>
        <v>1</v>
      </c>
      <c r="BJ526" s="11">
        <f>AZ526-BB526</f>
        <v>4</v>
      </c>
      <c r="BK526" s="11">
        <f>AZ526-SUM(BE526:BF526,BH526:BI526)</f>
        <v>3</v>
      </c>
    </row>
    <row r="527" spans="1:63">
      <c r="A527" s="30" t="s">
        <v>18</v>
      </c>
      <c r="B527" s="31">
        <v>3</v>
      </c>
      <c r="C527" s="30" t="s">
        <v>341</v>
      </c>
      <c r="F527" s="11" t="s">
        <v>43</v>
      </c>
      <c r="J527" s="9">
        <f t="shared" si="690"/>
        <v>0</v>
      </c>
      <c r="K527" s="9">
        <f t="shared" si="690"/>
        <v>0</v>
      </c>
      <c r="L527" s="9"/>
      <c r="M527" s="9"/>
      <c r="N527" s="9"/>
      <c r="O527" s="9">
        <f>O325</f>
        <v>1.4160354049999999</v>
      </c>
      <c r="P527" s="9"/>
      <c r="Q527" s="9"/>
      <c r="R527" s="9"/>
      <c r="S527" s="9"/>
      <c r="T527" s="9">
        <f>T325</f>
        <v>1.3996074049999998</v>
      </c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>
        <f t="shared" si="691"/>
        <v>0</v>
      </c>
      <c r="AG527" s="9">
        <f t="shared" si="691"/>
        <v>0</v>
      </c>
      <c r="AH527" s="9"/>
      <c r="AI527" s="9"/>
      <c r="AJ527" s="9"/>
      <c r="AK527" s="9">
        <f>AK325</f>
        <v>1.1965153124999999</v>
      </c>
      <c r="AL527" s="9"/>
      <c r="AM527" s="9"/>
      <c r="AN527" s="9"/>
      <c r="AO527" s="9"/>
      <c r="AP527" s="9">
        <f>AP325</f>
        <v>1.1717236458333333</v>
      </c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</row>
    <row r="528" spans="1:63">
      <c r="A528" s="30" t="s">
        <v>18</v>
      </c>
      <c r="B528" s="31">
        <v>3</v>
      </c>
      <c r="C528" s="30" t="s">
        <v>341</v>
      </c>
      <c r="F528" s="11" t="s">
        <v>44</v>
      </c>
      <c r="J528" s="9">
        <f t="shared" si="690"/>
        <v>0</v>
      </c>
      <c r="K528" s="9">
        <f t="shared" si="690"/>
        <v>0</v>
      </c>
      <c r="L528" s="9"/>
      <c r="M528" s="9"/>
      <c r="N528" s="9"/>
      <c r="O528" s="9">
        <f>O326</f>
        <v>0.71981833712326038</v>
      </c>
      <c r="P528" s="9"/>
      <c r="Q528" s="9"/>
      <c r="R528" s="9"/>
      <c r="S528" s="9"/>
      <c r="T528" s="9">
        <f>T326</f>
        <v>0.57357606635234459</v>
      </c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>
        <f t="shared" si="691"/>
        <v>0</v>
      </c>
      <c r="AG528" s="9">
        <f t="shared" si="691"/>
        <v>0</v>
      </c>
      <c r="AH528" s="9"/>
      <c r="AI528" s="9"/>
      <c r="AJ528" s="9"/>
      <c r="AK528" s="9">
        <f>AK326</f>
        <v>0.61922606904722088</v>
      </c>
      <c r="AL528" s="9"/>
      <c r="AM528" s="9"/>
      <c r="AN528" s="9"/>
      <c r="AO528" s="9"/>
      <c r="AP528" s="9">
        <f>AP326</f>
        <v>0.53900261956063722</v>
      </c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</row>
    <row r="529" spans="1:63">
      <c r="A529" s="30" t="s">
        <v>18</v>
      </c>
      <c r="B529" s="31">
        <v>3</v>
      </c>
      <c r="C529" s="30" t="s">
        <v>341</v>
      </c>
      <c r="F529" s="11" t="s">
        <v>45</v>
      </c>
      <c r="J529" s="9">
        <f t="shared" si="690"/>
        <v>0</v>
      </c>
      <c r="K529" s="9">
        <f t="shared" si="690"/>
        <v>0</v>
      </c>
      <c r="L529" s="9"/>
      <c r="M529" s="9"/>
      <c r="N529" s="9"/>
      <c r="O529" s="9">
        <f>O327</f>
        <v>0.73211678102884403</v>
      </c>
      <c r="P529" s="9"/>
      <c r="Q529" s="9"/>
      <c r="R529" s="9"/>
      <c r="S529" s="9"/>
      <c r="T529" s="9">
        <f>T327</f>
        <v>0.57358539680013632</v>
      </c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>
        <f t="shared" si="691"/>
        <v>0</v>
      </c>
      <c r="AG529" s="9">
        <f t="shared" si="691"/>
        <v>0</v>
      </c>
      <c r="AH529" s="9"/>
      <c r="AI529" s="9"/>
      <c r="AJ529" s="9"/>
      <c r="AK529" s="9">
        <f>AK327</f>
        <v>0.61972612321941389</v>
      </c>
      <c r="AL529" s="9"/>
      <c r="AM529" s="9"/>
      <c r="AN529" s="9"/>
      <c r="AO529" s="9"/>
      <c r="AP529" s="9">
        <f>AP327</f>
        <v>0.57560168844268</v>
      </c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</row>
    <row r="530" spans="1:63">
      <c r="A530" s="38" t="s">
        <v>18</v>
      </c>
      <c r="B530" s="18">
        <v>3</v>
      </c>
      <c r="C530" s="38" t="s">
        <v>372</v>
      </c>
      <c r="F530" s="11" t="s">
        <v>42</v>
      </c>
      <c r="J530" s="9">
        <f t="shared" ref="J530:K533" si="693">J334</f>
        <v>1</v>
      </c>
      <c r="K530" s="9">
        <f t="shared" si="693"/>
        <v>1</v>
      </c>
      <c r="L530" s="9">
        <f>$AZ530 - K530</f>
        <v>3</v>
      </c>
      <c r="M530" s="9"/>
      <c r="N530" s="9"/>
      <c r="O530" s="9">
        <f>O334</f>
        <v>-0.25262815000000044</v>
      </c>
      <c r="P530" s="9"/>
      <c r="Q530" s="9"/>
      <c r="R530" s="9">
        <f>R334</f>
        <v>0</v>
      </c>
      <c r="S530" s="9"/>
      <c r="T530" s="9">
        <f>T334</f>
        <v>0.19181351666666621</v>
      </c>
      <c r="U530" s="9"/>
      <c r="V530" s="9"/>
      <c r="W530" s="9"/>
      <c r="X530" s="9" t="e">
        <f>#REF!</f>
        <v>#REF!</v>
      </c>
      <c r="Y530" s="9">
        <f>Y334</f>
        <v>0</v>
      </c>
      <c r="Z530" s="9">
        <f>Z334-(Y530)</f>
        <v>1</v>
      </c>
      <c r="AA530" s="9">
        <f>AA334</f>
        <v>1</v>
      </c>
      <c r="AB530" s="9">
        <f>AB334</f>
        <v>0</v>
      </c>
      <c r="AC530" s="9">
        <f>AC334-AB530</f>
        <v>0</v>
      </c>
      <c r="AD530" s="9"/>
      <c r="AE530" s="9"/>
      <c r="AF530" s="9">
        <f t="shared" ref="AF530:AG533" si="694">AF334</f>
        <v>0</v>
      </c>
      <c r="AG530" s="9">
        <f t="shared" si="694"/>
        <v>0</v>
      </c>
      <c r="AH530" s="9">
        <f>$AZ530 - AG530</f>
        <v>4</v>
      </c>
      <c r="AI530" s="9"/>
      <c r="AJ530" s="9"/>
      <c r="AK530" s="9">
        <f>AK334</f>
        <v>0.29627297499999999</v>
      </c>
      <c r="AL530" s="9"/>
      <c r="AM530" s="9"/>
      <c r="AN530" s="9">
        <f>AN334</f>
        <v>0</v>
      </c>
      <c r="AO530" s="9"/>
      <c r="AP530" s="9">
        <f>AP334</f>
        <v>0.57603130833333327</v>
      </c>
      <c r="AQ530" s="9"/>
      <c r="AR530" s="9"/>
      <c r="AS530" s="9"/>
      <c r="AT530" s="9" t="e">
        <f>#REF!</f>
        <v>#REF!</v>
      </c>
      <c r="AU530" s="9">
        <f>AU334</f>
        <v>0</v>
      </c>
      <c r="AV530" s="9">
        <f>AV334-(AU530)</f>
        <v>1</v>
      </c>
      <c r="AW530" s="9">
        <f>AW334</f>
        <v>1</v>
      </c>
      <c r="AX530" s="9">
        <f>AX334</f>
        <v>0</v>
      </c>
      <c r="AY530" s="9">
        <f>AY334-AX530</f>
        <v>2</v>
      </c>
      <c r="AZ530" s="9">
        <f t="shared" ref="AZ530:BE530" si="695">AZ334</f>
        <v>4</v>
      </c>
      <c r="BA530" s="9">
        <f t="shared" si="695"/>
        <v>1</v>
      </c>
      <c r="BB530" s="9">
        <f t="shared" si="695"/>
        <v>1</v>
      </c>
      <c r="BC530" s="9">
        <f t="shared" si="695"/>
        <v>0</v>
      </c>
      <c r="BD530" s="9">
        <f t="shared" si="695"/>
        <v>0</v>
      </c>
      <c r="BE530" s="9">
        <f t="shared" si="695"/>
        <v>0</v>
      </c>
      <c r="BF530" s="9">
        <f>BF334-(BE530)</f>
        <v>2</v>
      </c>
      <c r="BG530" s="9">
        <f>BG334</f>
        <v>2</v>
      </c>
      <c r="BH530" s="9">
        <f>BH334</f>
        <v>0</v>
      </c>
      <c r="BI530" s="9">
        <f>BI334-BH530</f>
        <v>0</v>
      </c>
      <c r="BJ530" s="11">
        <f>AZ530-BB530</f>
        <v>3</v>
      </c>
      <c r="BK530" s="11">
        <f>AZ530-SUM(BE530:BF530,BH530:BI530)</f>
        <v>2</v>
      </c>
    </row>
    <row r="531" spans="1:63">
      <c r="A531" s="38" t="s">
        <v>18</v>
      </c>
      <c r="B531" s="18">
        <v>3</v>
      </c>
      <c r="C531" s="38" t="s">
        <v>372</v>
      </c>
      <c r="F531" s="11" t="s">
        <v>43</v>
      </c>
      <c r="J531" s="9">
        <f t="shared" si="693"/>
        <v>0</v>
      </c>
      <c r="K531" s="9">
        <f t="shared" si="693"/>
        <v>0</v>
      </c>
      <c r="L531" s="9"/>
      <c r="M531" s="9"/>
      <c r="N531" s="9"/>
      <c r="O531" s="9">
        <f>O335</f>
        <v>1.3696846219999999</v>
      </c>
      <c r="P531" s="9"/>
      <c r="Q531" s="9"/>
      <c r="R531" s="9"/>
      <c r="S531" s="9"/>
      <c r="T531" s="9">
        <f>T335</f>
        <v>1.4230176219999999</v>
      </c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>
        <f t="shared" si="694"/>
        <v>0</v>
      </c>
      <c r="AG531" s="9">
        <f t="shared" si="694"/>
        <v>0</v>
      </c>
      <c r="AH531" s="9"/>
      <c r="AI531" s="9"/>
      <c r="AJ531" s="9"/>
      <c r="AK531" s="9">
        <f>AK335</f>
        <v>1.2414782165</v>
      </c>
      <c r="AL531" s="9"/>
      <c r="AM531" s="9"/>
      <c r="AN531" s="9"/>
      <c r="AO531" s="9"/>
      <c r="AP531" s="9">
        <f>AP335</f>
        <v>1.2806443831666665</v>
      </c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</row>
    <row r="532" spans="1:63">
      <c r="A532" s="38" t="s">
        <v>18</v>
      </c>
      <c r="B532" s="18">
        <v>3</v>
      </c>
      <c r="C532" s="38" t="s">
        <v>372</v>
      </c>
      <c r="F532" s="11" t="s">
        <v>44</v>
      </c>
      <c r="J532" s="9">
        <f t="shared" si="693"/>
        <v>0</v>
      </c>
      <c r="K532" s="9">
        <f t="shared" si="693"/>
        <v>0</v>
      </c>
      <c r="L532" s="9"/>
      <c r="M532" s="9"/>
      <c r="N532" s="9"/>
      <c r="O532" s="9">
        <f>O336</f>
        <v>1.3172995243683785</v>
      </c>
      <c r="P532" s="9"/>
      <c r="Q532" s="9"/>
      <c r="R532" s="9"/>
      <c r="S532" s="9"/>
      <c r="T532" s="9">
        <f>T336</f>
        <v>1.3554306490476828</v>
      </c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>
        <f t="shared" si="694"/>
        <v>0</v>
      </c>
      <c r="AG532" s="9">
        <f t="shared" si="694"/>
        <v>0</v>
      </c>
      <c r="AH532" s="9"/>
      <c r="AI532" s="9"/>
      <c r="AJ532" s="9"/>
      <c r="AK532" s="9">
        <f>AK336</f>
        <v>1.5558916682266088</v>
      </c>
      <c r="AL532" s="9"/>
      <c r="AM532" s="9"/>
      <c r="AN532" s="9"/>
      <c r="AO532" s="9"/>
      <c r="AP532" s="9">
        <f>AP336</f>
        <v>1.1578135602681758</v>
      </c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</row>
    <row r="533" spans="1:63">
      <c r="A533" s="38" t="s">
        <v>18</v>
      </c>
      <c r="B533" s="18">
        <v>3</v>
      </c>
      <c r="C533" s="38" t="s">
        <v>372</v>
      </c>
      <c r="F533" s="11" t="s">
        <v>45</v>
      </c>
      <c r="J533" s="9">
        <f t="shared" si="693"/>
        <v>0</v>
      </c>
      <c r="K533" s="9">
        <f t="shared" si="693"/>
        <v>0</v>
      </c>
      <c r="L533" s="9"/>
      <c r="M533" s="9"/>
      <c r="N533" s="9"/>
      <c r="O533" s="9">
        <f>O337</f>
        <v>1.3413049687053198</v>
      </c>
      <c r="P533" s="9"/>
      <c r="Q533" s="9"/>
      <c r="R533" s="9"/>
      <c r="S533" s="9"/>
      <c r="T533" s="9">
        <f>T337</f>
        <v>1.368935597299543</v>
      </c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>
        <f t="shared" si="694"/>
        <v>0</v>
      </c>
      <c r="AG533" s="9">
        <f t="shared" si="694"/>
        <v>0</v>
      </c>
      <c r="AH533" s="9"/>
      <c r="AI533" s="9"/>
      <c r="AJ533" s="9"/>
      <c r="AK533" s="9">
        <f>AK337</f>
        <v>1.5838486540614702</v>
      </c>
      <c r="AL533" s="9"/>
      <c r="AM533" s="9"/>
      <c r="AN533" s="9"/>
      <c r="AO533" s="9"/>
      <c r="AP533" s="9">
        <f>AP337</f>
        <v>1.2931915204334896</v>
      </c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</row>
    <row r="534" spans="1:63">
      <c r="A534" s="36" t="s">
        <v>18</v>
      </c>
      <c r="B534" s="37">
        <v>4</v>
      </c>
      <c r="C534" s="36" t="s">
        <v>349</v>
      </c>
      <c r="F534" s="11" t="s">
        <v>42</v>
      </c>
      <c r="J534" s="9">
        <f t="shared" ref="J534:K537" si="696">J345</f>
        <v>0</v>
      </c>
      <c r="K534" s="9">
        <f t="shared" si="696"/>
        <v>0</v>
      </c>
      <c r="L534" s="9">
        <f>$AZ534 - K534</f>
        <v>5</v>
      </c>
      <c r="M534" s="9"/>
      <c r="N534" s="9"/>
      <c r="O534" s="9">
        <f>O345</f>
        <v>-0.35949987399999994</v>
      </c>
      <c r="P534" s="9"/>
      <c r="Q534" s="9"/>
      <c r="R534" s="9">
        <f>R345</f>
        <v>0</v>
      </c>
      <c r="S534" s="9"/>
      <c r="T534" s="9">
        <f>T345</f>
        <v>-0.44521987400000002</v>
      </c>
      <c r="U534" s="9"/>
      <c r="V534" s="9"/>
      <c r="W534" s="9"/>
      <c r="X534" s="9" t="e">
        <f>#REF!</f>
        <v>#REF!</v>
      </c>
      <c r="Y534" s="9">
        <f>Y345</f>
        <v>0</v>
      </c>
      <c r="Z534" s="9">
        <f>Z345-(Y534)</f>
        <v>1</v>
      </c>
      <c r="AA534" s="9">
        <f>AA345</f>
        <v>1</v>
      </c>
      <c r="AB534" s="9">
        <f>AB345</f>
        <v>1</v>
      </c>
      <c r="AC534" s="9">
        <f>AC345-AB534</f>
        <v>0</v>
      </c>
      <c r="AD534" s="9"/>
      <c r="AE534" s="9"/>
      <c r="AF534" s="9">
        <f t="shared" ref="AF534:AG537" si="697">AF345</f>
        <v>0</v>
      </c>
      <c r="AG534" s="9">
        <f t="shared" si="697"/>
        <v>0</v>
      </c>
      <c r="AH534" s="9">
        <f>$AZ534 - AG534</f>
        <v>5</v>
      </c>
      <c r="AI534" s="9"/>
      <c r="AJ534" s="9"/>
      <c r="AK534" s="9">
        <f>AK345</f>
        <v>-0.1114241666666667</v>
      </c>
      <c r="AL534" s="9"/>
      <c r="AM534" s="9"/>
      <c r="AN534" s="9">
        <f>AN345</f>
        <v>0</v>
      </c>
      <c r="AO534" s="9"/>
      <c r="AP534" s="9">
        <f>AP345</f>
        <v>-6.5590833333333376E-2</v>
      </c>
      <c r="AQ534" s="9"/>
      <c r="AR534" s="9"/>
      <c r="AS534" s="9"/>
      <c r="AT534" s="9" t="e">
        <f>#REF!</f>
        <v>#REF!</v>
      </c>
      <c r="AU534" s="9">
        <f>AU345</f>
        <v>0</v>
      </c>
      <c r="AV534" s="9">
        <f>AV345-(AU534)</f>
        <v>0</v>
      </c>
      <c r="AW534" s="9">
        <f>AW345</f>
        <v>0</v>
      </c>
      <c r="AX534" s="9">
        <f>AX345</f>
        <v>1</v>
      </c>
      <c r="AY534" s="9">
        <f>AY345-AX534</f>
        <v>0</v>
      </c>
      <c r="AZ534" s="9">
        <f t="shared" ref="AZ534:BE534" si="698">AZ345</f>
        <v>5</v>
      </c>
      <c r="BA534" s="9">
        <f t="shared" si="698"/>
        <v>0</v>
      </c>
      <c r="BB534" s="9">
        <f t="shared" si="698"/>
        <v>0</v>
      </c>
      <c r="BC534" s="9">
        <f t="shared" si="698"/>
        <v>0</v>
      </c>
      <c r="BD534" s="9">
        <f t="shared" si="698"/>
        <v>0</v>
      </c>
      <c r="BE534" s="9">
        <f t="shared" si="698"/>
        <v>0</v>
      </c>
      <c r="BF534" s="9">
        <f>BF345-(BE534)</f>
        <v>1</v>
      </c>
      <c r="BG534" s="9">
        <f>BG345</f>
        <v>1</v>
      </c>
      <c r="BH534" s="9">
        <f>BH345</f>
        <v>1</v>
      </c>
      <c r="BI534" s="9">
        <f>BI345-BH534</f>
        <v>0</v>
      </c>
      <c r="BJ534" s="11">
        <f>AZ534-BB534</f>
        <v>5</v>
      </c>
      <c r="BK534" s="11">
        <f>AZ534-SUM(BE534:BF534,BH534:BI534)</f>
        <v>3</v>
      </c>
    </row>
    <row r="535" spans="1:63">
      <c r="A535" s="36" t="s">
        <v>18</v>
      </c>
      <c r="B535" s="37">
        <v>4</v>
      </c>
      <c r="C535" s="36" t="s">
        <v>349</v>
      </c>
      <c r="F535" s="11" t="s">
        <v>43</v>
      </c>
      <c r="J535" s="9">
        <f t="shared" si="696"/>
        <v>0</v>
      </c>
      <c r="K535" s="9">
        <f t="shared" si="696"/>
        <v>0</v>
      </c>
      <c r="L535" s="9"/>
      <c r="M535" s="9"/>
      <c r="N535" s="9"/>
      <c r="O535" s="9">
        <f>O346</f>
        <v>1.3568600151199999</v>
      </c>
      <c r="P535" s="9"/>
      <c r="Q535" s="9"/>
      <c r="R535" s="9"/>
      <c r="S535" s="9"/>
      <c r="T535" s="9">
        <f>T346</f>
        <v>1.3465736151199998</v>
      </c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>
        <f t="shared" si="697"/>
        <v>0</v>
      </c>
      <c r="AG535" s="9">
        <f t="shared" si="697"/>
        <v>0</v>
      </c>
      <c r="AH535" s="9"/>
      <c r="AI535" s="9"/>
      <c r="AJ535" s="9"/>
      <c r="AK535" s="9">
        <f>AK346</f>
        <v>1.1844006166666665</v>
      </c>
      <c r="AL535" s="9"/>
      <c r="AM535" s="9"/>
      <c r="AN535" s="9"/>
      <c r="AO535" s="9"/>
      <c r="AP535" s="9">
        <f>AP346</f>
        <v>1.1908172833333333</v>
      </c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</row>
    <row r="536" spans="1:63">
      <c r="A536" s="36" t="s">
        <v>18</v>
      </c>
      <c r="B536" s="37">
        <v>4</v>
      </c>
      <c r="C536" s="36" t="s">
        <v>349</v>
      </c>
      <c r="F536" s="11" t="s">
        <v>44</v>
      </c>
      <c r="J536" s="9">
        <f t="shared" si="696"/>
        <v>0</v>
      </c>
      <c r="K536" s="9">
        <f t="shared" si="696"/>
        <v>0</v>
      </c>
      <c r="L536" s="9"/>
      <c r="M536" s="9"/>
      <c r="N536" s="9"/>
      <c r="O536" s="9">
        <f>O347</f>
        <v>1.0568811662039166</v>
      </c>
      <c r="P536" s="9"/>
      <c r="Q536" s="9"/>
      <c r="R536" s="9"/>
      <c r="S536" s="9"/>
      <c r="T536" s="9">
        <f>T347</f>
        <v>1.0738822554071514</v>
      </c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>
        <f t="shared" si="697"/>
        <v>0</v>
      </c>
      <c r="AG536" s="9">
        <f t="shared" si="697"/>
        <v>0</v>
      </c>
      <c r="AH536" s="9"/>
      <c r="AI536" s="9"/>
      <c r="AJ536" s="9"/>
      <c r="AK536" s="9">
        <f>AK347</f>
        <v>0.66595137917910763</v>
      </c>
      <c r="AL536" s="9"/>
      <c r="AM536" s="9"/>
      <c r="AN536" s="9"/>
      <c r="AO536" s="9"/>
      <c r="AP536" s="9">
        <f>AP347</f>
        <v>0.70892126202421102</v>
      </c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</row>
    <row r="537" spans="1:63">
      <c r="A537" s="36" t="s">
        <v>18</v>
      </c>
      <c r="B537" s="37">
        <v>4</v>
      </c>
      <c r="C537" s="36" t="s">
        <v>349</v>
      </c>
      <c r="F537" s="11" t="s">
        <v>45</v>
      </c>
      <c r="J537" s="9">
        <f t="shared" si="696"/>
        <v>0</v>
      </c>
      <c r="K537" s="9">
        <f t="shared" si="696"/>
        <v>0</v>
      </c>
      <c r="L537" s="9"/>
      <c r="M537" s="9"/>
      <c r="N537" s="9"/>
      <c r="O537" s="9">
        <f>O348</f>
        <v>1.1163502850282103</v>
      </c>
      <c r="P537" s="9"/>
      <c r="Q537" s="9"/>
      <c r="R537" s="9"/>
      <c r="S537" s="9"/>
      <c r="T537" s="9">
        <f>T348</f>
        <v>1.162516165342627</v>
      </c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>
        <f t="shared" si="697"/>
        <v>0</v>
      </c>
      <c r="AG537" s="9">
        <f t="shared" si="697"/>
        <v>0</v>
      </c>
      <c r="AH537" s="9"/>
      <c r="AI537" s="9"/>
      <c r="AJ537" s="9"/>
      <c r="AK537" s="9">
        <f>AK348</f>
        <v>0.67520854878172021</v>
      </c>
      <c r="AL537" s="9"/>
      <c r="AM537" s="9"/>
      <c r="AN537" s="9"/>
      <c r="AO537" s="9"/>
      <c r="AP537" s="9">
        <f>AP348</f>
        <v>0.71194909450561217</v>
      </c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</row>
    <row r="538" spans="1:63">
      <c r="A538" s="55" t="s">
        <v>18</v>
      </c>
      <c r="B538" s="56">
        <v>5</v>
      </c>
      <c r="C538" s="55" t="s">
        <v>358</v>
      </c>
      <c r="F538" s="11" t="s">
        <v>42</v>
      </c>
      <c r="J538" s="9">
        <f t="shared" ref="J538:K541" si="699">J355</f>
        <v>0</v>
      </c>
      <c r="K538" s="9">
        <f t="shared" si="699"/>
        <v>0</v>
      </c>
      <c r="L538" s="9">
        <f>$AZ538 - K538</f>
        <v>4</v>
      </c>
      <c r="M538" s="9"/>
      <c r="N538" s="9"/>
      <c r="O538" s="9">
        <f>O355</f>
        <v>0.33742612499999997</v>
      </c>
      <c r="P538" s="9"/>
      <c r="Q538" s="9"/>
      <c r="R538" s="9">
        <f>R355</f>
        <v>0</v>
      </c>
      <c r="S538" s="9"/>
      <c r="T538" s="9">
        <f>T355</f>
        <v>0.46837612499999992</v>
      </c>
      <c r="U538" s="9"/>
      <c r="V538" s="9"/>
      <c r="W538" s="9"/>
      <c r="X538" s="9" t="e">
        <f>#REF!</f>
        <v>#REF!</v>
      </c>
      <c r="Y538" s="9">
        <f>Y355</f>
        <v>0</v>
      </c>
      <c r="Z538" s="9">
        <f>Z355-(Y538)</f>
        <v>0</v>
      </c>
      <c r="AA538" s="9">
        <f>AA355</f>
        <v>1</v>
      </c>
      <c r="AB538" s="9">
        <f>AB355</f>
        <v>0</v>
      </c>
      <c r="AC538" s="9">
        <f>AC355-AB538</f>
        <v>2</v>
      </c>
      <c r="AD538" s="9"/>
      <c r="AE538" s="9"/>
      <c r="AF538" s="9">
        <f t="shared" ref="AF538:AG541" si="700">AF355</f>
        <v>0</v>
      </c>
      <c r="AG538" s="9">
        <f t="shared" si="700"/>
        <v>0</v>
      </c>
      <c r="AH538" s="9">
        <f>$AZ538 - AG538</f>
        <v>4</v>
      </c>
      <c r="AI538" s="9"/>
      <c r="AJ538" s="9"/>
      <c r="AK538" s="9">
        <f>AK355</f>
        <v>9.3040624999999988E-2</v>
      </c>
      <c r="AL538" s="9"/>
      <c r="AM538" s="9"/>
      <c r="AN538" s="9">
        <f>AN355</f>
        <v>0</v>
      </c>
      <c r="AO538" s="9"/>
      <c r="AP538" s="9">
        <f>AP355</f>
        <v>0.4576239583333333</v>
      </c>
      <c r="AQ538" s="9"/>
      <c r="AR538" s="9"/>
      <c r="AS538" s="9"/>
      <c r="AT538" s="9" t="e">
        <f>#REF!</f>
        <v>#REF!</v>
      </c>
      <c r="AU538" s="9">
        <f>AU355</f>
        <v>0</v>
      </c>
      <c r="AV538" s="9">
        <f>AV355-(AU538)</f>
        <v>1</v>
      </c>
      <c r="AW538" s="9">
        <f>AW355</f>
        <v>1</v>
      </c>
      <c r="AX538" s="9">
        <f>AX355</f>
        <v>0</v>
      </c>
      <c r="AY538" s="9">
        <f>AY355-AX538</f>
        <v>3</v>
      </c>
      <c r="AZ538" s="9">
        <f t="shared" ref="AZ538:BE538" si="701">AZ355</f>
        <v>4</v>
      </c>
      <c r="BA538" s="9">
        <f t="shared" si="701"/>
        <v>0</v>
      </c>
      <c r="BB538" s="9">
        <f t="shared" si="701"/>
        <v>0</v>
      </c>
      <c r="BC538" s="9">
        <f t="shared" si="701"/>
        <v>0</v>
      </c>
      <c r="BD538" s="9">
        <f t="shared" si="701"/>
        <v>0</v>
      </c>
      <c r="BE538" s="9">
        <f t="shared" si="701"/>
        <v>0</v>
      </c>
      <c r="BF538" s="9">
        <f>BF355-(BE538)</f>
        <v>1</v>
      </c>
      <c r="BG538" s="9">
        <f>BG355</f>
        <v>1</v>
      </c>
      <c r="BH538" s="9">
        <f>BH355</f>
        <v>0</v>
      </c>
      <c r="BI538" s="9">
        <f>BI355-BH538</f>
        <v>2</v>
      </c>
      <c r="BJ538" s="11">
        <f>AZ538-BB538</f>
        <v>4</v>
      </c>
      <c r="BK538" s="11">
        <f>AZ538-SUM(BE538:BF538,BH538:BI538)</f>
        <v>1</v>
      </c>
    </row>
    <row r="539" spans="1:63">
      <c r="A539" s="55" t="s">
        <v>18</v>
      </c>
      <c r="B539" s="56">
        <v>5</v>
      </c>
      <c r="C539" s="55" t="s">
        <v>358</v>
      </c>
      <c r="F539" s="11" t="s">
        <v>43</v>
      </c>
      <c r="J539" s="9">
        <f t="shared" si="699"/>
        <v>0</v>
      </c>
      <c r="K539" s="9">
        <f t="shared" si="699"/>
        <v>0</v>
      </c>
      <c r="L539" s="9"/>
      <c r="M539" s="9"/>
      <c r="N539" s="9"/>
      <c r="O539" s="9">
        <f>O356</f>
        <v>1.4404911349999998</v>
      </c>
      <c r="P539" s="9"/>
      <c r="Q539" s="9"/>
      <c r="R539" s="9"/>
      <c r="S539" s="9"/>
      <c r="T539" s="9">
        <f>T356</f>
        <v>1.4562051349999998</v>
      </c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>
        <f t="shared" si="700"/>
        <v>0</v>
      </c>
      <c r="AG539" s="9">
        <f t="shared" si="700"/>
        <v>0</v>
      </c>
      <c r="AH539" s="9"/>
      <c r="AI539" s="9"/>
      <c r="AJ539" s="9"/>
      <c r="AK539" s="9">
        <f>AK356</f>
        <v>1.2130256875000001</v>
      </c>
      <c r="AL539" s="9"/>
      <c r="AM539" s="9"/>
      <c r="AN539" s="9"/>
      <c r="AO539" s="9"/>
      <c r="AP539" s="9">
        <f>AP356</f>
        <v>1.2640673541666667</v>
      </c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</row>
    <row r="540" spans="1:63">
      <c r="A540" s="55" t="s">
        <v>18</v>
      </c>
      <c r="B540" s="56">
        <v>5</v>
      </c>
      <c r="C540" s="55" t="s">
        <v>358</v>
      </c>
      <c r="F540" s="11" t="s">
        <v>44</v>
      </c>
      <c r="J540" s="9">
        <f t="shared" si="699"/>
        <v>0</v>
      </c>
      <c r="K540" s="9">
        <f t="shared" si="699"/>
        <v>0</v>
      </c>
      <c r="L540" s="9"/>
      <c r="M540" s="9"/>
      <c r="N540" s="9"/>
      <c r="O540" s="9">
        <f>O357</f>
        <v>1.1228234788878122</v>
      </c>
      <c r="P540" s="9"/>
      <c r="Q540" s="9"/>
      <c r="R540" s="9"/>
      <c r="S540" s="9"/>
      <c r="T540" s="9">
        <f>T357</f>
        <v>0.98084729285028316</v>
      </c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>
        <f t="shared" si="700"/>
        <v>0</v>
      </c>
      <c r="AG540" s="9">
        <f t="shared" si="700"/>
        <v>0</v>
      </c>
      <c r="AH540" s="9"/>
      <c r="AI540" s="9"/>
      <c r="AJ540" s="9"/>
      <c r="AK540" s="9">
        <f>AK357</f>
        <v>1.3394485484307448</v>
      </c>
      <c r="AL540" s="9"/>
      <c r="AM540" s="9"/>
      <c r="AN540" s="9"/>
      <c r="AO540" s="9"/>
      <c r="AP540" s="9">
        <f>AP357</f>
        <v>0.97944301100671283</v>
      </c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</row>
    <row r="541" spans="1:63">
      <c r="A541" s="55" t="s">
        <v>18</v>
      </c>
      <c r="B541" s="56">
        <v>5</v>
      </c>
      <c r="C541" s="55" t="s">
        <v>358</v>
      </c>
      <c r="F541" s="11" t="s">
        <v>45</v>
      </c>
      <c r="J541" s="9">
        <f t="shared" si="699"/>
        <v>0</v>
      </c>
      <c r="K541" s="9">
        <f t="shared" si="699"/>
        <v>0</v>
      </c>
      <c r="L541" s="9"/>
      <c r="M541" s="9"/>
      <c r="N541" s="9"/>
      <c r="O541" s="9">
        <f>O358</f>
        <v>1.1724286564965243</v>
      </c>
      <c r="P541" s="9"/>
      <c r="Q541" s="9"/>
      <c r="R541" s="9"/>
      <c r="S541" s="9"/>
      <c r="T541" s="9">
        <f>T358</f>
        <v>1.0869395596636202</v>
      </c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>
        <f t="shared" si="700"/>
        <v>0</v>
      </c>
      <c r="AG541" s="9">
        <f t="shared" si="700"/>
        <v>0</v>
      </c>
      <c r="AH541" s="9"/>
      <c r="AI541" s="9"/>
      <c r="AJ541" s="9"/>
      <c r="AK541" s="9">
        <f>AK358</f>
        <v>1.3426760487152587</v>
      </c>
      <c r="AL541" s="9"/>
      <c r="AM541" s="9"/>
      <c r="AN541" s="9"/>
      <c r="AO541" s="9"/>
      <c r="AP541" s="9">
        <f>AP358</f>
        <v>1.0810773788450871</v>
      </c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</row>
    <row r="542" spans="1:63"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</row>
    <row r="543" spans="1:63"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</row>
    <row r="544" spans="1:63"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</row>
    <row r="545" spans="1:63">
      <c r="A545" s="11" t="s">
        <v>591</v>
      </c>
      <c r="J545" s="23">
        <f>SUM(J410:J541)</f>
        <v>15</v>
      </c>
      <c r="K545" s="23">
        <f>SUM(K410:K541)</f>
        <v>15</v>
      </c>
      <c r="L545" s="9"/>
      <c r="M545" s="9"/>
      <c r="N545" s="9"/>
      <c r="O545" s="9"/>
      <c r="P545" s="9"/>
      <c r="Q545" s="9"/>
      <c r="R545" s="23">
        <f>SUM(R410:R538)</f>
        <v>0</v>
      </c>
      <c r="S545" s="9"/>
      <c r="T545" s="9"/>
      <c r="U545" s="9"/>
      <c r="V545" s="9"/>
      <c r="W545" s="9"/>
      <c r="X545" s="9" t="e">
        <f>SUM(X410:X433)</f>
        <v>#REF!</v>
      </c>
      <c r="Y545" s="23">
        <f>SUM(Y410:Y538)</f>
        <v>1</v>
      </c>
      <c r="Z545" s="23">
        <f>SUM(Z410:Z538)</f>
        <v>7</v>
      </c>
      <c r="AA545" s="23">
        <f>SUM(AA410:AA538)</f>
        <v>22</v>
      </c>
      <c r="AB545" s="23">
        <f>SUM(AB410:AB538)</f>
        <v>28</v>
      </c>
      <c r="AC545" s="23">
        <f>SUM(AC410:AC538)</f>
        <v>32</v>
      </c>
      <c r="AD545" s="9"/>
      <c r="AE545" s="9"/>
      <c r="AF545" s="23">
        <f>SUM(AF410:AF538)</f>
        <v>8</v>
      </c>
      <c r="AG545" s="23">
        <f>SUM(AG410:AG538)</f>
        <v>8</v>
      </c>
      <c r="AH545" s="9"/>
      <c r="AI545" s="9"/>
      <c r="AJ545" s="9"/>
      <c r="AK545" s="9"/>
      <c r="AL545" s="9"/>
      <c r="AM545" s="9"/>
      <c r="AN545" s="23">
        <f>SUM(AN410:AN538)</f>
        <v>0</v>
      </c>
      <c r="AO545" s="9"/>
      <c r="AP545" s="9"/>
      <c r="AQ545" s="9"/>
      <c r="AR545" s="9"/>
      <c r="AS545" s="9"/>
      <c r="AT545" s="9" t="e">
        <f>SUM(AT410:AT433)</f>
        <v>#REF!</v>
      </c>
      <c r="AU545" s="23">
        <f t="shared" ref="AU545:BI545" si="702">SUM(AU410:AU538)</f>
        <v>3</v>
      </c>
      <c r="AV545" s="23">
        <f t="shared" si="702"/>
        <v>4</v>
      </c>
      <c r="AW545" s="23">
        <f t="shared" si="702"/>
        <v>15</v>
      </c>
      <c r="AX545" s="23">
        <f t="shared" si="702"/>
        <v>31</v>
      </c>
      <c r="AY545" s="23">
        <f t="shared" si="702"/>
        <v>48</v>
      </c>
      <c r="AZ545" s="23">
        <f t="shared" si="702"/>
        <v>158</v>
      </c>
      <c r="BA545" s="23">
        <f t="shared" si="702"/>
        <v>20</v>
      </c>
      <c r="BB545" s="23">
        <f t="shared" si="702"/>
        <v>20</v>
      </c>
      <c r="BC545" s="23">
        <f t="shared" si="702"/>
        <v>0</v>
      </c>
      <c r="BD545" s="23">
        <f t="shared" si="702"/>
        <v>4</v>
      </c>
      <c r="BE545" s="23">
        <f t="shared" si="702"/>
        <v>4</v>
      </c>
      <c r="BF545" s="23">
        <f t="shared" si="702"/>
        <v>11</v>
      </c>
      <c r="BG545" s="23">
        <f t="shared" si="702"/>
        <v>34</v>
      </c>
      <c r="BH545" s="23">
        <f t="shared" si="702"/>
        <v>11</v>
      </c>
      <c r="BI545" s="23">
        <f t="shared" si="702"/>
        <v>23</v>
      </c>
      <c r="BJ545" s="65">
        <f>AZ545-BB545</f>
        <v>138</v>
      </c>
      <c r="BK545" s="11">
        <f>SUM(BK410:BK539)</f>
        <v>109</v>
      </c>
    </row>
    <row r="546" spans="1:63">
      <c r="K546" s="9"/>
      <c r="L546" s="23">
        <f>SUM(L410:L538)</f>
        <v>143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23">
        <f>SUM(AH410:AH538)</f>
        <v>150</v>
      </c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</row>
    <row r="547" spans="1:63">
      <c r="A547" s="11" t="s">
        <v>591</v>
      </c>
      <c r="B547" s="9"/>
      <c r="C547" s="9"/>
      <c r="D547" s="9"/>
      <c r="E547" s="9"/>
      <c r="F547" s="11" t="s">
        <v>42</v>
      </c>
      <c r="K547" s="9"/>
      <c r="L547" s="9"/>
      <c r="M547" s="9"/>
      <c r="N547" s="9"/>
      <c r="O547" s="9">
        <f>O362</f>
        <v>-6.0580292309792186E-2</v>
      </c>
      <c r="P547" s="9"/>
      <c r="Q547" s="9"/>
      <c r="R547" s="9"/>
      <c r="S547" s="9"/>
      <c r="T547" s="9">
        <f>T362</f>
        <v>-9.7798614049187833E-3</v>
      </c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>
        <f>AK362</f>
        <v>-6.3633415419171932E-2</v>
      </c>
      <c r="AL547" s="9"/>
      <c r="AM547" s="9"/>
      <c r="AN547" s="9"/>
      <c r="AO547" s="9"/>
      <c r="AP547" s="9">
        <f>AP362</f>
        <v>-2.3417381663897716E-2</v>
      </c>
      <c r="AQ547" s="9"/>
      <c r="AR547" s="9"/>
      <c r="AS547" s="9"/>
      <c r="AT547" s="9"/>
      <c r="AU547" s="9"/>
      <c r="AV547" s="9"/>
      <c r="AW547" s="9"/>
      <c r="AX547" s="9"/>
      <c r="AY547" s="9"/>
    </row>
    <row r="548" spans="1:63">
      <c r="A548" s="11" t="s">
        <v>591</v>
      </c>
      <c r="B548" s="9"/>
      <c r="C548" s="9"/>
      <c r="D548" s="9"/>
      <c r="E548" s="9"/>
      <c r="F548" s="11" t="s">
        <v>43</v>
      </c>
      <c r="K548" s="9"/>
      <c r="L548" s="9"/>
      <c r="M548" s="9"/>
      <c r="N548" s="9"/>
      <c r="O548" s="9">
        <f>O363</f>
        <v>0</v>
      </c>
      <c r="P548" s="9"/>
      <c r="Q548" s="9"/>
      <c r="R548" s="9"/>
      <c r="S548" s="9"/>
      <c r="T548" s="9">
        <f>T363</f>
        <v>0</v>
      </c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>
        <f>AK363</f>
        <v>0</v>
      </c>
      <c r="AL548" s="9"/>
      <c r="AM548" s="9"/>
      <c r="AN548" s="9"/>
      <c r="AO548" s="9"/>
      <c r="AP548" s="9">
        <f>AP363</f>
        <v>0</v>
      </c>
      <c r="AQ548" s="9"/>
      <c r="AR548" s="9"/>
      <c r="AS548" s="9"/>
      <c r="AT548" s="9"/>
      <c r="AU548" s="9"/>
      <c r="AV548" s="9"/>
      <c r="AW548" s="9"/>
      <c r="AX548" s="9"/>
      <c r="AY548" s="9"/>
    </row>
    <row r="549" spans="1:63">
      <c r="A549" s="11" t="s">
        <v>591</v>
      </c>
      <c r="B549" s="9"/>
      <c r="C549" s="9"/>
      <c r="D549" s="9"/>
      <c r="E549" s="9"/>
      <c r="F549" s="11" t="s">
        <v>44</v>
      </c>
      <c r="I549" s="9"/>
      <c r="J549" s="9"/>
      <c r="K549" s="9"/>
      <c r="L549" s="9"/>
      <c r="M549" s="9"/>
      <c r="N549" s="9"/>
      <c r="O549" s="9">
        <f>O364</f>
        <v>0.99266491576094429</v>
      </c>
      <c r="P549" s="9"/>
      <c r="Q549" s="9"/>
      <c r="R549" s="9"/>
      <c r="S549" s="9"/>
      <c r="T549" s="9">
        <f>T364</f>
        <v>0.92630366207639181</v>
      </c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>
        <f>AK364</f>
        <v>0.96598920349109241</v>
      </c>
      <c r="AL549" s="9"/>
      <c r="AM549" s="9"/>
      <c r="AN549" s="9"/>
      <c r="AO549" s="9"/>
      <c r="AP549" s="9">
        <f>AP364</f>
        <v>0.83509230060784068</v>
      </c>
      <c r="AQ549" s="9"/>
      <c r="AR549" s="9"/>
      <c r="AS549" s="9"/>
      <c r="AT549" s="9"/>
      <c r="AU549" s="9"/>
      <c r="AV549" s="9"/>
      <c r="AW549" s="9"/>
      <c r="AX549" s="9"/>
      <c r="AY549" s="9"/>
    </row>
    <row r="550" spans="1:63">
      <c r="A550" s="11" t="s">
        <v>591</v>
      </c>
      <c r="B550" s="9"/>
      <c r="C550" s="9"/>
      <c r="D550" s="9"/>
      <c r="E550" s="9"/>
      <c r="F550" s="11" t="s">
        <v>45</v>
      </c>
      <c r="I550" s="9"/>
      <c r="J550" s="9"/>
      <c r="K550" s="9"/>
      <c r="L550" s="9"/>
      <c r="M550" s="9"/>
      <c r="N550" s="9"/>
      <c r="O550" s="9">
        <f>O365</f>
        <v>0.9945117429166046</v>
      </c>
      <c r="P550" s="9"/>
      <c r="Q550" s="9"/>
      <c r="R550" s="9"/>
      <c r="S550" s="9"/>
      <c r="T550" s="9">
        <f>T365</f>
        <v>0.92635528824810709</v>
      </c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>
        <f>AK365</f>
        <v>0.96808282332621931</v>
      </c>
      <c r="AL550" s="9"/>
      <c r="AM550" s="9"/>
      <c r="AN550" s="9"/>
      <c r="AO550" s="9"/>
      <c r="AP550" s="9">
        <f>AP365</f>
        <v>0.83542056731833503</v>
      </c>
      <c r="AQ550" s="9"/>
      <c r="AR550" s="9"/>
      <c r="AS550" s="9"/>
      <c r="AT550" s="9"/>
      <c r="AU550" s="9"/>
      <c r="AV550" s="9"/>
      <c r="AW550" s="9"/>
      <c r="AX550" s="9"/>
      <c r="AY550" s="9"/>
    </row>
    <row r="551" spans="1:63">
      <c r="A551" s="11" t="s">
        <v>591</v>
      </c>
      <c r="B551" s="9"/>
      <c r="C551" s="9"/>
      <c r="D551" s="9"/>
      <c r="E551" s="9"/>
      <c r="F551" s="11" t="s">
        <v>429</v>
      </c>
      <c r="V551" s="11">
        <f>IF(V552=10,V363,IF(V552=20,V364,V365))</f>
        <v>0</v>
      </c>
      <c r="AR551" s="11">
        <f>IF(AR552=10,AR363,IF(AR552=20,AR364,AR365))</f>
        <v>0</v>
      </c>
    </row>
    <row r="552" spans="1:63">
      <c r="A552" s="11" t="s">
        <v>591</v>
      </c>
      <c r="B552" s="9"/>
      <c r="C552" s="9"/>
      <c r="D552" s="9"/>
      <c r="E552" s="9"/>
      <c r="F552" s="11" t="s">
        <v>430</v>
      </c>
      <c r="V552" s="13">
        <f>V2</f>
        <v>30</v>
      </c>
      <c r="AR552" s="13">
        <f>AR2</f>
        <v>30</v>
      </c>
    </row>
    <row r="554" spans="1:63">
      <c r="A554" s="11" t="s">
        <v>46</v>
      </c>
      <c r="B554" t="s">
        <v>623</v>
      </c>
    </row>
    <row r="555" spans="1:63">
      <c r="A555" s="11" t="s">
        <v>54</v>
      </c>
    </row>
    <row r="556" spans="1:63">
      <c r="A556" s="11" t="s">
        <v>55</v>
      </c>
    </row>
    <row r="557" spans="1:63">
      <c r="A557" s="11" t="s">
        <v>47</v>
      </c>
    </row>
    <row r="558" spans="1:63">
      <c r="A558" s="11" t="s">
        <v>49</v>
      </c>
      <c r="B558" t="s">
        <v>626</v>
      </c>
    </row>
    <row r="559" spans="1:63">
      <c r="A559" s="11" t="s">
        <v>48</v>
      </c>
      <c r="B559" t="s">
        <v>627</v>
      </c>
    </row>
    <row r="560" spans="1:63">
      <c r="A560" t="s">
        <v>624</v>
      </c>
      <c r="B560" t="s">
        <v>625</v>
      </c>
    </row>
    <row r="561" spans="1:11">
      <c r="A561" s="11" t="s">
        <v>56</v>
      </c>
      <c r="B561" t="s">
        <v>628</v>
      </c>
    </row>
    <row r="562" spans="1:11">
      <c r="A562" s="11" t="s">
        <v>57</v>
      </c>
      <c r="B562" t="s">
        <v>629</v>
      </c>
    </row>
    <row r="564" spans="1:11">
      <c r="C564" s="65" t="s">
        <v>616</v>
      </c>
      <c r="D564" s="65" t="s">
        <v>617</v>
      </c>
      <c r="E564" s="65" t="s">
        <v>618</v>
      </c>
      <c r="F564" s="65" t="s">
        <v>619</v>
      </c>
      <c r="G564" s="65" t="s">
        <v>620</v>
      </c>
      <c r="H564" s="65" t="s">
        <v>621</v>
      </c>
    </row>
    <row r="565" spans="1:11" customFormat="1" ht="25.5">
      <c r="A565" s="11"/>
      <c r="B565" s="65" t="s">
        <v>615</v>
      </c>
      <c r="C565" s="79" t="s">
        <v>609</v>
      </c>
      <c r="D565" s="78" t="s">
        <v>610</v>
      </c>
      <c r="E565" s="78" t="s">
        <v>611</v>
      </c>
      <c r="F565" s="78" t="s">
        <v>611</v>
      </c>
      <c r="G565" s="78" t="s">
        <v>612</v>
      </c>
      <c r="H565" s="80" t="s">
        <v>622</v>
      </c>
      <c r="J565" s="1"/>
      <c r="K565" s="1"/>
    </row>
    <row r="566" spans="1:11" customFormat="1" ht="38.25">
      <c r="A566" s="78" t="s">
        <v>608</v>
      </c>
      <c r="B566" s="78" t="s">
        <v>40</v>
      </c>
      <c r="C566">
        <v>51</v>
      </c>
      <c r="D566">
        <v>6</v>
      </c>
      <c r="E566">
        <v>6</v>
      </c>
      <c r="F566">
        <v>0</v>
      </c>
      <c r="G566">
        <v>1</v>
      </c>
      <c r="H566">
        <v>5</v>
      </c>
      <c r="I566">
        <f>SUM(C566:H566)</f>
        <v>69</v>
      </c>
    </row>
    <row r="567" spans="1:11" customFormat="1">
      <c r="A567" s="76">
        <v>40087</v>
      </c>
      <c r="B567">
        <v>69</v>
      </c>
      <c r="C567">
        <v>66</v>
      </c>
      <c r="D567">
        <v>5</v>
      </c>
      <c r="E567">
        <v>9</v>
      </c>
      <c r="F567">
        <v>0</v>
      </c>
      <c r="G567">
        <v>5</v>
      </c>
      <c r="H567">
        <v>16</v>
      </c>
      <c r="I567">
        <f>SUM(C567:H567)</f>
        <v>101</v>
      </c>
    </row>
    <row r="568" spans="1:11">
      <c r="A568" s="77">
        <v>40269</v>
      </c>
      <c r="B568">
        <v>101</v>
      </c>
    </row>
  </sheetData>
  <pageMargins left="0.75" right="0.75" top="1" bottom="1" header="0.5" footer="0.5"/>
  <pageSetup scale="90" orientation="landscape" r:id="rId1"/>
  <headerFooter alignWithMargins="0"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Chart Constants</vt:lpstr>
      <vt:lpstr>All VID LTMS Data</vt:lpstr>
      <vt:lpstr>ChartY (0)</vt:lpstr>
      <vt:lpstr>Chart Y</vt:lpstr>
      <vt:lpstr>Y VID</vt:lpstr>
      <vt:lpstr>Sheet1</vt:lpstr>
      <vt:lpstr>RepAlarms</vt:lpstr>
      <vt:lpstr>RepAlarmsPercentage</vt:lpstr>
      <vt:lpstr>Alarms</vt:lpstr>
      <vt:lpstr>SumAlarms</vt:lpstr>
      <vt:lpstr>SumAlarms1</vt:lpstr>
      <vt:lpstr>SumAlarms2 </vt:lpstr>
      <vt:lpstr>SumAlarms3</vt:lpstr>
      <vt:lpstr>SumAlarms4</vt:lpstr>
      <vt:lpstr>FEI1</vt:lpstr>
      <vt:lpstr>FEI1mse</vt:lpstr>
      <vt:lpstr>FEI2</vt:lpstr>
      <vt:lpstr>FEI2mse</vt:lpstr>
      <vt:lpstr>FEI1 Stand 10B</vt:lpstr>
      <vt:lpstr>FEI2 Stand 10B</vt:lpstr>
      <vt:lpstr>FEI1 Stand 13A</vt:lpstr>
      <vt:lpstr>FEI2 Stand 13A</vt:lpstr>
      <vt:lpstr>'Chart Y'!Print_Area</vt:lpstr>
      <vt:lpstr>'Y VID'!Print_Area</vt:lpstr>
      <vt:lpstr>'Chart 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JBuckingham</cp:lastModifiedBy>
  <cp:lastPrinted>2010-04-14T19:41:43Z</cp:lastPrinted>
  <dcterms:created xsi:type="dcterms:W3CDTF">2009-10-08T12:38:46Z</dcterms:created>
  <dcterms:modified xsi:type="dcterms:W3CDTF">2010-05-05T16:18:12Z</dcterms:modified>
</cp:coreProperties>
</file>