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criteria" sheetId="6" state="hidden" r:id="rId6"/>
    <sheet name="weighting" sheetId="7" state="hidden" r:id="rId7"/>
  </sheets>
  <definedNames>
    <definedName name="\t" localSheetId="0">'1'!$T$72:$X$163</definedName>
    <definedName name="\t" localSheetId="1">'2'!$T$72:$X$163</definedName>
    <definedName name="\t" localSheetId="2">'3'!$T$72:$X$163</definedName>
    <definedName name="\t" localSheetId="3">'4'!$T$72:$X$163</definedName>
    <definedName name="\t" localSheetId="4">'5'!$T$72:$X$163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<sst xmlns="http://schemas.openxmlformats.org/spreadsheetml/2006/main" count="141" uniqueCount="44">
  <si>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</si>
  <si>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</si>
  <si>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</si>
  <si>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</si>
  <si>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</si>
  <si>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</si>
  <si>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</si>
  <si>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</si>
  <si>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</si>
  <si>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</si>
  <si>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</si>
  <si>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</si>
  <si>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</si>
  <si>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</si>
  <si>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</si>
  <si>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</si>
  <si>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Groove 1</t>
  </si>
  <si>
    <t>Groove 2</t>
  </si>
  <si>
    <t>Groove 3</t>
  </si>
  <si>
    <t>Land 2</t>
  </si>
  <si>
    <t>Land 3</t>
  </si>
  <si>
    <t>Thrust</t>
  </si>
  <si>
    <t>Anti-thrust</t>
  </si>
  <si>
    <t>Under-crown</t>
  </si>
  <si>
    <t>Average Skirt</t>
  </si>
  <si>
    <t>WPD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</si>
  <si>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</si>
  <si>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</si>
  <si>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</si>
  <si>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</si>
  <si>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</si>
  <si>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</si>
  <si>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</si>
  <si>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</si>
  <si>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October 8, 2001</t>
  </si>
  <si>
    <t>KOBRINETZ</t>
  </si>
  <si>
    <t>CUNNIFF</t>
  </si>
  <si>
    <t>LOPEZ</t>
  </si>
  <si>
    <t>GARCIA-P</t>
  </si>
  <si>
    <t>GARCIA-O</t>
  </si>
  <si>
    <t>CASTILLO</t>
  </si>
  <si>
    <t>RODRIGUEZ</t>
  </si>
  <si>
    <t>BARRERA</t>
  </si>
  <si>
    <t>RAMIREZ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</si>
</sst>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34</v>
      </c>
      <c r="B1" s="1"/>
      <c r="E1" s="1"/>
      <c r="F1" s="11" t="s">
        <v>33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1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">
        <v>16</v>
      </c>
      <c r="C7" s="27" t="s">
        <v>17</v>
      </c>
      <c r="D7" s="27" t="s">
        <v>18</v>
      </c>
      <c r="E7" s="27" t="s">
        <v>19</v>
      </c>
      <c r="F7" s="27" t="s">
        <v>20</v>
      </c>
      <c r="G7" s="27" t="s">
        <v>23</v>
      </c>
      <c r="H7" s="27" t="s">
        <v>21</v>
      </c>
      <c r="I7" s="27" t="s">
        <v>22</v>
      </c>
      <c r="J7" s="28" t="s">
        <v>24</v>
      </c>
      <c r="K7" s="28" t="s">
        <v>25</v>
      </c>
    </row>
    <row r="8" spans="1:11" ht="12.75">
      <c r="A8" s="18" t="s">
        <v>40</v>
      </c>
      <c r="B8" s="30">
        <v>3.74</v>
      </c>
      <c r="C8" s="30">
        <v>0.95</v>
      </c>
      <c r="D8" s="30">
        <v>9.34</v>
      </c>
      <c r="E8" s="30">
        <v>0.64</v>
      </c>
      <c r="F8" s="30">
        <v>1.58</v>
      </c>
      <c r="G8" s="30">
        <v>0.9</v>
      </c>
      <c r="H8" s="30">
        <v>9.97</v>
      </c>
      <c r="I8" s="30">
        <v>9.97</v>
      </c>
      <c r="J8" s="10">
        <f>IF(ISERR(AVERAGE(H8:I8)),"",AVERAGE(H8:I8))</f>
        <v>9.97</v>
      </c>
      <c r="K8" s="30">
        <f>IF(ISBLANK(A8),"",weighting!$B$2*B8+weighting!$C$2*C8+weighting!$D$2*D8+weighting!$E$2*E8+weighting!$F$2*F8+weighting!$G$2*G8+weighting!$J$2*J8)</f>
        <v>3.8070000000000004</v>
      </c>
    </row>
    <row r="9" spans="1:11" ht="12.75">
      <c r="A9" s="18" t="s">
        <v>36</v>
      </c>
      <c r="B9" s="30">
        <v>3.22</v>
      </c>
      <c r="C9" s="30">
        <v>0.94</v>
      </c>
      <c r="D9" s="30">
        <v>9.71</v>
      </c>
      <c r="E9" s="30">
        <v>0.61</v>
      </c>
      <c r="F9" s="30">
        <v>1.87</v>
      </c>
      <c r="G9" s="30">
        <v>0.83</v>
      </c>
      <c r="H9" s="30">
        <v>9.75</v>
      </c>
      <c r="I9" s="30">
        <v>9.92</v>
      </c>
      <c r="J9" s="10">
        <f aca="true" t="shared" si="0" ref="J9:J27">IF(ISERR(AVERAGE(H9:I9)),"",AVERAGE(H9:I9))</f>
        <v>9.835</v>
      </c>
      <c r="K9" s="30">
        <f>IF(ISBLANK(A9),"",weighting!$B$2*B9+weighting!$C$2*C9+weighting!$D$2*D9+weighting!$E$2*E9+weighting!$F$2*F9+weighting!$G$2*G9+weighting!$J$2*J9)</f>
        <v>3.9160000000000004</v>
      </c>
    </row>
    <row r="10" spans="1:11" ht="12.75">
      <c r="A10" s="18" t="s">
        <v>39</v>
      </c>
      <c r="B10" s="30">
        <v>4.42</v>
      </c>
      <c r="C10" s="30">
        <v>0.87</v>
      </c>
      <c r="D10" s="30">
        <v>9.11</v>
      </c>
      <c r="E10" s="30">
        <v>0.66</v>
      </c>
      <c r="F10" s="30">
        <v>1.88</v>
      </c>
      <c r="G10" s="30">
        <v>0.92</v>
      </c>
      <c r="H10" s="30">
        <v>9.8</v>
      </c>
      <c r="I10" s="30">
        <v>9.91</v>
      </c>
      <c r="J10" s="10">
        <f t="shared" si="0"/>
        <v>9.855</v>
      </c>
      <c r="K10" s="30">
        <f>IF(ISBLANK(A10),"",weighting!$B$2*B10+weighting!$C$2*C10+weighting!$D$2*D10+weighting!$E$2*E10+weighting!$F$2*F10+weighting!$G$2*G10+weighting!$J$2*J10)</f>
        <v>3.8705000000000003</v>
      </c>
    </row>
    <row r="11" spans="1:11" ht="12.75">
      <c r="A11" s="18" t="s">
        <v>38</v>
      </c>
      <c r="B11" s="30">
        <v>3.26</v>
      </c>
      <c r="C11" s="30">
        <v>0.83</v>
      </c>
      <c r="D11" s="30">
        <v>9.38</v>
      </c>
      <c r="E11" s="30">
        <v>0.64</v>
      </c>
      <c r="F11" s="30">
        <v>1.61</v>
      </c>
      <c r="G11" s="30">
        <v>0.86</v>
      </c>
      <c r="H11" s="30">
        <v>9.85</v>
      </c>
      <c r="I11" s="30">
        <v>9.92</v>
      </c>
      <c r="J11" s="10">
        <f t="shared" si="0"/>
        <v>9.885</v>
      </c>
      <c r="K11" s="30">
        <f>IF(ISBLANK(A11),"",weighting!$B$2*B11+weighting!$C$2*C11+weighting!$D$2*D11+weighting!$E$2*E11+weighting!$F$2*F11+weighting!$G$2*G11+weighting!$J$2*J11)</f>
        <v>3.7755000000000005</v>
      </c>
    </row>
    <row r="12" spans="1:11" ht="12.75">
      <c r="A12" s="18" t="s">
        <v>35</v>
      </c>
      <c r="B12" s="30">
        <v>3.57</v>
      </c>
      <c r="C12" s="30">
        <v>0.91</v>
      </c>
      <c r="D12" s="30">
        <v>9.45</v>
      </c>
      <c r="E12" s="30">
        <v>0.65</v>
      </c>
      <c r="F12" s="30">
        <v>1.74</v>
      </c>
      <c r="G12" s="30">
        <v>0.82</v>
      </c>
      <c r="H12" s="30">
        <v>9.6</v>
      </c>
      <c r="I12" s="30">
        <v>9.7</v>
      </c>
      <c r="J12" s="10">
        <f t="shared" si="0"/>
        <v>9.649999999999999</v>
      </c>
      <c r="K12" s="30">
        <f>IF(ISBLANK(A12),"",weighting!$B$2*B12+weighting!$C$2*C12+weighting!$D$2*D12+weighting!$E$2*E12+weighting!$F$2*F12+weighting!$G$2*G12+weighting!$J$2*J12)</f>
        <v>3.8259999999999996</v>
      </c>
    </row>
    <row r="13" spans="1:11" ht="12.75">
      <c r="A13" s="18" t="s">
        <v>37</v>
      </c>
      <c r="B13" s="30">
        <v>3.64</v>
      </c>
      <c r="C13" s="30">
        <v>0.94</v>
      </c>
      <c r="D13" s="30">
        <v>9.52</v>
      </c>
      <c r="E13" s="30">
        <v>0.6</v>
      </c>
      <c r="F13" s="30">
        <v>1.44</v>
      </c>
      <c r="G13" s="30">
        <v>0.87</v>
      </c>
      <c r="H13" s="30">
        <v>9.84</v>
      </c>
      <c r="I13" s="30">
        <v>10</v>
      </c>
      <c r="J13" s="10">
        <f t="shared" si="0"/>
        <v>9.92</v>
      </c>
      <c r="K13" s="30">
        <f>IF(ISBLANK(A13),"",weighting!$B$2*B13+weighting!$C$2*C13+weighting!$D$2*D13+weighting!$E$2*E13+weighting!$F$2*F13+weighting!$G$2*G13+weighting!$J$2*J13)</f>
        <v>3.7809999999999997</v>
      </c>
    </row>
    <row r="14" spans="1:11" ht="12.75">
      <c r="A14" s="18" t="s">
        <v>41</v>
      </c>
      <c r="B14" s="30">
        <v>3.93</v>
      </c>
      <c r="C14" s="30">
        <v>0.87</v>
      </c>
      <c r="D14" s="30">
        <v>9.49</v>
      </c>
      <c r="E14" s="30">
        <v>0.5</v>
      </c>
      <c r="F14" s="30">
        <v>1.77</v>
      </c>
      <c r="G14" s="30">
        <v>0.79</v>
      </c>
      <c r="H14" s="30">
        <v>9.88</v>
      </c>
      <c r="I14" s="30">
        <v>9.8</v>
      </c>
      <c r="J14" s="10">
        <f t="shared" si="0"/>
        <v>9.84</v>
      </c>
      <c r="K14" s="30">
        <f>IF(ISBLANK(A14),"",weighting!$B$2*B14+weighting!$C$2*C14+weighting!$D$2*D14+weighting!$E$2*E14+weighting!$F$2*F14+weighting!$G$2*G14+weighting!$J$2*J14)</f>
        <v>3.8505000000000007</v>
      </c>
    </row>
    <row r="15" spans="1:11" ht="12.75">
      <c r="A15" s="18" t="s">
        <v>42</v>
      </c>
      <c r="B15" s="30">
        <v>3.72</v>
      </c>
      <c r="C15" s="30">
        <v>0.91</v>
      </c>
      <c r="D15" s="30">
        <v>9.59</v>
      </c>
      <c r="E15" s="30">
        <v>0.55</v>
      </c>
      <c r="F15" s="30">
        <v>2.02</v>
      </c>
      <c r="G15" s="30">
        <v>1</v>
      </c>
      <c r="H15" s="30">
        <v>9.35</v>
      </c>
      <c r="I15" s="30">
        <v>9.91</v>
      </c>
      <c r="J15" s="10">
        <f t="shared" si="0"/>
        <v>9.629999999999999</v>
      </c>
      <c r="K15" s="30">
        <f>IF(ISBLANK(A15),"",weighting!$B$2*B15+weighting!$C$2*C15+weighting!$D$2*D15+weighting!$E$2*E15+weighting!$F$2*F15+weighting!$G$2*G15+weighting!$J$2*J15)</f>
        <v>3.9465000000000003</v>
      </c>
    </row>
    <row r="16" spans="1:11" ht="12.75">
      <c r="A16" s="18" t="s">
        <v>43</v>
      </c>
      <c r="B16" s="30">
        <v>3.35</v>
      </c>
      <c r="C16" s="30">
        <v>0.82</v>
      </c>
      <c r="D16" s="30">
        <v>9.31</v>
      </c>
      <c r="E16" s="30">
        <v>0.49</v>
      </c>
      <c r="F16" s="30">
        <v>2.12</v>
      </c>
      <c r="G16" s="30">
        <v>0.87</v>
      </c>
      <c r="H16" s="30">
        <v>9.91</v>
      </c>
      <c r="I16" s="30">
        <v>9.96</v>
      </c>
      <c r="J16" s="10">
        <f t="shared" si="0"/>
        <v>9.935</v>
      </c>
      <c r="K16" s="30">
        <f>IF(ISBLANK(A16),"",weighting!$B$2*B16+weighting!$C$2*C16+weighting!$D$2*D16+weighting!$E$2*E16+weighting!$F$2*F16+weighting!$G$2*G16+weighting!$J$2*J16)</f>
        <v>3.9015000000000004</v>
      </c>
    </row>
    <row r="17" spans="1:11" ht="12.75">
      <c r="A17" s="18"/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IF(ISBLANK(A17),"",weighting!$B$2*B17+weighting!$C$2*C17+weighting!$D$2*D17+weighting!$E$2*E17+weighting!$F$2*F17+weighting!$G$2*G17+weighting!$J$2*J17)</f>
      </c>
    </row>
    <row r="18" spans="1:11" ht="12.75">
      <c r="A18" s="18"/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IF(ISBLANK(A18),"",weighting!$B$2*B18+weighting!$C$2*C18+weighting!$D$2*D18+weighting!$E$2*E18+weighting!$F$2*F18+weighting!$G$2*G18+weighting!$J$2*J18)</f>
      </c>
    </row>
    <row r="19" spans="1:11" ht="12.75">
      <c r="A19" s="18"/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IF(ISBLANK(A19),"",weighting!$B$2*B19+weighting!$C$2*C19+weighting!$D$2*D19+weighting!$E$2*E19+weighting!$F$2*F19+weighting!$G$2*G19+weighting!$J$2*J19)</f>
      </c>
    </row>
    <row r="20" spans="1:11" ht="12.75">
      <c r="A20" s="18"/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IF(ISBLANK(A20),"",weighting!$B$2*B20+weighting!$C$2*C20+weighting!$D$2*D20+weighting!$E$2*E20+weighting!$F$2*F20+weighting!$G$2*G20+weighting!$J$2*J20)</f>
      </c>
    </row>
    <row r="21" spans="1:11" ht="12.75">
      <c r="A21" s="18"/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IF(ISBLANK(A21),"",weighting!$B$2*B21+weighting!$C$2*C21+weighting!$D$2*D21+weighting!$E$2*E21+weighting!$F$2*F21+weighting!$G$2*G21+weighting!$J$2*J21)</f>
      </c>
    </row>
    <row r="22" spans="1:11" ht="12.75">
      <c r="A22" s="18"/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IF(ISBLANK(A22),"",weighting!$B$2*B22+weighting!$C$2*C22+weighting!$D$2*D22+weighting!$E$2*E22+weighting!$F$2*F22+weighting!$G$2*G22+weighting!$J$2*J22)</f>
      </c>
    </row>
    <row r="23" spans="1:11" ht="12.75">
      <c r="A23" s="18"/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IF(ISBLANK(A23),"",weighting!$B$2*B23+weighting!$C$2*C23+weighting!$D$2*D23+weighting!$E$2*E23+weighting!$F$2*F23+weighting!$G$2*G23+weighting!$J$2*J23)</f>
      </c>
    </row>
    <row r="24" spans="1:11" ht="12.75">
      <c r="A24" s="18"/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IF(ISBLANK(A24),"",weighting!$B$2*B24+weighting!$C$2*C24+weighting!$D$2*D24+weighting!$E$2*E24+weighting!$F$2*F24+weighting!$G$2*G24+weighting!$J$2*J24)</f>
      </c>
    </row>
    <row r="25" spans="1:11" ht="12.75">
      <c r="A25" s="18"/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IF(ISBLANK(A25),"",weighting!$B$2*B25+weighting!$C$2*C25+weighting!$D$2*D25+weighting!$E$2*E25+weighting!$F$2*F25+weighting!$G$2*G25+weighting!$J$2*J25)</f>
      </c>
    </row>
    <row r="26" spans="1:11" ht="12.75">
      <c r="A26" s="18"/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IF(ISBLANK(A26),"",weighting!$B$2*B26+weighting!$C$2*C26+weighting!$D$2*D26+weighting!$E$2*E26+weighting!$F$2*F26+weighting!$G$2*G26+weighting!$J$2*J26)</f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I28">IF(COUNTBLANK(B8:B27)=20,"",MAX(B8:B27))</f>
        <v>4.42</v>
      </c>
      <c r="C28" s="8">
        <f t="shared" si="1"/>
        <v>0.95</v>
      </c>
      <c r="D28" s="8">
        <f t="shared" si="1"/>
        <v>9.71</v>
      </c>
      <c r="E28" s="8">
        <f t="shared" si="1"/>
        <v>0.66</v>
      </c>
      <c r="F28" s="8">
        <f t="shared" si="1"/>
        <v>2.12</v>
      </c>
      <c r="G28" s="8">
        <f t="shared" si="1"/>
        <v>1</v>
      </c>
      <c r="H28" s="8">
        <f t="shared" si="1"/>
        <v>9.97</v>
      </c>
      <c r="I28" s="8">
        <f t="shared" si="1"/>
        <v>10</v>
      </c>
      <c r="J28" s="8">
        <f>IF(COUNTBLANK(J8:J27)=20,"",MAX(J8:J27))</f>
        <v>9.97</v>
      </c>
      <c r="K28" s="8">
        <f>IF(COUNTBLANK(K8:K27)=20,"",MAX(K8:K27))</f>
        <v>3.9465000000000003</v>
      </c>
    </row>
    <row r="29" spans="1:11" ht="12.75">
      <c r="A29" s="7" t="s">
        <v>1</v>
      </c>
      <c r="B29" s="8">
        <f aca="true" t="shared" si="2" ref="B29:K29">IF(COUNTBLANK(B8:B27)=20,"",MIN(B8:B27))</f>
        <v>3.22</v>
      </c>
      <c r="C29" s="8">
        <f t="shared" si="2"/>
        <v>0.82</v>
      </c>
      <c r="D29" s="8">
        <f t="shared" si="2"/>
        <v>9.11</v>
      </c>
      <c r="E29" s="8">
        <f t="shared" si="2"/>
        <v>0.49</v>
      </c>
      <c r="F29" s="8">
        <f t="shared" si="2"/>
        <v>1.44</v>
      </c>
      <c r="G29" s="8">
        <f t="shared" si="2"/>
        <v>0.79</v>
      </c>
      <c r="H29" s="8">
        <f t="shared" si="2"/>
        <v>9.35</v>
      </c>
      <c r="I29" s="8">
        <f t="shared" si="2"/>
        <v>9.7</v>
      </c>
      <c r="J29" s="8">
        <f t="shared" si="2"/>
        <v>9.629999999999999</v>
      </c>
      <c r="K29" s="8">
        <f t="shared" si="2"/>
        <v>3.7755000000000005</v>
      </c>
    </row>
    <row r="30" spans="1:11" ht="12.75">
      <c r="A30" s="7" t="s">
        <v>2</v>
      </c>
      <c r="B30" s="8">
        <f aca="true" t="shared" si="3" ref="B30:K30">IF(ISERR(AVERAGE(B8:B27)),"",AVERAGE(B8:B27))</f>
        <v>3.6500000000000004</v>
      </c>
      <c r="C30" s="8">
        <f t="shared" si="3"/>
        <v>0.8933333333333332</v>
      </c>
      <c r="D30" s="8">
        <f t="shared" si="3"/>
        <v>9.433333333333332</v>
      </c>
      <c r="E30" s="8">
        <f t="shared" si="3"/>
        <v>0.5933333333333334</v>
      </c>
      <c r="F30" s="8">
        <f t="shared" si="3"/>
        <v>1.7811111111111109</v>
      </c>
      <c r="G30" s="8">
        <f t="shared" si="3"/>
        <v>0.8733333333333334</v>
      </c>
      <c r="H30" s="8">
        <f t="shared" si="3"/>
        <v>9.77222222222222</v>
      </c>
      <c r="I30" s="8">
        <f t="shared" si="3"/>
        <v>9.898888888888889</v>
      </c>
      <c r="J30" s="8">
        <f t="shared" si="3"/>
        <v>9.835555555555555</v>
      </c>
      <c r="K30" s="8">
        <f t="shared" si="3"/>
        <v>3.8527222222222224</v>
      </c>
    </row>
    <row r="31" spans="1:11" ht="12.75">
      <c r="A31" s="7" t="s">
        <v>3</v>
      </c>
      <c r="B31" s="8">
        <f aca="true" t="shared" si="4" ref="B31:K31">IF(ISERR(STDEV(B8:B27)),"",STDEV(B8:B27))</f>
        <v>0.3737980738313114</v>
      </c>
      <c r="C31" s="8">
        <f t="shared" si="4"/>
        <v>0.048218253804967304</v>
      </c>
      <c r="D31" s="8">
        <f t="shared" si="4"/>
        <v>0.17442763542518816</v>
      </c>
      <c r="E31" s="8">
        <f t="shared" si="4"/>
        <v>0.06480740698407803</v>
      </c>
      <c r="F31" s="8">
        <f t="shared" si="4"/>
        <v>0.2172236430757763</v>
      </c>
      <c r="G31" s="8">
        <f t="shared" si="4"/>
        <v>0.062048368229954444</v>
      </c>
      <c r="H31" s="8">
        <f t="shared" si="4"/>
        <v>0.1902483756685044</v>
      </c>
      <c r="I31" s="8">
        <f t="shared" si="4"/>
        <v>0.09319930853339739</v>
      </c>
      <c r="J31" s="8">
        <f t="shared" si="4"/>
        <v>0.1196986958064519</v>
      </c>
      <c r="K31" s="8">
        <f t="shared" si="4"/>
        <v>0.06063265988264647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1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I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>J7</f>
        <v>Average Skirt</v>
      </c>
      <c r="K37" s="28" t="s">
        <v>25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K57">IF(ISNUMBER(B8),IF(B$31=0,0,(B8-B$30)/B$31),"")</f>
        <v>0.24077170617153928</v>
      </c>
      <c r="C38" s="10">
        <f t="shared" si="7"/>
        <v>1.175211920694422</v>
      </c>
      <c r="D38" s="10">
        <f t="shared" si="7"/>
        <v>-0.5350834063984231</v>
      </c>
      <c r="E38" s="10">
        <f t="shared" si="7"/>
        <v>0.7200822998231015</v>
      </c>
      <c r="F38" s="10">
        <f t="shared" si="7"/>
        <v>-0.925825146210973</v>
      </c>
      <c r="G38" s="10">
        <f t="shared" si="7"/>
        <v>0.4297722474802009</v>
      </c>
      <c r="H38" s="10">
        <f t="shared" si="7"/>
        <v>1.039576695899866</v>
      </c>
      <c r="I38" s="10">
        <f t="shared" si="7"/>
        <v>0.7630004152405202</v>
      </c>
      <c r="J38" s="10">
        <f t="shared" si="7"/>
        <v>1.1231905539040903</v>
      </c>
      <c r="K38" s="10">
        <f t="shared" si="7"/>
        <v>-0.7540857074506812</v>
      </c>
      <c r="L38" s="10">
        <f aca="true" t="shared" si="8" ref="L38:L57">IF(ISERR(AVERAGE(B38:K38)),"",AVERAGE(B38:K38))</f>
        <v>0.32766115791536626</v>
      </c>
      <c r="M38" s="10">
        <f aca="true" t="shared" si="9" ref="M38:M57">IF(ISERR(STDEV(B38:K38)),"",STDEV(B38:K38))</f>
        <v>0.7961892921374442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t="shared" si="7"/>
        <v>-1.1503537072640233</v>
      </c>
      <c r="C39" s="10">
        <f t="shared" si="7"/>
        <v>0.9678215817483478</v>
      </c>
      <c r="D39" s="10">
        <f t="shared" si="7"/>
        <v>1.5861400975382203</v>
      </c>
      <c r="E39" s="10">
        <f t="shared" si="7"/>
        <v>0.25717224993682125</v>
      </c>
      <c r="F39" s="10">
        <f t="shared" si="7"/>
        <v>0.40920448451313945</v>
      </c>
      <c r="G39" s="10">
        <f t="shared" si="7"/>
        <v>-0.6983799021553296</v>
      </c>
      <c r="H39" s="10">
        <f t="shared" si="7"/>
        <v>-0.11680637032581642</v>
      </c>
      <c r="I39" s="10">
        <f t="shared" si="7"/>
        <v>0.22651574827452528</v>
      </c>
      <c r="J39" s="10">
        <f t="shared" si="7"/>
        <v>-0.004641283280581249</v>
      </c>
      <c r="K39" s="10">
        <f t="shared" si="7"/>
        <v>1.0436252986468202</v>
      </c>
      <c r="L39" s="10">
        <f t="shared" si="8"/>
        <v>0.25202981976321237</v>
      </c>
      <c r="M39" s="10">
        <f t="shared" si="9"/>
        <v>0.8175907123509409</v>
      </c>
    </row>
    <row r="40" spans="1:13" ht="12.75">
      <c r="A40" s="22" t="str">
        <f t="shared" si="6"/>
        <v>GARCIA-O</v>
      </c>
      <c r="B40" s="10">
        <f t="shared" si="7"/>
        <v>2.059935708356505</v>
      </c>
      <c r="C40" s="10">
        <f t="shared" si="7"/>
        <v>-0.48391079087417044</v>
      </c>
      <c r="D40" s="10">
        <f t="shared" si="7"/>
        <v>-1.8536818007374165</v>
      </c>
      <c r="E40" s="10">
        <f t="shared" si="7"/>
        <v>1.0286889997472883</v>
      </c>
      <c r="F40" s="10">
        <f t="shared" si="7"/>
        <v>0.4552399890208665</v>
      </c>
      <c r="G40" s="10">
        <f t="shared" si="7"/>
        <v>0.7521014330903525</v>
      </c>
      <c r="H40" s="10">
        <f t="shared" si="7"/>
        <v>0.1460079629072962</v>
      </c>
      <c r="I40" s="10">
        <f t="shared" si="7"/>
        <v>0.1192188148813301</v>
      </c>
      <c r="J40" s="10">
        <f t="shared" si="7"/>
        <v>0.16244491482084827</v>
      </c>
      <c r="K40" s="10">
        <f t="shared" si="7"/>
        <v>0.29320464931254037</v>
      </c>
      <c r="L40" s="10">
        <f t="shared" si="8"/>
        <v>0.267924988052544</v>
      </c>
      <c r="M40" s="10">
        <f t="shared" si="9"/>
        <v>1.009664016805551</v>
      </c>
    </row>
    <row r="41" spans="1:13" ht="12.75">
      <c r="A41" s="22" t="str">
        <f t="shared" si="6"/>
        <v>GARCIA-P</v>
      </c>
      <c r="B41" s="10">
        <f t="shared" si="7"/>
        <v>-1.0433440600766735</v>
      </c>
      <c r="C41" s="10">
        <f t="shared" si="7"/>
        <v>-1.3134721466584678</v>
      </c>
      <c r="D41" s="10">
        <f t="shared" si="7"/>
        <v>-0.3057619465133759</v>
      </c>
      <c r="E41" s="10">
        <f t="shared" si="7"/>
        <v>0.7200822998231015</v>
      </c>
      <c r="F41" s="10">
        <f t="shared" si="7"/>
        <v>-0.7877186326877889</v>
      </c>
      <c r="G41" s="10">
        <f t="shared" si="7"/>
        <v>-0.21488612374010224</v>
      </c>
      <c r="H41" s="10">
        <f t="shared" si="7"/>
        <v>0.4088222961403995</v>
      </c>
      <c r="I41" s="10">
        <f t="shared" si="7"/>
        <v>0.22651574827452528</v>
      </c>
      <c r="J41" s="10">
        <f t="shared" si="7"/>
        <v>0.41307421197299254</v>
      </c>
      <c r="K41" s="10">
        <f t="shared" si="7"/>
        <v>-1.273607695451333</v>
      </c>
      <c r="L41" s="10">
        <f t="shared" si="8"/>
        <v>-0.3170296048916722</v>
      </c>
      <c r="M41" s="10">
        <f t="shared" si="9"/>
        <v>0.752664577900022</v>
      </c>
    </row>
    <row r="42" spans="1:13" ht="12.75">
      <c r="A42" s="22" t="str">
        <f t="shared" si="6"/>
        <v>KOBRINETZ</v>
      </c>
      <c r="B42" s="10">
        <f t="shared" si="7"/>
        <v>-0.2140192943747033</v>
      </c>
      <c r="C42" s="10">
        <f t="shared" si="7"/>
        <v>0.345650564910127</v>
      </c>
      <c r="D42" s="10">
        <f t="shared" si="7"/>
        <v>0.09555060828543888</v>
      </c>
      <c r="E42" s="10">
        <f t="shared" si="7"/>
        <v>0.874385649785195</v>
      </c>
      <c r="F42" s="10">
        <f t="shared" si="7"/>
        <v>-0.18925707408732517</v>
      </c>
      <c r="G42" s="10">
        <f t="shared" si="7"/>
        <v>-0.8595444949604054</v>
      </c>
      <c r="H42" s="10">
        <f t="shared" si="7"/>
        <v>-0.905249370025145</v>
      </c>
      <c r="I42" s="10">
        <f t="shared" si="7"/>
        <v>-2.1340167863758257</v>
      </c>
      <c r="J42" s="10">
        <f t="shared" si="7"/>
        <v>-1.5501886157188562</v>
      </c>
      <c r="K42" s="10">
        <f t="shared" si="7"/>
        <v>-0.4407232384979182</v>
      </c>
      <c r="L42" s="10">
        <f t="shared" si="8"/>
        <v>-0.4977412051059419</v>
      </c>
      <c r="M42" s="10">
        <f t="shared" si="9"/>
        <v>0.8948591723287573</v>
      </c>
    </row>
    <row r="43" spans="1:13" ht="12.75">
      <c r="A43" s="22" t="str">
        <f t="shared" si="6"/>
        <v>LOPEZ</v>
      </c>
      <c r="B43" s="10">
        <f t="shared" si="7"/>
        <v>-0.026752411796838356</v>
      </c>
      <c r="C43" s="10">
        <f t="shared" si="7"/>
        <v>0.9678215817483478</v>
      </c>
      <c r="D43" s="10">
        <f t="shared" si="7"/>
        <v>0.4968631630842638</v>
      </c>
      <c r="E43" s="10">
        <f t="shared" si="7"/>
        <v>0.10286889997472781</v>
      </c>
      <c r="F43" s="10">
        <f t="shared" si="7"/>
        <v>-1.5703222093191658</v>
      </c>
      <c r="G43" s="10">
        <f t="shared" si="7"/>
        <v>-0.053721530935026456</v>
      </c>
      <c r="H43" s="10">
        <f t="shared" si="7"/>
        <v>0.35625942949377887</v>
      </c>
      <c r="I43" s="10">
        <f t="shared" si="7"/>
        <v>1.0848912154201058</v>
      </c>
      <c r="J43" s="10">
        <f t="shared" si="7"/>
        <v>0.7054750586505016</v>
      </c>
      <c r="K43" s="10">
        <f t="shared" si="7"/>
        <v>-1.18289750707028</v>
      </c>
      <c r="L43" s="10">
        <f t="shared" si="8"/>
        <v>0.08804856892504147</v>
      </c>
      <c r="M43" s="10">
        <f t="shared" si="9"/>
        <v>0.8683939811914894</v>
      </c>
    </row>
    <row r="44" spans="1:13" ht="12.75">
      <c r="A44" s="22" t="str">
        <f t="shared" si="6"/>
        <v>RODRIGUEZ</v>
      </c>
      <c r="B44" s="10">
        <f t="shared" si="7"/>
        <v>0.7490675303114562</v>
      </c>
      <c r="C44" s="10">
        <f t="shared" si="7"/>
        <v>-0.48391079087417044</v>
      </c>
      <c r="D44" s="10">
        <f t="shared" si="7"/>
        <v>0.3248720681704861</v>
      </c>
      <c r="E44" s="10">
        <f t="shared" si="7"/>
        <v>-1.4401645996462047</v>
      </c>
      <c r="F44" s="10">
        <f t="shared" si="7"/>
        <v>-0.05115056056414103</v>
      </c>
      <c r="G44" s="10">
        <f t="shared" si="7"/>
        <v>-1.343038273375631</v>
      </c>
      <c r="H44" s="10">
        <f t="shared" si="7"/>
        <v>0.5665108960802708</v>
      </c>
      <c r="I44" s="10">
        <f t="shared" si="7"/>
        <v>-1.061047452443836</v>
      </c>
      <c r="J44" s="10">
        <f t="shared" si="7"/>
        <v>0.037130266244768714</v>
      </c>
      <c r="K44" s="10">
        <f t="shared" si="7"/>
        <v>-0.036650581164058386</v>
      </c>
      <c r="L44" s="10">
        <f t="shared" si="8"/>
        <v>-0.273838149726106</v>
      </c>
      <c r="M44" s="10">
        <f t="shared" si="9"/>
        <v>0.7803746128817305</v>
      </c>
    </row>
    <row r="45" spans="1:13" ht="12.75">
      <c r="A45" s="22" t="str">
        <f t="shared" si="6"/>
        <v>BARRERA</v>
      </c>
      <c r="B45" s="10">
        <f t="shared" si="7"/>
        <v>0.18726688257786375</v>
      </c>
      <c r="C45" s="10">
        <f t="shared" si="7"/>
        <v>0.345650564910127</v>
      </c>
      <c r="D45" s="10">
        <f t="shared" si="7"/>
        <v>0.8981757178830888</v>
      </c>
      <c r="E45" s="10">
        <f t="shared" si="7"/>
        <v>-0.6686478498357376</v>
      </c>
      <c r="F45" s="10">
        <f t="shared" si="7"/>
        <v>1.0997370521290593</v>
      </c>
      <c r="G45" s="10">
        <f t="shared" si="7"/>
        <v>2.041418175530957</v>
      </c>
      <c r="H45" s="10">
        <f t="shared" si="7"/>
        <v>-2.2193210361906894</v>
      </c>
      <c r="I45" s="10">
        <f t="shared" si="7"/>
        <v>0.1192188148813301</v>
      </c>
      <c r="J45" s="10">
        <f t="shared" si="7"/>
        <v>-1.7172748138202858</v>
      </c>
      <c r="K45" s="10">
        <f t="shared" si="7"/>
        <v>1.5466545251236434</v>
      </c>
      <c r="L45" s="10">
        <f t="shared" si="8"/>
        <v>0.16328780331893566</v>
      </c>
      <c r="M45" s="10">
        <f t="shared" si="9"/>
        <v>1.3662318594290839</v>
      </c>
    </row>
    <row r="46" spans="1:13" ht="12.75">
      <c r="A46" s="22" t="str">
        <f t="shared" si="6"/>
        <v>RAMIREZ</v>
      </c>
      <c r="B46" s="10">
        <f t="shared" si="7"/>
        <v>-0.8025723539051329</v>
      </c>
      <c r="C46" s="10">
        <f t="shared" si="7"/>
        <v>-1.5208624856045423</v>
      </c>
      <c r="D46" s="10">
        <f t="shared" si="7"/>
        <v>-0.7070745013122008</v>
      </c>
      <c r="E46" s="10">
        <f t="shared" si="7"/>
        <v>-1.594467949608298</v>
      </c>
      <c r="F46" s="10">
        <f t="shared" si="7"/>
        <v>1.5600920972063397</v>
      </c>
      <c r="G46" s="10">
        <f t="shared" si="7"/>
        <v>-0.053721530935026456</v>
      </c>
      <c r="H46" s="10">
        <f t="shared" si="7"/>
        <v>0.7241994960201328</v>
      </c>
      <c r="I46" s="10">
        <f t="shared" si="7"/>
        <v>0.6557034818473251</v>
      </c>
      <c r="J46" s="10">
        <f t="shared" si="7"/>
        <v>0.8307897072265812</v>
      </c>
      <c r="K46" s="10">
        <f t="shared" si="7"/>
        <v>0.8044802565512816</v>
      </c>
      <c r="L46" s="10">
        <f t="shared" si="8"/>
        <v>-0.010343378251353974</v>
      </c>
      <c r="M46" s="10">
        <f t="shared" si="9"/>
        <v>1.0917337365136335</v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2.059935708356505</v>
      </c>
      <c r="C58" s="10">
        <f t="shared" si="10"/>
        <v>-1.5208624856045423</v>
      </c>
      <c r="D58" s="10">
        <f t="shared" si="10"/>
        <v>-1.8536818007374165</v>
      </c>
      <c r="E58" s="10">
        <f t="shared" si="10"/>
        <v>-1.594467949608298</v>
      </c>
      <c r="F58" s="10">
        <f t="shared" si="10"/>
        <v>-1.5703222093191658</v>
      </c>
      <c r="G58" s="10">
        <f t="shared" si="10"/>
        <v>2.041418175530957</v>
      </c>
      <c r="H58" s="10">
        <f t="shared" si="10"/>
        <v>-2.2193210361906894</v>
      </c>
      <c r="I58" s="10">
        <f t="shared" si="10"/>
        <v>-2.1340167863758257</v>
      </c>
      <c r="J58" s="10">
        <f t="shared" si="10"/>
        <v>-1.7172748138202858</v>
      </c>
      <c r="K58" s="10">
        <f t="shared" si="10"/>
        <v>1.5466545251236434</v>
      </c>
      <c r="L58" s="10">
        <f t="shared" si="10"/>
        <v>-0.4977412051059419</v>
      </c>
      <c r="M58" s="10">
        <f t="shared" si="10"/>
        <v>1.3662318594290839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-0.026752411796838356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0.345650564910127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0.09555060828543888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0.10286889997472781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-0.05115056056414103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-0.053721530935026456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-0.11680637032581642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0.1192188148813301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-0.004641283280581249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-0.036650581164058386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-0.010343378251353974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0.752664577900022</v>
      </c>
    </row>
    <row r="60" spans="1:13" ht="12.75">
      <c r="A60" s="7" t="s">
        <v>7</v>
      </c>
      <c r="B60" s="10">
        <f aca="true" t="shared" si="11" ref="B60:K60">IF(ISERR(AVERAGE(B38:B57)),"",AVERAGE(B38:B57))</f>
        <v>-8.018277400070575E-16</v>
      </c>
      <c r="C60" s="10">
        <f t="shared" si="11"/>
        <v>2.3438041630975527E-15</v>
      </c>
      <c r="D60" s="10">
        <f t="shared" si="11"/>
        <v>9.066821367772112E-15</v>
      </c>
      <c r="E60" s="10">
        <f t="shared" si="11"/>
        <v>-6.167905692361981E-16</v>
      </c>
      <c r="F60" s="10">
        <f t="shared" si="11"/>
        <v>1.1842378929335002E-15</v>
      </c>
      <c r="G60" s="10">
        <f t="shared" si="11"/>
        <v>-1.177298999029593E-15</v>
      </c>
      <c r="H60" s="10">
        <f t="shared" si="11"/>
        <v>1.0362081563168127E-14</v>
      </c>
      <c r="I60" s="10">
        <f t="shared" si="11"/>
        <v>1.2335811384723961E-17</v>
      </c>
      <c r="J60" s="10">
        <f t="shared" si="11"/>
        <v>6.587323279442596E-15</v>
      </c>
      <c r="K60" s="10">
        <f t="shared" si="11"/>
        <v>1.6529987255530109E-15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1.0000000000000053</v>
      </c>
      <c r="C61" s="10">
        <f t="shared" si="12"/>
        <v>0.9999999999999476</v>
      </c>
      <c r="D61" s="10">
        <f t="shared" si="12"/>
        <v>0.9999999999996338</v>
      </c>
      <c r="E61" s="10">
        <f t="shared" si="12"/>
        <v>1.0000000000000089</v>
      </c>
      <c r="F61" s="10">
        <f t="shared" si="12"/>
        <v>0.9999999999999879</v>
      </c>
      <c r="G61" s="10">
        <f t="shared" si="12"/>
        <v>0.9999999999999976</v>
      </c>
      <c r="H61" s="10">
        <f t="shared" si="12"/>
        <v>0.9999999999991735</v>
      </c>
      <c r="I61" s="10">
        <f t="shared" si="12"/>
        <v>1.0000000000004463</v>
      </c>
      <c r="J61" s="10">
        <f t="shared" si="12"/>
        <v>1.0000000000004334</v>
      </c>
      <c r="K61" s="10">
        <f t="shared" si="12"/>
        <v>0.9999999999999689</v>
      </c>
      <c r="L61" s="24"/>
      <c r="M61" s="24"/>
    </row>
    <row r="62" spans="1:13" ht="12.75">
      <c r="A62" s="22" t="s">
        <v>9</v>
      </c>
      <c r="B62" s="10">
        <f aca="true" t="shared" si="13" ref="B62:K63">B30</f>
        <v>3.6500000000000004</v>
      </c>
      <c r="C62" s="10">
        <f t="shared" si="13"/>
        <v>0.8933333333333332</v>
      </c>
      <c r="D62" s="10">
        <f t="shared" si="13"/>
        <v>9.433333333333332</v>
      </c>
      <c r="E62" s="10">
        <f t="shared" si="13"/>
        <v>0.5933333333333334</v>
      </c>
      <c r="F62" s="10">
        <f t="shared" si="13"/>
        <v>1.7811111111111109</v>
      </c>
      <c r="G62" s="10">
        <f t="shared" si="13"/>
        <v>0.8733333333333334</v>
      </c>
      <c r="H62" s="10">
        <f t="shared" si="13"/>
        <v>9.77222222222222</v>
      </c>
      <c r="I62" s="10">
        <f t="shared" si="13"/>
        <v>9.898888888888889</v>
      </c>
      <c r="J62" s="10">
        <f t="shared" si="13"/>
        <v>9.835555555555555</v>
      </c>
      <c r="K62" s="10">
        <f t="shared" si="13"/>
        <v>3.8527222222222224</v>
      </c>
      <c r="L62" s="24"/>
      <c r="M62" s="24"/>
    </row>
    <row r="63" spans="1:13" ht="12.75">
      <c r="A63" s="22" t="s">
        <v>10</v>
      </c>
      <c r="B63" s="10">
        <f t="shared" si="13"/>
        <v>0.3737980738313114</v>
      </c>
      <c r="C63" s="10">
        <f t="shared" si="13"/>
        <v>0.048218253804967304</v>
      </c>
      <c r="D63" s="10">
        <f t="shared" si="13"/>
        <v>0.17442763542518816</v>
      </c>
      <c r="E63" s="10">
        <f t="shared" si="13"/>
        <v>0.06480740698407803</v>
      </c>
      <c r="F63" s="10">
        <f t="shared" si="13"/>
        <v>0.2172236430757763</v>
      </c>
      <c r="G63" s="10">
        <f t="shared" si="13"/>
        <v>0.062048368229954444</v>
      </c>
      <c r="H63" s="10">
        <f t="shared" si="13"/>
        <v>0.1902483756685044</v>
      </c>
      <c r="I63" s="10">
        <f t="shared" si="13"/>
        <v>0.09319930853339739</v>
      </c>
      <c r="J63" s="10">
        <f t="shared" si="13"/>
        <v>0.1196986958064519</v>
      </c>
      <c r="K63" s="10">
        <f t="shared" si="13"/>
        <v>0.06063265988264647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October 8, 2001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2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CASTILLO</v>
      </c>
      <c r="B8" s="30">
        <v>0.75</v>
      </c>
      <c r="C8" s="30">
        <v>2.19</v>
      </c>
      <c r="D8" s="30">
        <v>9.97</v>
      </c>
      <c r="E8" s="30">
        <v>1.02</v>
      </c>
      <c r="F8" s="30">
        <v>6.76</v>
      </c>
      <c r="G8" s="30">
        <v>5.68</v>
      </c>
      <c r="H8" s="30">
        <v>8.57</v>
      </c>
      <c r="I8" s="30">
        <v>9.96</v>
      </c>
      <c r="J8" s="10">
        <f>IF(ISERR(AVERAGE(H8:I8)),"",AVERAGE(H8:I8))</f>
        <v>9.265</v>
      </c>
      <c r="K8" s="30">
        <f>IF(ISBLANK(1!A8),"",weighting!$B$2*B8+weighting!$C$2*C8+weighting!$D$2*D8+weighting!$E$2*E8+weighting!$F$2*F8+weighting!$G$2*G8+weighting!$J$2*J8)</f>
        <v>5.925999999999999</v>
      </c>
    </row>
    <row r="9" spans="1:11" ht="12.75">
      <c r="A9" s="22" t="str">
        <f>IF(1!A9&lt;&gt;"",1!A9,"")</f>
        <v>CUNNIFF</v>
      </c>
      <c r="B9" s="30">
        <v>0.75</v>
      </c>
      <c r="C9" s="30">
        <v>2.28</v>
      </c>
      <c r="D9" s="30">
        <v>9.97</v>
      </c>
      <c r="E9" s="30">
        <v>0.99</v>
      </c>
      <c r="F9" s="30">
        <v>7.69</v>
      </c>
      <c r="G9" s="30">
        <v>5.68</v>
      </c>
      <c r="H9" s="30">
        <v>9.04</v>
      </c>
      <c r="I9" s="30">
        <v>9.74</v>
      </c>
      <c r="J9" s="10">
        <f aca="true" t="shared" si="0" ref="J9:J27">IF(ISERR(AVERAGE(H9:I9)),"",AVERAGE(H9:I9))</f>
        <v>9.39</v>
      </c>
      <c r="K9" s="30">
        <f>IF(ISBLANK(1!A9),"",weighting!$B$2*B9+weighting!$C$2*C9+weighting!$D$2*D9+weighting!$E$2*E9+weighting!$F$2*F9+weighting!$G$2*G9+weighting!$J$2*J9)</f>
        <v>6.2219999999999995</v>
      </c>
    </row>
    <row r="10" spans="1:11" ht="12.75">
      <c r="A10" s="22" t="str">
        <f>IF(1!A10&lt;&gt;"",1!A10,"")</f>
        <v>GARCIA-O</v>
      </c>
      <c r="B10" s="30">
        <v>0.75</v>
      </c>
      <c r="C10" s="30">
        <v>1.94</v>
      </c>
      <c r="D10" s="30">
        <v>9.85</v>
      </c>
      <c r="E10" s="30">
        <v>1.48</v>
      </c>
      <c r="F10" s="30">
        <v>6.7</v>
      </c>
      <c r="G10" s="30">
        <v>5.1</v>
      </c>
      <c r="H10" s="30">
        <v>8.6</v>
      </c>
      <c r="I10" s="30">
        <v>10</v>
      </c>
      <c r="J10" s="10">
        <f t="shared" si="0"/>
        <v>9.3</v>
      </c>
      <c r="K10" s="30">
        <f>IF(ISBLANK(1!A10),"",weighting!$B$2*B10+weighting!$C$2*C10+weighting!$D$2*D10+weighting!$E$2*E10+weighting!$F$2*F10+weighting!$G$2*G10+weighting!$J$2*J10)</f>
        <v>5.8735</v>
      </c>
    </row>
    <row r="11" spans="1:11" ht="12.75">
      <c r="A11" s="22" t="str">
        <f>IF(1!A11&lt;&gt;"",1!A11,"")</f>
        <v>GARCIA-P</v>
      </c>
      <c r="B11" s="30">
        <v>0.75</v>
      </c>
      <c r="C11" s="30">
        <v>2.23</v>
      </c>
      <c r="D11" s="30">
        <v>9.96</v>
      </c>
      <c r="E11" s="30">
        <v>1.06</v>
      </c>
      <c r="F11" s="30">
        <v>7.8</v>
      </c>
      <c r="G11" s="30">
        <v>5.72</v>
      </c>
      <c r="H11" s="30">
        <v>8.78</v>
      </c>
      <c r="I11" s="30">
        <v>9.67</v>
      </c>
      <c r="J11" s="10">
        <f t="shared" si="0"/>
        <v>9.225</v>
      </c>
      <c r="K11" s="30">
        <f>IF(ISBLANK(1!A11),"",weighting!$B$2*B11+weighting!$C$2*C11+weighting!$D$2*D11+weighting!$E$2*E11+weighting!$F$2*F11+weighting!$G$2*G11+weighting!$J$2*J11)</f>
        <v>6.246</v>
      </c>
    </row>
    <row r="12" spans="1:11" ht="12.75">
      <c r="A12" s="22" t="str">
        <f>IF(1!A12&lt;&gt;"",1!A12,"")</f>
        <v>KOBRINETZ</v>
      </c>
      <c r="B12" s="30">
        <v>0.75</v>
      </c>
      <c r="C12" s="30">
        <v>2</v>
      </c>
      <c r="D12" s="30">
        <v>9.8</v>
      </c>
      <c r="E12" s="30">
        <v>1.01</v>
      </c>
      <c r="F12" s="30">
        <v>7.6</v>
      </c>
      <c r="G12" s="30">
        <v>6.44</v>
      </c>
      <c r="H12" s="30">
        <v>7.92</v>
      </c>
      <c r="I12" s="30">
        <v>9.47</v>
      </c>
      <c r="J12" s="10">
        <f t="shared" si="0"/>
        <v>8.695</v>
      </c>
      <c r="K12" s="30">
        <f>IF(ISBLANK(1!A12),"",weighting!$B$2*B12+weighting!$C$2*C12+weighting!$D$2*D12+weighting!$E$2*E12+weighting!$F$2*F12+weighting!$G$2*G12+weighting!$J$2*J12)</f>
        <v>6.1425</v>
      </c>
    </row>
    <row r="13" spans="1:11" ht="12.75">
      <c r="A13" s="22" t="str">
        <f>IF(1!A13&lt;&gt;"",1!A13,"")</f>
        <v>LOPEZ</v>
      </c>
      <c r="B13" s="30">
        <v>0.75</v>
      </c>
      <c r="C13" s="30">
        <v>2.16</v>
      </c>
      <c r="D13" s="30">
        <v>9.98</v>
      </c>
      <c r="E13" s="30">
        <v>1.22</v>
      </c>
      <c r="F13" s="30">
        <v>7.68</v>
      </c>
      <c r="G13" s="30">
        <v>5.59</v>
      </c>
      <c r="H13" s="30">
        <v>8.65</v>
      </c>
      <c r="I13" s="30">
        <v>9.77</v>
      </c>
      <c r="J13" s="10">
        <f t="shared" si="0"/>
        <v>9.21</v>
      </c>
      <c r="K13" s="30">
        <f>IF(ISBLANK(1!A13),"",weighting!$B$2*B13+weighting!$C$2*C13+weighting!$D$2*D13+weighting!$E$2*E13+weighting!$F$2*F13+weighting!$G$2*G13+weighting!$J$2*J13)</f>
        <v>6.2165</v>
      </c>
    </row>
    <row r="14" spans="1:11" ht="12.75">
      <c r="A14" s="22" t="str">
        <f>IF(1!A14&lt;&gt;"",1!A14,"")</f>
        <v>RODRIGUEZ</v>
      </c>
      <c r="B14" s="30">
        <v>0.75</v>
      </c>
      <c r="C14" s="30">
        <v>1.61</v>
      </c>
      <c r="D14" s="30">
        <v>9.84</v>
      </c>
      <c r="E14" s="30">
        <v>1.21</v>
      </c>
      <c r="F14" s="30">
        <v>7.49</v>
      </c>
      <c r="G14" s="30">
        <v>4.68</v>
      </c>
      <c r="H14" s="30">
        <v>8.63</v>
      </c>
      <c r="I14" s="30">
        <v>9.7</v>
      </c>
      <c r="J14" s="10">
        <f t="shared" si="0"/>
        <v>9.165</v>
      </c>
      <c r="K14" s="30">
        <f>IF(ISBLANK(1!A14),"",weighting!$B$2*B14+weighting!$C$2*C14+weighting!$D$2*D14+weighting!$E$2*E14+weighting!$F$2*F14+weighting!$G$2*G14+weighting!$J$2*J14)</f>
        <v>5.9795</v>
      </c>
    </row>
    <row r="15" spans="1:11" ht="12.75">
      <c r="A15" s="22" t="str">
        <f>IF(1!A15&lt;&gt;"",1!A15,"")</f>
        <v>BARRERA</v>
      </c>
      <c r="B15" s="30">
        <v>0.75</v>
      </c>
      <c r="C15" s="30">
        <v>2.01</v>
      </c>
      <c r="D15" s="30">
        <v>9.91</v>
      </c>
      <c r="E15" s="30">
        <v>1.1</v>
      </c>
      <c r="F15" s="30">
        <v>7.48</v>
      </c>
      <c r="G15" s="30">
        <v>6.94</v>
      </c>
      <c r="H15" s="30">
        <v>9.06</v>
      </c>
      <c r="I15" s="30">
        <v>9.72</v>
      </c>
      <c r="J15" s="10">
        <f t="shared" si="0"/>
        <v>9.39</v>
      </c>
      <c r="K15" s="30">
        <f>IF(ISBLANK(1!A15),"",weighting!$B$2*B15+weighting!$C$2*C15+weighting!$D$2*D15+weighting!$E$2*E15+weighting!$F$2*F15+weighting!$G$2*G15+weighting!$J$2*J15)</f>
        <v>6.2625</v>
      </c>
    </row>
    <row r="16" spans="1:11" ht="12.75">
      <c r="A16" s="22" t="str">
        <f>IF(1!A16&lt;&gt;"",1!A16,"")</f>
        <v>RAMIREZ</v>
      </c>
      <c r="B16" s="30">
        <v>0.75</v>
      </c>
      <c r="C16" s="30">
        <v>2.25</v>
      </c>
      <c r="D16" s="30">
        <v>9.98</v>
      </c>
      <c r="E16" s="30">
        <v>1.2</v>
      </c>
      <c r="F16" s="30">
        <v>8.09</v>
      </c>
      <c r="G16" s="30">
        <v>6.57</v>
      </c>
      <c r="H16" s="30">
        <v>8.82</v>
      </c>
      <c r="I16" s="30">
        <v>9.76</v>
      </c>
      <c r="J16" s="10">
        <f t="shared" si="0"/>
        <v>9.29</v>
      </c>
      <c r="K16" s="30">
        <f>IF(ISBLANK(1!A16),"",weighting!$B$2*B16+weighting!$C$2*C16+weighting!$D$2*D16+weighting!$E$2*E16+weighting!$F$2*F16+weighting!$G$2*G16+weighting!$J$2*J16)</f>
        <v>6.451500000000001</v>
      </c>
    </row>
    <row r="17" spans="1:11" ht="12.75">
      <c r="A17" s="22">
        <f>IF(1!A17&lt;&gt;"",1!A17,"")</f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>
        <f>IF(1!A19&lt;&gt;"",1!A19,"")</f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>
        <f>IF(1!A23&lt;&gt;"",1!A23,"")</f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2.28</v>
      </c>
      <c r="D28" s="8">
        <f t="shared" si="1"/>
        <v>9.98</v>
      </c>
      <c r="E28" s="8">
        <f t="shared" si="1"/>
        <v>1.48</v>
      </c>
      <c r="F28" s="8">
        <f t="shared" si="1"/>
        <v>8.09</v>
      </c>
      <c r="G28" s="8">
        <f t="shared" si="1"/>
        <v>6.94</v>
      </c>
      <c r="H28" s="8">
        <f t="shared" si="1"/>
        <v>9.06</v>
      </c>
      <c r="I28" s="8">
        <f t="shared" si="1"/>
        <v>10</v>
      </c>
      <c r="J28" s="8">
        <f t="shared" si="1"/>
        <v>9.39</v>
      </c>
      <c r="K28" s="8">
        <f t="shared" si="1"/>
        <v>6.451500000000001</v>
      </c>
    </row>
    <row r="29" spans="1:11" ht="12.75">
      <c r="A29" s="7" t="s">
        <v>1</v>
      </c>
      <c r="B29" s="8">
        <f aca="true" t="shared" si="2" ref="B29:K29">IF(COUNTBLANK(B8:B27)=20,"",MIN(B8:B27))</f>
        <v>0.75</v>
      </c>
      <c r="C29" s="8">
        <f t="shared" si="2"/>
        <v>1.61</v>
      </c>
      <c r="D29" s="8">
        <f t="shared" si="2"/>
        <v>9.8</v>
      </c>
      <c r="E29" s="8">
        <f t="shared" si="2"/>
        <v>0.99</v>
      </c>
      <c r="F29" s="8">
        <f t="shared" si="2"/>
        <v>6.7</v>
      </c>
      <c r="G29" s="8">
        <f t="shared" si="2"/>
        <v>4.68</v>
      </c>
      <c r="H29" s="8">
        <f t="shared" si="2"/>
        <v>7.92</v>
      </c>
      <c r="I29" s="8">
        <f t="shared" si="2"/>
        <v>9.47</v>
      </c>
      <c r="J29" s="8">
        <f t="shared" si="2"/>
        <v>8.695</v>
      </c>
      <c r="K29" s="8">
        <f t="shared" si="2"/>
        <v>5.8735</v>
      </c>
    </row>
    <row r="30" spans="1:11" ht="12.75">
      <c r="A30" s="7" t="s">
        <v>2</v>
      </c>
      <c r="B30" s="8">
        <f aca="true" t="shared" si="3" ref="B30:K30">IF(ISERR(AVERAGE(B8:B27)),"",AVERAGE(B8:B27))</f>
        <v>0.75</v>
      </c>
      <c r="C30" s="8">
        <f t="shared" si="3"/>
        <v>2.0744444444444445</v>
      </c>
      <c r="D30" s="8">
        <f t="shared" si="3"/>
        <v>9.91777777777778</v>
      </c>
      <c r="E30" s="8">
        <f t="shared" si="3"/>
        <v>1.1433333333333333</v>
      </c>
      <c r="F30" s="8">
        <f t="shared" si="3"/>
        <v>7.4766666666666675</v>
      </c>
      <c r="G30" s="8">
        <f t="shared" si="3"/>
        <v>5.822222222222222</v>
      </c>
      <c r="H30" s="8">
        <f t="shared" si="3"/>
        <v>8.674444444444443</v>
      </c>
      <c r="I30" s="8">
        <f t="shared" si="3"/>
        <v>9.754444444444445</v>
      </c>
      <c r="J30" s="8">
        <f t="shared" si="3"/>
        <v>9.214444444444446</v>
      </c>
      <c r="K30" s="8">
        <f t="shared" si="3"/>
        <v>6.1466666666666665</v>
      </c>
    </row>
    <row r="31" spans="1:11" ht="12.75">
      <c r="A31" s="7" t="s">
        <v>3</v>
      </c>
      <c r="B31" s="8">
        <f aca="true" t="shared" si="4" ref="B31:K31">IF(ISERR(STDEV(B8:B27)),"",STDEV(B8:B27))</f>
        <v>0</v>
      </c>
      <c r="C31" s="8">
        <f t="shared" si="4"/>
        <v>0.21255064755906528</v>
      </c>
      <c r="D31" s="8">
        <f t="shared" si="4"/>
        <v>0.07031674369911854</v>
      </c>
      <c r="E31" s="8">
        <f t="shared" si="4"/>
        <v>0.1550000000000006</v>
      </c>
      <c r="F31" s="8">
        <f t="shared" si="4"/>
        <v>0.46095010575982925</v>
      </c>
      <c r="G31" s="8">
        <f t="shared" si="4"/>
        <v>0.7177530525497183</v>
      </c>
      <c r="H31" s="8">
        <f t="shared" si="4"/>
        <v>0.3359356750596593</v>
      </c>
      <c r="I31" s="8">
        <f t="shared" si="4"/>
        <v>0.15621388471504702</v>
      </c>
      <c r="J31" s="8">
        <f t="shared" si="4"/>
        <v>0.20905209345460524</v>
      </c>
      <c r="K31" s="8">
        <f t="shared" si="4"/>
        <v>0.18642542074514815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2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25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K57">IF(ISNUMBER(B8),IF(B$31=0,0,(B8-B$30)/B$31),"")</f>
        <v>0</v>
      </c>
      <c r="C38" s="10">
        <f t="shared" si="7"/>
        <v>0.5436612726547629</v>
      </c>
      <c r="D38" s="10">
        <f t="shared" si="7"/>
        <v>0.7426712255857226</v>
      </c>
      <c r="E38" s="10">
        <f t="shared" si="7"/>
        <v>-0.7956989247311794</v>
      </c>
      <c r="F38" s="10">
        <f t="shared" si="7"/>
        <v>-1.5547597401790716</v>
      </c>
      <c r="G38" s="10">
        <f t="shared" si="7"/>
        <v>-0.19814924049016233</v>
      </c>
      <c r="H38" s="10">
        <f t="shared" si="7"/>
        <v>-0.31090608172500456</v>
      </c>
      <c r="I38" s="10">
        <f t="shared" si="7"/>
        <v>1.3158597005030241</v>
      </c>
      <c r="J38" s="10">
        <f t="shared" si="7"/>
        <v>0.24183233336781915</v>
      </c>
      <c r="K38" s="10">
        <f t="shared" si="7"/>
        <v>-1.183672622460262</v>
      </c>
      <c r="L38" s="10">
        <f aca="true" t="shared" si="8" ref="L38:L57">IF(ISERR(AVERAGE(B38:K38)),"",AVERAGE(B38:K38))</f>
        <v>-0.11991620774743512</v>
      </c>
      <c r="M38" s="10">
        <f aca="true" t="shared" si="9" ref="M38:M57">IF(ISERR(STDEV(B38:K38)),"",STDEV(B38:K38))</f>
        <v>0.8869874111335637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t="shared" si="7"/>
        <v>0</v>
      </c>
      <c r="C39" s="10">
        <f t="shared" si="7"/>
        <v>0.96708976385703</v>
      </c>
      <c r="D39" s="10">
        <f t="shared" si="7"/>
        <v>0.7426712255857226</v>
      </c>
      <c r="E39" s="10">
        <f t="shared" si="7"/>
        <v>-0.989247311827953</v>
      </c>
      <c r="F39" s="10">
        <f t="shared" si="7"/>
        <v>0.4628122017277221</v>
      </c>
      <c r="G39" s="10">
        <f t="shared" si="7"/>
        <v>-0.19814924049016233</v>
      </c>
      <c r="H39" s="10">
        <f t="shared" si="7"/>
        <v>1.0881712860375317</v>
      </c>
      <c r="I39" s="10">
        <f t="shared" si="7"/>
        <v>-0.09246581679210741</v>
      </c>
      <c r="J39" s="10">
        <f t="shared" si="7"/>
        <v>0.8397694213651857</v>
      </c>
      <c r="K39" s="10">
        <f t="shared" si="7"/>
        <v>0.4040936747371865</v>
      </c>
      <c r="L39" s="10">
        <f t="shared" si="8"/>
        <v>0.32247452042001556</v>
      </c>
      <c r="M39" s="10">
        <f t="shared" si="9"/>
        <v>0.6446501679254507</v>
      </c>
    </row>
    <row r="40" spans="1:13" ht="12.75">
      <c r="A40" s="22" t="str">
        <f t="shared" si="6"/>
        <v>GARCIA-O</v>
      </c>
      <c r="B40" s="10">
        <f t="shared" si="7"/>
        <v>0</v>
      </c>
      <c r="C40" s="10">
        <f t="shared" si="7"/>
        <v>-0.6325289806848698</v>
      </c>
      <c r="D40" s="10">
        <f t="shared" si="7"/>
        <v>-0.9638924417176776</v>
      </c>
      <c r="E40" s="10">
        <f t="shared" si="7"/>
        <v>2.1720430107526796</v>
      </c>
      <c r="F40" s="10">
        <f t="shared" si="7"/>
        <v>-1.6849256719149928</v>
      </c>
      <c r="G40" s="10">
        <f t="shared" si="7"/>
        <v>-1.0062266118641054</v>
      </c>
      <c r="H40" s="10">
        <f t="shared" si="7"/>
        <v>-0.22160327101675922</v>
      </c>
      <c r="I40" s="10">
        <f t="shared" si="7"/>
        <v>1.571918885465769</v>
      </c>
      <c r="J40" s="10">
        <f t="shared" si="7"/>
        <v>0.40925471800708246</v>
      </c>
      <c r="K40" s="10">
        <f t="shared" si="7"/>
        <v>-1.4652865771996704</v>
      </c>
      <c r="L40" s="10">
        <f t="shared" si="8"/>
        <v>-0.18212469401725442</v>
      </c>
      <c r="M40" s="10">
        <f t="shared" si="9"/>
        <v>1.2649688636265166</v>
      </c>
    </row>
    <row r="41" spans="1:13" ht="12.75">
      <c r="A41" s="22" t="str">
        <f t="shared" si="6"/>
        <v>GARCIA-P</v>
      </c>
      <c r="B41" s="10">
        <f t="shared" si="7"/>
        <v>0</v>
      </c>
      <c r="C41" s="10">
        <f t="shared" si="7"/>
        <v>0.7318517131891044</v>
      </c>
      <c r="D41" s="10">
        <f t="shared" si="7"/>
        <v>0.6004575866437768</v>
      </c>
      <c r="E41" s="10">
        <f t="shared" si="7"/>
        <v>-0.537634408602148</v>
      </c>
      <c r="F41" s="10">
        <f t="shared" si="7"/>
        <v>0.701449743243578</v>
      </c>
      <c r="G41" s="10">
        <f t="shared" si="7"/>
        <v>-0.14241976660230413</v>
      </c>
      <c r="H41" s="10">
        <f t="shared" si="7"/>
        <v>0.3142135932327232</v>
      </c>
      <c r="I41" s="10">
        <f t="shared" si="7"/>
        <v>-0.5405693904769225</v>
      </c>
      <c r="J41" s="10">
        <f t="shared" si="7"/>
        <v>0.05049246520865741</v>
      </c>
      <c r="K41" s="10">
        <f t="shared" si="7"/>
        <v>0.5328314826180655</v>
      </c>
      <c r="L41" s="10">
        <f t="shared" si="8"/>
        <v>0.17106730184545307</v>
      </c>
      <c r="M41" s="10">
        <f t="shared" si="9"/>
        <v>0.4810043013647134</v>
      </c>
    </row>
    <row r="42" spans="1:13" ht="12.75">
      <c r="A42" s="22" t="str">
        <f t="shared" si="6"/>
        <v>KOBRINETZ</v>
      </c>
      <c r="B42" s="10">
        <f t="shared" si="7"/>
        <v>0</v>
      </c>
      <c r="C42" s="10">
        <f t="shared" si="7"/>
        <v>-0.3502433198833578</v>
      </c>
      <c r="D42" s="10">
        <f t="shared" si="7"/>
        <v>-1.6749606364274066</v>
      </c>
      <c r="E42" s="10">
        <f t="shared" si="7"/>
        <v>-0.8602150537634373</v>
      </c>
      <c r="F42" s="10">
        <f t="shared" si="7"/>
        <v>0.26756330412383733</v>
      </c>
      <c r="G42" s="10">
        <f t="shared" si="7"/>
        <v>0.8607107633791433</v>
      </c>
      <c r="H42" s="10">
        <f t="shared" si="7"/>
        <v>-2.2458003137370284</v>
      </c>
      <c r="I42" s="10">
        <f t="shared" si="7"/>
        <v>-1.8208653152906702</v>
      </c>
      <c r="J42" s="10">
        <f t="shared" si="7"/>
        <v>-2.484760787900174</v>
      </c>
      <c r="K42" s="10">
        <f t="shared" si="7"/>
        <v>-0.022350313868206035</v>
      </c>
      <c r="L42" s="10">
        <f t="shared" si="8"/>
        <v>-0.83309216733673</v>
      </c>
      <c r="M42" s="10">
        <f t="shared" si="9"/>
        <v>1.1582470595105705</v>
      </c>
    </row>
    <row r="43" spans="1:13" ht="12.75">
      <c r="A43" s="22" t="str">
        <f t="shared" si="6"/>
        <v>LOPEZ</v>
      </c>
      <c r="B43" s="10">
        <f t="shared" si="7"/>
        <v>0</v>
      </c>
      <c r="C43" s="10">
        <f t="shared" si="7"/>
        <v>0.4025184422540079</v>
      </c>
      <c r="D43" s="10">
        <f t="shared" si="7"/>
        <v>0.8848848645276683</v>
      </c>
      <c r="E43" s="10">
        <f t="shared" si="7"/>
        <v>0.4946236559139765</v>
      </c>
      <c r="F43" s="10">
        <f t="shared" si="7"/>
        <v>0.4411178797717336</v>
      </c>
      <c r="G43" s="10">
        <f t="shared" si="7"/>
        <v>-0.32354055673784293</v>
      </c>
      <c r="H43" s="10">
        <f t="shared" si="7"/>
        <v>-0.07276525316967843</v>
      </c>
      <c r="I43" s="10">
        <f t="shared" si="7"/>
        <v>0.09957857192995133</v>
      </c>
      <c r="J43" s="10">
        <f t="shared" si="7"/>
        <v>-0.0212599853510208</v>
      </c>
      <c r="K43" s="10">
        <f t="shared" si="7"/>
        <v>0.37459126043115487</v>
      </c>
      <c r="L43" s="10">
        <f t="shared" si="8"/>
        <v>0.22797488795699508</v>
      </c>
      <c r="M43" s="10">
        <f t="shared" si="9"/>
        <v>0.3535870369918263</v>
      </c>
    </row>
    <row r="44" spans="1:13" ht="12.75">
      <c r="A44" s="22" t="str">
        <f t="shared" si="6"/>
        <v>RODRIGUEZ</v>
      </c>
      <c r="B44" s="10">
        <f t="shared" si="7"/>
        <v>0</v>
      </c>
      <c r="C44" s="10">
        <f t="shared" si="7"/>
        <v>-2.1851001150931846</v>
      </c>
      <c r="D44" s="10">
        <f t="shared" si="7"/>
        <v>-1.1061060806596235</v>
      </c>
      <c r="E44" s="10">
        <f t="shared" si="7"/>
        <v>0.43010752688171866</v>
      </c>
      <c r="F44" s="10">
        <f t="shared" si="7"/>
        <v>0.028925762607981426</v>
      </c>
      <c r="G44" s="10">
        <f t="shared" si="7"/>
        <v>-1.591386087686616</v>
      </c>
      <c r="H44" s="10">
        <f t="shared" si="7"/>
        <v>-0.13230046030850862</v>
      </c>
      <c r="I44" s="10">
        <f t="shared" si="7"/>
        <v>-0.3485250017548638</v>
      </c>
      <c r="J44" s="10">
        <f t="shared" si="7"/>
        <v>-0.23651733703008093</v>
      </c>
      <c r="K44" s="10">
        <f t="shared" si="7"/>
        <v>-0.8966945923924773</v>
      </c>
      <c r="L44" s="10">
        <f t="shared" si="8"/>
        <v>-0.6037596385435655</v>
      </c>
      <c r="M44" s="10">
        <f t="shared" si="9"/>
        <v>0.8212585030307605</v>
      </c>
    </row>
    <row r="45" spans="1:13" ht="12.75">
      <c r="A45" s="22" t="str">
        <f t="shared" si="6"/>
        <v>BARRERA</v>
      </c>
      <c r="B45" s="10">
        <f t="shared" si="7"/>
        <v>0</v>
      </c>
      <c r="C45" s="10">
        <f t="shared" si="7"/>
        <v>-0.30319570974977345</v>
      </c>
      <c r="D45" s="10">
        <f t="shared" si="7"/>
        <v>-0.1106106080659775</v>
      </c>
      <c r="E45" s="10">
        <f t="shared" si="7"/>
        <v>-0.2795698924731165</v>
      </c>
      <c r="F45" s="10">
        <f t="shared" si="7"/>
        <v>0.007231440651994875</v>
      </c>
      <c r="G45" s="10">
        <f t="shared" si="7"/>
        <v>1.55732918697737</v>
      </c>
      <c r="H45" s="10">
        <f t="shared" si="7"/>
        <v>1.1477064931763672</v>
      </c>
      <c r="I45" s="10">
        <f t="shared" si="7"/>
        <v>-0.2204954092734799</v>
      </c>
      <c r="J45" s="10">
        <f t="shared" si="7"/>
        <v>0.8397694213651857</v>
      </c>
      <c r="K45" s="10">
        <f t="shared" si="7"/>
        <v>0.621338725536165</v>
      </c>
      <c r="L45" s="10">
        <f t="shared" si="8"/>
        <v>0.32595036481447354</v>
      </c>
      <c r="M45" s="10">
        <f t="shared" si="9"/>
        <v>0.66686119410466</v>
      </c>
    </row>
    <row r="46" spans="1:13" ht="12.75">
      <c r="A46" s="22" t="str">
        <f t="shared" si="6"/>
        <v>RAMIREZ</v>
      </c>
      <c r="B46" s="10">
        <f t="shared" si="7"/>
        <v>0</v>
      </c>
      <c r="C46" s="10">
        <f t="shared" si="7"/>
        <v>0.8259469334562751</v>
      </c>
      <c r="D46" s="10">
        <f t="shared" si="7"/>
        <v>0.8848848645276683</v>
      </c>
      <c r="E46" s="10">
        <f t="shared" si="7"/>
        <v>0.36559139784946076</v>
      </c>
      <c r="F46" s="10">
        <f t="shared" si="7"/>
        <v>1.3305850799672014</v>
      </c>
      <c r="G46" s="10">
        <f t="shared" si="7"/>
        <v>1.041831553514682</v>
      </c>
      <c r="H46" s="10">
        <f t="shared" si="7"/>
        <v>0.43328400751038887</v>
      </c>
      <c r="I46" s="10">
        <f t="shared" si="7"/>
        <v>0.03556377568926508</v>
      </c>
      <c r="J46" s="10">
        <f t="shared" si="7"/>
        <v>0.3614197509672857</v>
      </c>
      <c r="K46" s="10">
        <f t="shared" si="7"/>
        <v>1.6351489625980535</v>
      </c>
      <c r="L46" s="10">
        <f t="shared" si="8"/>
        <v>0.6914256326080281</v>
      </c>
      <c r="M46" s="10">
        <f t="shared" si="9"/>
        <v>0.544403689755416</v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0</v>
      </c>
      <c r="C58" s="10">
        <f t="shared" si="10"/>
        <v>-2.1851001150931846</v>
      </c>
      <c r="D58" s="10">
        <f t="shared" si="10"/>
        <v>-1.6749606364274066</v>
      </c>
      <c r="E58" s="10">
        <f t="shared" si="10"/>
        <v>2.1720430107526796</v>
      </c>
      <c r="F58" s="10">
        <f t="shared" si="10"/>
        <v>-1.6849256719149928</v>
      </c>
      <c r="G58" s="10">
        <f t="shared" si="10"/>
        <v>-1.591386087686616</v>
      </c>
      <c r="H58" s="10">
        <f t="shared" si="10"/>
        <v>-2.2458003137370284</v>
      </c>
      <c r="I58" s="10">
        <f t="shared" si="10"/>
        <v>-1.8208653152906702</v>
      </c>
      <c r="J58" s="10">
        <f t="shared" si="10"/>
        <v>-2.484760787900174</v>
      </c>
      <c r="K58" s="10">
        <f t="shared" si="10"/>
        <v>1.6351489625980535</v>
      </c>
      <c r="L58" s="10">
        <f t="shared" si="10"/>
        <v>-0.83309216733673</v>
      </c>
      <c r="M58" s="10">
        <f t="shared" si="10"/>
        <v>1.2649688636265166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-0.30319570974977345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-0.1106106080659775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-0.2795698924731165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0.007231440651994875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-0.14241976660230413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-0.07276525316967843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0.03556377568926508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-0.0212599853510208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-0.022350313868206035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-0.11991620774743512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0.3535870369918263</v>
      </c>
    </row>
    <row r="60" spans="1:13" ht="12.75">
      <c r="A60" s="7" t="s">
        <v>7</v>
      </c>
      <c r="B60" s="10">
        <f aca="true" t="shared" si="11" ref="B60:K60">IF(ISERR(AVERAGE(B38:B57)),"",AVERAGE(B38:B57))</f>
        <v>0</v>
      </c>
      <c r="C60" s="10">
        <f t="shared" si="11"/>
        <v>-6.044547578514741E-16</v>
      </c>
      <c r="D60" s="10">
        <f t="shared" si="11"/>
        <v>-1.4038153355815868E-14</v>
      </c>
      <c r="E60" s="10">
        <f t="shared" si="11"/>
        <v>1.4802973661668753E-16</v>
      </c>
      <c r="F60" s="10">
        <f t="shared" si="11"/>
        <v>-1.7270135938613546E-15</v>
      </c>
      <c r="G60" s="10">
        <f t="shared" si="11"/>
        <v>2.4671622769447924E-16</v>
      </c>
      <c r="H60" s="10">
        <f t="shared" si="11"/>
        <v>3.515706244646329E-15</v>
      </c>
      <c r="I60" s="10">
        <f t="shared" si="11"/>
        <v>-3.774758283725532E-15</v>
      </c>
      <c r="J60" s="10">
        <f t="shared" si="11"/>
        <v>-6.6428344306738536E-15</v>
      </c>
      <c r="K60" s="10">
        <f t="shared" si="11"/>
        <v>1.0608797790862607E-15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0</v>
      </c>
      <c r="C61" s="10">
        <f t="shared" si="12"/>
        <v>0.9999999999999976</v>
      </c>
      <c r="D61" s="10">
        <f t="shared" si="12"/>
        <v>0.9999999999996909</v>
      </c>
      <c r="E61" s="10">
        <f t="shared" si="12"/>
        <v>0.999999999999996</v>
      </c>
      <c r="F61" s="10">
        <f t="shared" si="12"/>
        <v>1.0000000000000053</v>
      </c>
      <c r="G61" s="10">
        <f t="shared" si="12"/>
        <v>1.000000000000006</v>
      </c>
      <c r="H61" s="10">
        <f t="shared" si="12"/>
        <v>0.99999999999995</v>
      </c>
      <c r="I61" s="10">
        <f t="shared" si="12"/>
        <v>1.0000000000002414</v>
      </c>
      <c r="J61" s="10">
        <f t="shared" si="12"/>
        <v>1.0000000000002838</v>
      </c>
      <c r="K61" s="10">
        <f t="shared" si="12"/>
        <v>0.9999999999999227</v>
      </c>
      <c r="L61" s="24"/>
      <c r="M61" s="24"/>
    </row>
    <row r="62" spans="1:13" ht="12.75">
      <c r="A62" s="22" t="s">
        <v>9</v>
      </c>
      <c r="B62" s="10">
        <f aca="true" t="shared" si="13" ref="B62:K62">B30</f>
        <v>0.75</v>
      </c>
      <c r="C62" s="10">
        <f t="shared" si="13"/>
        <v>2.0744444444444445</v>
      </c>
      <c r="D62" s="10">
        <f t="shared" si="13"/>
        <v>9.91777777777778</v>
      </c>
      <c r="E62" s="10">
        <f t="shared" si="13"/>
        <v>1.1433333333333333</v>
      </c>
      <c r="F62" s="10">
        <f t="shared" si="13"/>
        <v>7.4766666666666675</v>
      </c>
      <c r="G62" s="10">
        <f t="shared" si="13"/>
        <v>5.822222222222222</v>
      </c>
      <c r="H62" s="10">
        <f t="shared" si="13"/>
        <v>8.674444444444443</v>
      </c>
      <c r="I62" s="10">
        <f t="shared" si="13"/>
        <v>9.754444444444445</v>
      </c>
      <c r="J62" s="10">
        <f t="shared" si="13"/>
        <v>9.214444444444446</v>
      </c>
      <c r="K62" s="10">
        <f t="shared" si="13"/>
        <v>6.1466666666666665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</v>
      </c>
      <c r="C63" s="10">
        <f t="shared" si="14"/>
        <v>0.21255064755906528</v>
      </c>
      <c r="D63" s="10">
        <f t="shared" si="14"/>
        <v>0.07031674369911854</v>
      </c>
      <c r="E63" s="10">
        <f t="shared" si="14"/>
        <v>0.1550000000000006</v>
      </c>
      <c r="F63" s="10">
        <f t="shared" si="14"/>
        <v>0.46095010575982925</v>
      </c>
      <c r="G63" s="10">
        <f t="shared" si="14"/>
        <v>0.7177530525497183</v>
      </c>
      <c r="H63" s="10">
        <f t="shared" si="14"/>
        <v>0.3359356750596593</v>
      </c>
      <c r="I63" s="10">
        <f t="shared" si="14"/>
        <v>0.15621388471504702</v>
      </c>
      <c r="J63" s="10">
        <f t="shared" si="14"/>
        <v>0.20905209345460524</v>
      </c>
      <c r="K63" s="10">
        <f t="shared" si="14"/>
        <v>0.18642542074514815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October 8, 2001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3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CASTILLO</v>
      </c>
      <c r="B8" s="30">
        <v>0.75</v>
      </c>
      <c r="C8" s="30">
        <v>0.67</v>
      </c>
      <c r="D8" s="30">
        <v>8.64</v>
      </c>
      <c r="E8" s="30">
        <v>0.75</v>
      </c>
      <c r="F8" s="30">
        <v>2.67</v>
      </c>
      <c r="G8" s="30">
        <v>0.88</v>
      </c>
      <c r="H8" s="30">
        <v>10</v>
      </c>
      <c r="I8" s="30">
        <v>10</v>
      </c>
      <c r="J8" s="10">
        <f>IF(ISERR(AVERAGE(H8:I8)),"",AVERAGE(H8:I8))</f>
        <v>10</v>
      </c>
      <c r="K8" s="30">
        <f>IF(ISBLANK(1!A8),"",weighting!$B$2*B8+weighting!$C$2*C8+weighting!$D$2*D8+weighting!$E$2*E8+weighting!$F$2*F8+weighting!$G$2*G8+weighting!$J$2*J8)</f>
        <v>3.8340000000000005</v>
      </c>
    </row>
    <row r="9" spans="1:11" ht="12.75">
      <c r="A9" s="22" t="str">
        <f>IF(1!A9&lt;&gt;"",1!A9,"")</f>
        <v>CUNNIFF</v>
      </c>
      <c r="B9" s="30">
        <v>0.74</v>
      </c>
      <c r="C9" s="30">
        <v>0.65</v>
      </c>
      <c r="D9" s="30">
        <v>9.03</v>
      </c>
      <c r="E9" s="30">
        <v>0.64</v>
      </c>
      <c r="F9" s="30">
        <v>2.99</v>
      </c>
      <c r="G9" s="30">
        <v>0.77</v>
      </c>
      <c r="H9" s="30">
        <v>9.97</v>
      </c>
      <c r="I9" s="30">
        <v>10</v>
      </c>
      <c r="J9" s="10">
        <f aca="true" t="shared" si="0" ref="J9:J27">IF(ISERR(AVERAGE(H9:I9)),"",AVERAGE(H9:I9))</f>
        <v>9.985</v>
      </c>
      <c r="K9" s="30">
        <f>IF(ISBLANK(1!A9),"",weighting!$B$2*B9+weighting!$C$2*C9+weighting!$D$2*D9+weighting!$E$2*E9+weighting!$F$2*F9+weighting!$G$2*G9+weighting!$J$2*J9)</f>
        <v>3.9764999999999997</v>
      </c>
    </row>
    <row r="10" spans="1:11" ht="12.75">
      <c r="A10" s="22" t="str">
        <f>IF(1!A10&lt;&gt;"",1!A10,"")</f>
        <v>GARCIA-O</v>
      </c>
      <c r="B10" s="30">
        <v>0.75</v>
      </c>
      <c r="C10" s="30">
        <v>0.56</v>
      </c>
      <c r="D10" s="30">
        <v>8.82</v>
      </c>
      <c r="E10" s="30">
        <v>0.85</v>
      </c>
      <c r="F10" s="30">
        <v>2.86</v>
      </c>
      <c r="G10" s="30">
        <v>0.82</v>
      </c>
      <c r="H10" s="30">
        <v>9.78</v>
      </c>
      <c r="I10" s="30">
        <v>9.95</v>
      </c>
      <c r="J10" s="10">
        <f t="shared" si="0"/>
        <v>9.864999999999998</v>
      </c>
      <c r="K10" s="30">
        <f>IF(ISBLANK(1!A10),"",weighting!$B$2*B10+weighting!$C$2*C10+weighting!$D$2*D10+weighting!$E$2*E10+weighting!$F$2*F10+weighting!$G$2*G10+weighting!$J$2*J10)</f>
        <v>3.9114999999999998</v>
      </c>
    </row>
    <row r="11" spans="1:11" ht="12.75">
      <c r="A11" s="22" t="str">
        <f>IF(1!A11&lt;&gt;"",1!A11,"")</f>
        <v>GARCIA-P</v>
      </c>
      <c r="B11" s="30">
        <v>0.75</v>
      </c>
      <c r="C11" s="30">
        <v>0.65</v>
      </c>
      <c r="D11" s="30">
        <v>8.69</v>
      </c>
      <c r="E11" s="30">
        <v>0.75</v>
      </c>
      <c r="F11" s="30">
        <v>2.66</v>
      </c>
      <c r="G11" s="30">
        <v>0.8</v>
      </c>
      <c r="H11" s="30">
        <v>9.85</v>
      </c>
      <c r="I11" s="30">
        <v>9.94</v>
      </c>
      <c r="J11" s="10">
        <f t="shared" si="0"/>
        <v>9.895</v>
      </c>
      <c r="K11" s="30">
        <f>IF(ISBLANK(1!A11),"",weighting!$B$2*B11+weighting!$C$2*C11+weighting!$D$2*D11+weighting!$E$2*E11+weighting!$F$2*F11+weighting!$G$2*G11+weighting!$J$2*J11)</f>
        <v>3.8205000000000005</v>
      </c>
    </row>
    <row r="12" spans="1:11" ht="12.75">
      <c r="A12" s="22" t="str">
        <f>IF(1!A12&lt;&gt;"",1!A12,"")</f>
        <v>KOBRINETZ</v>
      </c>
      <c r="B12" s="30">
        <v>0.75</v>
      </c>
      <c r="C12" s="30">
        <v>0.67</v>
      </c>
      <c r="D12" s="30">
        <v>8.77</v>
      </c>
      <c r="E12" s="30">
        <v>0.72</v>
      </c>
      <c r="F12" s="30">
        <v>3.02</v>
      </c>
      <c r="G12" s="30">
        <v>0.84</v>
      </c>
      <c r="H12" s="30">
        <v>9.8</v>
      </c>
      <c r="I12" s="30">
        <v>9.8</v>
      </c>
      <c r="J12" s="10">
        <f t="shared" si="0"/>
        <v>9.8</v>
      </c>
      <c r="K12" s="30">
        <f>IF(ISBLANK(1!A12),"",weighting!$B$2*B12+weighting!$C$2*C12+weighting!$D$2*D12+weighting!$E$2*E12+weighting!$F$2*F12+weighting!$G$2*G12+weighting!$J$2*J12)</f>
        <v>3.9365</v>
      </c>
    </row>
    <row r="13" spans="1:11" ht="12.75">
      <c r="A13" s="22" t="str">
        <f>IF(1!A13&lt;&gt;"",1!A13,"")</f>
        <v>LOPEZ</v>
      </c>
      <c r="B13" s="30">
        <v>0.75</v>
      </c>
      <c r="C13" s="30">
        <v>0.66</v>
      </c>
      <c r="D13" s="30">
        <v>8.76</v>
      </c>
      <c r="E13" s="30">
        <v>0.7</v>
      </c>
      <c r="F13" s="30">
        <v>2.64</v>
      </c>
      <c r="G13" s="30">
        <v>0.94</v>
      </c>
      <c r="H13" s="30">
        <v>9.9</v>
      </c>
      <c r="I13" s="30">
        <v>10</v>
      </c>
      <c r="J13" s="10">
        <f t="shared" si="0"/>
        <v>9.95</v>
      </c>
      <c r="K13" s="30">
        <f>IF(ISBLANK(1!A13),"",weighting!$B$2*B13+weighting!$C$2*C13+weighting!$D$2*D13+weighting!$E$2*E13+weighting!$F$2*F13+weighting!$G$2*G13+weighting!$J$2*J13)</f>
        <v>3.8415</v>
      </c>
    </row>
    <row r="14" spans="1:11" ht="12.75">
      <c r="A14" s="22" t="str">
        <f>IF(1!A14&lt;&gt;"",1!A14,"")</f>
        <v>RODRIGUEZ</v>
      </c>
      <c r="B14" s="30">
        <v>0.75</v>
      </c>
      <c r="C14" s="30">
        <v>0.6</v>
      </c>
      <c r="D14" s="30">
        <v>8.76</v>
      </c>
      <c r="E14" s="30">
        <v>0.62</v>
      </c>
      <c r="F14" s="30">
        <v>3.48</v>
      </c>
      <c r="G14" s="30">
        <v>0.86</v>
      </c>
      <c r="H14" s="30">
        <v>9.87</v>
      </c>
      <c r="I14" s="30">
        <v>9.87</v>
      </c>
      <c r="J14" s="10">
        <f t="shared" si="0"/>
        <v>9.87</v>
      </c>
      <c r="K14" s="30">
        <f>IF(ISBLANK(1!A14),"",weighting!$B$2*B14+weighting!$C$2*C14+weighting!$D$2*D14+weighting!$E$2*E14+weighting!$F$2*F14+weighting!$G$2*G14+weighting!$J$2*J14)</f>
        <v>4.0595</v>
      </c>
    </row>
    <row r="15" spans="1:11" ht="12.75">
      <c r="A15" s="22" t="str">
        <f>IF(1!A15&lt;&gt;"",1!A15,"")</f>
        <v>BARRERA</v>
      </c>
      <c r="B15" s="30">
        <v>0.71</v>
      </c>
      <c r="C15" s="30">
        <v>0.64</v>
      </c>
      <c r="D15" s="30">
        <v>9.14</v>
      </c>
      <c r="E15" s="30">
        <v>0.68</v>
      </c>
      <c r="F15" s="30">
        <v>2.81</v>
      </c>
      <c r="G15" s="30">
        <v>0.82</v>
      </c>
      <c r="H15" s="30">
        <v>9.88</v>
      </c>
      <c r="I15" s="30">
        <v>9.99</v>
      </c>
      <c r="J15" s="10">
        <f t="shared" si="0"/>
        <v>9.935</v>
      </c>
      <c r="K15" s="30">
        <f>IF(ISBLANK(1!A15),"",weighting!$B$2*B15+weighting!$C$2*C15+weighting!$D$2*D15+weighting!$E$2*E15+weighting!$F$2*F15+weighting!$G$2*G15+weighting!$J$2*J15)</f>
        <v>3.948</v>
      </c>
    </row>
    <row r="16" spans="1:11" ht="12.75">
      <c r="A16" s="22" t="str">
        <f>IF(1!A16&lt;&gt;"",1!A16,"")</f>
        <v>RAMIREZ</v>
      </c>
      <c r="B16" s="30">
        <v>0.75</v>
      </c>
      <c r="C16" s="30">
        <v>0.8</v>
      </c>
      <c r="D16" s="30">
        <v>8.24</v>
      </c>
      <c r="E16" s="30">
        <v>0.84</v>
      </c>
      <c r="F16" s="30">
        <v>3.28</v>
      </c>
      <c r="G16" s="30">
        <v>0.92</v>
      </c>
      <c r="H16" s="30">
        <v>9.92</v>
      </c>
      <c r="I16" s="30">
        <v>9.95</v>
      </c>
      <c r="J16" s="10">
        <f t="shared" si="0"/>
        <v>9.934999999999999</v>
      </c>
      <c r="K16" s="30">
        <f>IF(ISBLANK(1!A16),"",weighting!$B$2*B16+weighting!$C$2*C16+weighting!$D$2*D16+weighting!$E$2*E16+weighting!$F$2*F16+weighting!$G$2*G16+weighting!$J$2*J16)</f>
        <v>3.9610000000000003</v>
      </c>
    </row>
    <row r="17" spans="1:11" ht="12.75">
      <c r="A17" s="22">
        <f>IF(1!A17&lt;&gt;"",1!A17,"")</f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>
        <f>IF(1!A19&lt;&gt;"",1!A19,"")</f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>
        <f>IF(1!A23&lt;&gt;"",1!A23,"")</f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0.8</v>
      </c>
      <c r="D28" s="8">
        <f t="shared" si="1"/>
        <v>9.14</v>
      </c>
      <c r="E28" s="8">
        <f t="shared" si="1"/>
        <v>0.85</v>
      </c>
      <c r="F28" s="8">
        <f t="shared" si="1"/>
        <v>3.48</v>
      </c>
      <c r="G28" s="8">
        <f t="shared" si="1"/>
        <v>0.94</v>
      </c>
      <c r="H28" s="8">
        <f t="shared" si="1"/>
        <v>10</v>
      </c>
      <c r="I28" s="8">
        <f t="shared" si="1"/>
        <v>10</v>
      </c>
      <c r="J28" s="8">
        <f t="shared" si="1"/>
        <v>10</v>
      </c>
      <c r="K28" s="8">
        <f t="shared" si="1"/>
        <v>4.0595</v>
      </c>
    </row>
    <row r="29" spans="1:11" ht="12.75">
      <c r="A29" s="7" t="s">
        <v>1</v>
      </c>
      <c r="B29" s="8">
        <f aca="true" t="shared" si="2" ref="B29:K29">IF(COUNTBLANK(B8:B27)=20,"",MIN(B8:B27))</f>
        <v>0.71</v>
      </c>
      <c r="C29" s="8">
        <f t="shared" si="2"/>
        <v>0.56</v>
      </c>
      <c r="D29" s="8">
        <f t="shared" si="2"/>
        <v>8.24</v>
      </c>
      <c r="E29" s="8">
        <f t="shared" si="2"/>
        <v>0.62</v>
      </c>
      <c r="F29" s="8">
        <f t="shared" si="2"/>
        <v>2.64</v>
      </c>
      <c r="G29" s="8">
        <f t="shared" si="2"/>
        <v>0.77</v>
      </c>
      <c r="H29" s="8">
        <f t="shared" si="2"/>
        <v>9.78</v>
      </c>
      <c r="I29" s="8">
        <f t="shared" si="2"/>
        <v>9.8</v>
      </c>
      <c r="J29" s="8">
        <f t="shared" si="2"/>
        <v>9.8</v>
      </c>
      <c r="K29" s="8">
        <f t="shared" si="2"/>
        <v>3.8205000000000005</v>
      </c>
    </row>
    <row r="30" spans="1:11" ht="12.75">
      <c r="A30" s="7" t="s">
        <v>2</v>
      </c>
      <c r="B30" s="8">
        <f aca="true" t="shared" si="3" ref="B30:K30">IF(ISERR(AVERAGE(B8:B27)),"",AVERAGE(B8:B27))</f>
        <v>0.7444444444444445</v>
      </c>
      <c r="C30" s="8">
        <f t="shared" si="3"/>
        <v>0.6555555555555554</v>
      </c>
      <c r="D30" s="8">
        <f t="shared" si="3"/>
        <v>8.761111111111111</v>
      </c>
      <c r="E30" s="8">
        <f t="shared" si="3"/>
        <v>0.7277777777777777</v>
      </c>
      <c r="F30" s="8">
        <f t="shared" si="3"/>
        <v>2.9344444444444444</v>
      </c>
      <c r="G30" s="8">
        <f t="shared" si="3"/>
        <v>0.85</v>
      </c>
      <c r="H30" s="8">
        <f t="shared" si="3"/>
        <v>9.885555555555555</v>
      </c>
      <c r="I30" s="8">
        <f t="shared" si="3"/>
        <v>9.944444444444445</v>
      </c>
      <c r="J30" s="8">
        <f t="shared" si="3"/>
        <v>9.915000000000001</v>
      </c>
      <c r="K30" s="8">
        <f t="shared" si="3"/>
        <v>3.9210000000000003</v>
      </c>
    </row>
    <row r="31" spans="1:11" ht="12.75">
      <c r="A31" s="7" t="s">
        <v>3</v>
      </c>
      <c r="B31" s="8">
        <f aca="true" t="shared" si="4" ref="B31:K31">IF(ISERR(STDEV(B8:B27)),"",STDEV(B8:B27))</f>
        <v>0.013333333333335374</v>
      </c>
      <c r="C31" s="8">
        <f t="shared" si="4"/>
        <v>0.06502136401043845</v>
      </c>
      <c r="D31" s="8">
        <f t="shared" si="4"/>
        <v>0.2526580913232648</v>
      </c>
      <c r="E31" s="8">
        <f t="shared" si="4"/>
        <v>0.07980879929208506</v>
      </c>
      <c r="F31" s="8">
        <f t="shared" si="4"/>
        <v>0.2916380938385406</v>
      </c>
      <c r="G31" s="8">
        <f t="shared" si="4"/>
        <v>0.05567764362830114</v>
      </c>
      <c r="H31" s="8">
        <f t="shared" si="4"/>
        <v>0.07213028336120772</v>
      </c>
      <c r="I31" s="8">
        <f t="shared" si="4"/>
        <v>0.06875883781565434</v>
      </c>
      <c r="J31" s="8">
        <f t="shared" si="4"/>
        <v>0.06354132513521127</v>
      </c>
      <c r="K31" s="8">
        <f t="shared" si="4"/>
        <v>0.07819167155138923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3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25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K57">IF(ISNUMBER(B8),IF(B$31=0,0,(B8-B$30)/B$31),"")</f>
        <v>0.4166666666666014</v>
      </c>
      <c r="C38" s="10">
        <f t="shared" si="7"/>
        <v>0.2221492068687716</v>
      </c>
      <c r="D38" s="10">
        <f t="shared" si="7"/>
        <v>-0.4793478430744347</v>
      </c>
      <c r="E38" s="10">
        <f t="shared" si="7"/>
        <v>0.278443259632226</v>
      </c>
      <c r="F38" s="10">
        <f t="shared" si="7"/>
        <v>-0.9067554960458927</v>
      </c>
      <c r="G38" s="10">
        <f t="shared" si="7"/>
        <v>0.5388159060803163</v>
      </c>
      <c r="H38" s="10">
        <f t="shared" si="7"/>
        <v>1.5866351705751618</v>
      </c>
      <c r="I38" s="10">
        <f t="shared" si="7"/>
        <v>0.807976942607762</v>
      </c>
      <c r="J38" s="10">
        <f t="shared" si="7"/>
        <v>1.3377121081300292</v>
      </c>
      <c r="K38" s="10">
        <f t="shared" si="7"/>
        <v>-1.1126504686988499</v>
      </c>
      <c r="L38" s="10">
        <f aca="true" t="shared" si="8" ref="L38:L57">IF(ISERR(AVERAGE(B38:K38)),"",AVERAGE(B38:K38))</f>
        <v>0.2689645452741691</v>
      </c>
      <c r="M38" s="10">
        <f aca="true" t="shared" si="9" ref="M38:M57">IF(ISERR(STDEV(B38:K38)),"",STDEV(B38:K38))</f>
        <v>0.8892617339276883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t="shared" si="7"/>
        <v>-0.33333333333328447</v>
      </c>
      <c r="C39" s="10">
        <f t="shared" si="7"/>
        <v>-0.08544200264183234</v>
      </c>
      <c r="D39" s="10">
        <f t="shared" si="7"/>
        <v>1.064240165357922</v>
      </c>
      <c r="E39" s="10">
        <f t="shared" si="7"/>
        <v>-1.0998508755472904</v>
      </c>
      <c r="F39" s="10">
        <f t="shared" si="7"/>
        <v>0.19049485211048248</v>
      </c>
      <c r="G39" s="10">
        <f t="shared" si="7"/>
        <v>-1.4368424162141749</v>
      </c>
      <c r="H39" s="10">
        <f t="shared" si="7"/>
        <v>1.1707210967350803</v>
      </c>
      <c r="I39" s="10">
        <f t="shared" si="7"/>
        <v>0.807976942607762</v>
      </c>
      <c r="J39" s="10">
        <f t="shared" si="7"/>
        <v>1.101645265518836</v>
      </c>
      <c r="K39" s="10">
        <f t="shared" si="7"/>
        <v>0.7097942645147783</v>
      </c>
      <c r="L39" s="10">
        <f t="shared" si="8"/>
        <v>0.2089403959108279</v>
      </c>
      <c r="M39" s="10">
        <f t="shared" si="9"/>
        <v>0.9348665304210417</v>
      </c>
    </row>
    <row r="40" spans="1:13" ht="12.75">
      <c r="A40" s="22" t="str">
        <f t="shared" si="6"/>
        <v>GARCIA-O</v>
      </c>
      <c r="B40" s="10">
        <f t="shared" si="7"/>
        <v>0.4166666666666014</v>
      </c>
      <c r="C40" s="10">
        <f t="shared" si="7"/>
        <v>-1.4696024454395484</v>
      </c>
      <c r="D40" s="10">
        <f t="shared" si="7"/>
        <v>0.23307739158665416</v>
      </c>
      <c r="E40" s="10">
        <f t="shared" si="7"/>
        <v>1.5314379279772408</v>
      </c>
      <c r="F40" s="10">
        <f t="shared" si="7"/>
        <v>-0.2552631018280457</v>
      </c>
      <c r="G40" s="10">
        <f t="shared" si="7"/>
        <v>-0.5388159060803163</v>
      </c>
      <c r="H40" s="10">
        <f t="shared" si="7"/>
        <v>-1.463401370918844</v>
      </c>
      <c r="I40" s="10">
        <f t="shared" si="7"/>
        <v>0.08079769426076328</v>
      </c>
      <c r="J40" s="10">
        <f t="shared" si="7"/>
        <v>-0.7868894753706531</v>
      </c>
      <c r="K40" s="10">
        <f t="shared" si="7"/>
        <v>-0.1214963155475824</v>
      </c>
      <c r="L40" s="10">
        <f t="shared" si="8"/>
        <v>-0.237348893469373</v>
      </c>
      <c r="M40" s="10">
        <f t="shared" si="9"/>
        <v>0.9010570802552743</v>
      </c>
    </row>
    <row r="41" spans="1:13" ht="12.75">
      <c r="A41" s="22" t="str">
        <f t="shared" si="6"/>
        <v>GARCIA-P</v>
      </c>
      <c r="B41" s="10">
        <f t="shared" si="7"/>
        <v>0.4166666666666014</v>
      </c>
      <c r="C41" s="10">
        <f t="shared" si="7"/>
        <v>-0.08544200264183234</v>
      </c>
      <c r="D41" s="10">
        <f t="shared" si="7"/>
        <v>-0.28145194455746947</v>
      </c>
      <c r="E41" s="10">
        <f t="shared" si="7"/>
        <v>0.278443259632226</v>
      </c>
      <c r="F41" s="10">
        <f t="shared" si="7"/>
        <v>-0.9410445694257786</v>
      </c>
      <c r="G41" s="10">
        <f t="shared" si="7"/>
        <v>-0.8980265101338585</v>
      </c>
      <c r="H41" s="10">
        <f t="shared" si="7"/>
        <v>-0.4929351986252956</v>
      </c>
      <c r="I41" s="10">
        <f t="shared" si="7"/>
        <v>-0.06463815540863128</v>
      </c>
      <c r="J41" s="10">
        <f t="shared" si="7"/>
        <v>-0.3147557901482668</v>
      </c>
      <c r="K41" s="10">
        <f t="shared" si="7"/>
        <v>-1.2853031276348796</v>
      </c>
      <c r="L41" s="10">
        <f t="shared" si="8"/>
        <v>-0.3668487372277185</v>
      </c>
      <c r="M41" s="10">
        <f t="shared" si="9"/>
        <v>0.5459072332536389</v>
      </c>
    </row>
    <row r="42" spans="1:13" ht="12.75">
      <c r="A42" s="22" t="str">
        <f t="shared" si="6"/>
        <v>KOBRINETZ</v>
      </c>
      <c r="B42" s="10">
        <f t="shared" si="7"/>
        <v>0.4166666666666014</v>
      </c>
      <c r="C42" s="10">
        <f t="shared" si="7"/>
        <v>0.2221492068687716</v>
      </c>
      <c r="D42" s="10">
        <f t="shared" si="7"/>
        <v>0.03518149306968192</v>
      </c>
      <c r="E42" s="10">
        <f t="shared" si="7"/>
        <v>-0.09745514087127888</v>
      </c>
      <c r="F42" s="10">
        <f t="shared" si="7"/>
        <v>0.2933620722501419</v>
      </c>
      <c r="G42" s="10">
        <f t="shared" si="7"/>
        <v>-0.17960530202677208</v>
      </c>
      <c r="H42" s="10">
        <f t="shared" si="7"/>
        <v>-1.1861253216920984</v>
      </c>
      <c r="I42" s="10">
        <f t="shared" si="7"/>
        <v>-2.100740050780181</v>
      </c>
      <c r="J42" s="10">
        <f t="shared" si="7"/>
        <v>-1.8098457933524155</v>
      </c>
      <c r="K42" s="10">
        <f t="shared" si="7"/>
        <v>0.19823083063025349</v>
      </c>
      <c r="L42" s="10">
        <f t="shared" si="8"/>
        <v>-0.4208181339237296</v>
      </c>
      <c r="M42" s="10">
        <f t="shared" si="9"/>
        <v>0.9259215392941573</v>
      </c>
    </row>
    <row r="43" spans="1:13" ht="12.75">
      <c r="A43" s="22" t="str">
        <f t="shared" si="6"/>
        <v>LOPEZ</v>
      </c>
      <c r="B43" s="10">
        <f t="shared" si="7"/>
        <v>0.4166666666666014</v>
      </c>
      <c r="C43" s="10">
        <f t="shared" si="7"/>
        <v>0.06835360211346964</v>
      </c>
      <c r="D43" s="10">
        <f t="shared" si="7"/>
        <v>-0.004397686633711119</v>
      </c>
      <c r="E43" s="10">
        <f t="shared" si="7"/>
        <v>-0.34805407454028214</v>
      </c>
      <c r="F43" s="10">
        <f t="shared" si="7"/>
        <v>-1.009622716185552</v>
      </c>
      <c r="G43" s="10">
        <f t="shared" si="7"/>
        <v>1.616447718240947</v>
      </c>
      <c r="H43" s="10">
        <f t="shared" si="7"/>
        <v>0.20025492444153173</v>
      </c>
      <c r="I43" s="10">
        <f t="shared" si="7"/>
        <v>0.807976942607762</v>
      </c>
      <c r="J43" s="10">
        <f t="shared" si="7"/>
        <v>0.550822632759404</v>
      </c>
      <c r="K43" s="10">
        <f t="shared" si="7"/>
        <v>-1.016732324845508</v>
      </c>
      <c r="L43" s="10">
        <f t="shared" si="8"/>
        <v>0.12817156846246625</v>
      </c>
      <c r="M43" s="10">
        <f t="shared" si="9"/>
        <v>0.8025989047672537</v>
      </c>
    </row>
    <row r="44" spans="1:13" ht="12.75">
      <c r="A44" s="22" t="str">
        <f t="shared" si="6"/>
        <v>RODRIGUEZ</v>
      </c>
      <c r="B44" s="10">
        <f t="shared" si="7"/>
        <v>0.4166666666666014</v>
      </c>
      <c r="C44" s="10">
        <f t="shared" si="7"/>
        <v>-0.8544200264183422</v>
      </c>
      <c r="D44" s="10">
        <f t="shared" si="7"/>
        <v>-0.004397686633711119</v>
      </c>
      <c r="E44" s="10">
        <f t="shared" si="7"/>
        <v>-1.3504498092162938</v>
      </c>
      <c r="F44" s="10">
        <f t="shared" si="7"/>
        <v>1.8706594477249296</v>
      </c>
      <c r="G44" s="10">
        <f t="shared" si="7"/>
        <v>0.17960530202677208</v>
      </c>
      <c r="H44" s="10">
        <f t="shared" si="7"/>
        <v>-0.21565914939857453</v>
      </c>
      <c r="I44" s="10">
        <f t="shared" si="7"/>
        <v>-1.082689103094419</v>
      </c>
      <c r="J44" s="10">
        <f t="shared" si="7"/>
        <v>-0.7082005278335793</v>
      </c>
      <c r="K44" s="10">
        <f t="shared" si="7"/>
        <v>1.7712883898251808</v>
      </c>
      <c r="L44" s="10">
        <f t="shared" si="8"/>
        <v>0.0022403503648563915</v>
      </c>
      <c r="M44" s="10">
        <f t="shared" si="9"/>
        <v>1.111389944165457</v>
      </c>
    </row>
    <row r="45" spans="1:13" ht="12.75">
      <c r="A45" s="22" t="str">
        <f t="shared" si="6"/>
        <v>BARRERA</v>
      </c>
      <c r="B45" s="10">
        <f t="shared" si="7"/>
        <v>-2.5833333333329422</v>
      </c>
      <c r="C45" s="10">
        <f t="shared" si="7"/>
        <v>-0.23923760739713432</v>
      </c>
      <c r="D45" s="10">
        <f t="shared" si="7"/>
        <v>1.4996111420952596</v>
      </c>
      <c r="E45" s="10">
        <f t="shared" si="7"/>
        <v>-0.598653008209284</v>
      </c>
      <c r="F45" s="10">
        <f t="shared" si="7"/>
        <v>-0.42670846872747853</v>
      </c>
      <c r="G45" s="10">
        <f t="shared" si="7"/>
        <v>-0.5388159060803163</v>
      </c>
      <c r="H45" s="10">
        <f t="shared" si="7"/>
        <v>-0.07702112478518935</v>
      </c>
      <c r="I45" s="10">
        <f t="shared" si="7"/>
        <v>0.6625410929383674</v>
      </c>
      <c r="J45" s="10">
        <f t="shared" si="7"/>
        <v>0.31475579014823885</v>
      </c>
      <c r="K45" s="10">
        <f t="shared" si="7"/>
        <v>0.3453053178720539</v>
      </c>
      <c r="L45" s="10">
        <f t="shared" si="8"/>
        <v>-0.16415561054784256</v>
      </c>
      <c r="M45" s="10">
        <f t="shared" si="9"/>
        <v>1.0648002797760154</v>
      </c>
    </row>
    <row r="46" spans="1:13" ht="12.75">
      <c r="A46" s="22" t="str">
        <f t="shared" si="6"/>
        <v>RAMIREZ</v>
      </c>
      <c r="B46" s="10">
        <f t="shared" si="7"/>
        <v>0.4166666666666014</v>
      </c>
      <c r="C46" s="10">
        <f t="shared" si="7"/>
        <v>2.2214920686876956</v>
      </c>
      <c r="D46" s="10">
        <f t="shared" si="7"/>
        <v>-2.0625150312101916</v>
      </c>
      <c r="E46" s="10">
        <f t="shared" si="7"/>
        <v>1.4061384611427392</v>
      </c>
      <c r="F46" s="10">
        <f t="shared" si="7"/>
        <v>1.1848779801271951</v>
      </c>
      <c r="G46" s="10">
        <f t="shared" si="7"/>
        <v>1.2572371141874046</v>
      </c>
      <c r="H46" s="10">
        <f t="shared" si="7"/>
        <v>0.47753097366825287</v>
      </c>
      <c r="I46" s="10">
        <f t="shared" si="7"/>
        <v>0.08079769426076328</v>
      </c>
      <c r="J46" s="10">
        <f t="shared" si="7"/>
        <v>0.3147557901482109</v>
      </c>
      <c r="K46" s="10">
        <f t="shared" si="7"/>
        <v>0.5115634338845306</v>
      </c>
      <c r="L46" s="10">
        <f t="shared" si="8"/>
        <v>0.58085451515632</v>
      </c>
      <c r="M46" s="10">
        <f t="shared" si="9"/>
        <v>1.132638292368846</v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-2.5833333333329422</v>
      </c>
      <c r="C58" s="10">
        <f t="shared" si="10"/>
        <v>2.2214920686876956</v>
      </c>
      <c r="D58" s="10">
        <f t="shared" si="10"/>
        <v>-2.0625150312101916</v>
      </c>
      <c r="E58" s="10">
        <f t="shared" si="10"/>
        <v>1.5314379279772408</v>
      </c>
      <c r="F58" s="10">
        <f t="shared" si="10"/>
        <v>1.8706594477249296</v>
      </c>
      <c r="G58" s="10">
        <f t="shared" si="10"/>
        <v>1.616447718240947</v>
      </c>
      <c r="H58" s="10">
        <f t="shared" si="10"/>
        <v>1.5866351705751618</v>
      </c>
      <c r="I58" s="10">
        <f t="shared" si="10"/>
        <v>-2.100740050780181</v>
      </c>
      <c r="J58" s="10">
        <f t="shared" si="10"/>
        <v>-1.8098457933524155</v>
      </c>
      <c r="K58" s="10">
        <f t="shared" si="10"/>
        <v>1.7712883898251808</v>
      </c>
      <c r="L58" s="10">
        <f t="shared" si="10"/>
        <v>0.58085451515632</v>
      </c>
      <c r="M58" s="10">
        <f t="shared" si="10"/>
        <v>1.132638292368846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-0.33333333333328447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0.06835360211346964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-0.004397686633711119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-0.09745514087127888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0.19049485211048248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0.17960530202677208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-0.07702112478518935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-0.06463815540863128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0.3147557901482109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-0.1214963155475824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0.0022403503648563915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0.5459072332536389</v>
      </c>
    </row>
    <row r="60" spans="1:13" ht="12.75">
      <c r="A60" s="7" t="s">
        <v>7</v>
      </c>
      <c r="B60" s="10">
        <f aca="true" t="shared" si="11" ref="B60:K60">IF(ISERR(AVERAGE(B38:B57)),"",AVERAGE(B38:B57))</f>
        <v>-1.856539613400956E-15</v>
      </c>
      <c r="C60" s="10">
        <f t="shared" si="11"/>
        <v>2.0724163126336257E-15</v>
      </c>
      <c r="D60" s="10">
        <f t="shared" si="11"/>
        <v>-4.9343245538895844E-17</v>
      </c>
      <c r="E60" s="10">
        <f t="shared" si="11"/>
        <v>2.713878504639272E-16</v>
      </c>
      <c r="F60" s="10">
        <f t="shared" si="11"/>
        <v>1.9737298215558337E-16</v>
      </c>
      <c r="G60" s="10">
        <f t="shared" si="11"/>
        <v>2.220446049250313E-16</v>
      </c>
      <c r="H60" s="10">
        <f t="shared" si="11"/>
        <v>2.7447180331010814E-15</v>
      </c>
      <c r="I60" s="10">
        <f t="shared" si="11"/>
        <v>-5.705312765434832E-15</v>
      </c>
      <c r="J60" s="10">
        <f t="shared" si="11"/>
        <v>-2.1754203376960708E-14</v>
      </c>
      <c r="K60" s="10">
        <f t="shared" si="11"/>
        <v>-2.5165055224836883E-15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0.9999999999998479</v>
      </c>
      <c r="C61" s="10">
        <f t="shared" si="12"/>
        <v>0.9999999999999808</v>
      </c>
      <c r="D61" s="10">
        <f t="shared" si="12"/>
        <v>0.9999999999999678</v>
      </c>
      <c r="E61" s="10">
        <f t="shared" si="12"/>
        <v>1.0000000000000098</v>
      </c>
      <c r="F61" s="10">
        <f t="shared" si="12"/>
        <v>1.000000000000002</v>
      </c>
      <c r="G61" s="10">
        <f t="shared" si="12"/>
        <v>0.9999999999999835</v>
      </c>
      <c r="H61" s="10">
        <f t="shared" si="12"/>
        <v>1.0000000000009301</v>
      </c>
      <c r="I61" s="10">
        <f t="shared" si="12"/>
        <v>1.0000000000019365</v>
      </c>
      <c r="J61" s="10">
        <f t="shared" si="12"/>
        <v>1.0000000000075986</v>
      </c>
      <c r="K61" s="10">
        <f t="shared" si="12"/>
        <v>0.9999999999999708</v>
      </c>
      <c r="L61" s="24"/>
      <c r="M61" s="24"/>
    </row>
    <row r="62" spans="1:13" ht="12.75">
      <c r="A62" s="22" t="s">
        <v>9</v>
      </c>
      <c r="B62" s="10">
        <f aca="true" t="shared" si="13" ref="B62:K62">B30</f>
        <v>0.7444444444444445</v>
      </c>
      <c r="C62" s="10">
        <f t="shared" si="13"/>
        <v>0.6555555555555554</v>
      </c>
      <c r="D62" s="10">
        <f t="shared" si="13"/>
        <v>8.761111111111111</v>
      </c>
      <c r="E62" s="10">
        <f t="shared" si="13"/>
        <v>0.7277777777777777</v>
      </c>
      <c r="F62" s="10">
        <f t="shared" si="13"/>
        <v>2.9344444444444444</v>
      </c>
      <c r="G62" s="10">
        <f t="shared" si="13"/>
        <v>0.85</v>
      </c>
      <c r="H62" s="10">
        <f t="shared" si="13"/>
        <v>9.885555555555555</v>
      </c>
      <c r="I62" s="10">
        <f t="shared" si="13"/>
        <v>9.944444444444445</v>
      </c>
      <c r="J62" s="10">
        <f t="shared" si="13"/>
        <v>9.915000000000001</v>
      </c>
      <c r="K62" s="10">
        <f t="shared" si="13"/>
        <v>3.9210000000000003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0.013333333333335374</v>
      </c>
      <c r="C63" s="10">
        <f t="shared" si="14"/>
        <v>0.06502136401043845</v>
      </c>
      <c r="D63" s="10">
        <f t="shared" si="14"/>
        <v>0.2526580913232648</v>
      </c>
      <c r="E63" s="10">
        <f t="shared" si="14"/>
        <v>0.07980879929208506</v>
      </c>
      <c r="F63" s="10">
        <f t="shared" si="14"/>
        <v>0.2916380938385406</v>
      </c>
      <c r="G63" s="10">
        <f t="shared" si="14"/>
        <v>0.05567764362830114</v>
      </c>
      <c r="H63" s="10">
        <f t="shared" si="14"/>
        <v>0.07213028336120772</v>
      </c>
      <c r="I63" s="10">
        <f t="shared" si="14"/>
        <v>0.06875883781565434</v>
      </c>
      <c r="J63" s="10">
        <f t="shared" si="14"/>
        <v>0.06354132513521127</v>
      </c>
      <c r="K63" s="10">
        <f t="shared" si="14"/>
        <v>0.07819167155138923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October 8, 2001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4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CASTILLO</v>
      </c>
      <c r="B8" s="30">
        <v>0.75</v>
      </c>
      <c r="C8" s="30">
        <v>0.72</v>
      </c>
      <c r="D8" s="30">
        <v>9.32</v>
      </c>
      <c r="E8" s="30">
        <v>0.85</v>
      </c>
      <c r="F8" s="30">
        <v>0.75</v>
      </c>
      <c r="G8" s="30">
        <v>0.88</v>
      </c>
      <c r="H8" s="30">
        <v>10</v>
      </c>
      <c r="I8" s="30">
        <v>10</v>
      </c>
      <c r="J8" s="30">
        <f aca="true" t="shared" si="0" ref="J8:J27">IF(ISERR(AVERAGE(H8:I8)),"",AVERAGE(H8:I8))</f>
        <v>10</v>
      </c>
      <c r="K8" s="30">
        <f>IF(ISBLANK(1!A8),"",weighting!$B$2*B8+weighting!$C$2*C8+weighting!$D$2*D8+weighting!$E$2*E8+weighting!$F$2*F8+weighting!$G$2*G8+weighting!$J$2*J8)</f>
        <v>3.414</v>
      </c>
    </row>
    <row r="9" spans="1:11" ht="12.75">
      <c r="A9" s="22" t="str">
        <f>IF(1!A9&lt;&gt;"",1!A9,"")</f>
        <v>CUNNIFF</v>
      </c>
      <c r="B9" s="30">
        <v>0.59</v>
      </c>
      <c r="C9" s="30">
        <v>0.72</v>
      </c>
      <c r="D9" s="30">
        <v>9.73</v>
      </c>
      <c r="E9" s="30">
        <v>0.84</v>
      </c>
      <c r="F9" s="30">
        <v>0.75</v>
      </c>
      <c r="G9" s="30">
        <v>0.97</v>
      </c>
      <c r="H9" s="30">
        <v>9.96</v>
      </c>
      <c r="I9" s="30">
        <v>10</v>
      </c>
      <c r="J9" s="30">
        <f t="shared" si="0"/>
        <v>9.98</v>
      </c>
      <c r="K9" s="30">
        <f>IF(ISBLANK(1!A9),"",weighting!$B$2*B9+weighting!$C$2*C9+weighting!$D$2*D9+weighting!$E$2*E9+weighting!$F$2*F9+weighting!$G$2*G9+weighting!$J$2*J9)</f>
        <v>3.4935000000000005</v>
      </c>
    </row>
    <row r="10" spans="1:11" ht="12.75">
      <c r="A10" s="22" t="str">
        <f>IF(1!A10&lt;&gt;"",1!A10,"")</f>
        <v>GARCIA-O</v>
      </c>
      <c r="B10" s="30">
        <v>0.82</v>
      </c>
      <c r="C10" s="30">
        <v>0.68</v>
      </c>
      <c r="D10" s="30">
        <v>9.03</v>
      </c>
      <c r="E10" s="30">
        <v>1.08</v>
      </c>
      <c r="F10" s="30">
        <v>0.75</v>
      </c>
      <c r="G10" s="30">
        <v>0.9</v>
      </c>
      <c r="H10" s="30">
        <v>9.86</v>
      </c>
      <c r="I10" s="30">
        <v>10</v>
      </c>
      <c r="J10" s="30">
        <f t="shared" si="0"/>
        <v>9.93</v>
      </c>
      <c r="K10" s="30">
        <f>IF(ISBLANK(1!A10),"",weighting!$B$2*B10+weighting!$C$2*C10+weighting!$D$2*D10+weighting!$E$2*E10+weighting!$F$2*F10+weighting!$G$2*G10+weighting!$J$2*J10)</f>
        <v>3.385</v>
      </c>
    </row>
    <row r="11" spans="1:11" ht="12.75">
      <c r="A11" s="22" t="str">
        <f>IF(1!A11&lt;&gt;"",1!A11,"")</f>
        <v>GARCIA-P</v>
      </c>
      <c r="B11" s="30">
        <v>0.75</v>
      </c>
      <c r="C11" s="30">
        <v>0.7</v>
      </c>
      <c r="D11" s="30">
        <v>9.69</v>
      </c>
      <c r="E11" s="30">
        <v>0.83</v>
      </c>
      <c r="F11" s="30">
        <v>0.75</v>
      </c>
      <c r="G11" s="30">
        <v>1.63</v>
      </c>
      <c r="H11" s="30">
        <v>9.96</v>
      </c>
      <c r="I11" s="30">
        <v>9.9</v>
      </c>
      <c r="J11" s="30">
        <f t="shared" si="0"/>
        <v>9.93</v>
      </c>
      <c r="K11" s="30">
        <f>IF(ISBLANK(1!A11),"",weighting!$B$2*B11+weighting!$C$2*C11+weighting!$D$2*D11+weighting!$E$2*E11+weighting!$F$2*F11+weighting!$G$2*G11+weighting!$J$2*J11)</f>
        <v>3.5509999999999997</v>
      </c>
    </row>
    <row r="12" spans="1:11" ht="12.75">
      <c r="A12" s="22" t="str">
        <f>IF(1!A12&lt;&gt;"",1!A12,"")</f>
        <v>KOBRINETZ</v>
      </c>
      <c r="B12" s="30">
        <v>0.81</v>
      </c>
      <c r="C12" s="30">
        <v>0.71</v>
      </c>
      <c r="D12" s="30">
        <v>9.38</v>
      </c>
      <c r="E12" s="30">
        <v>0.89</v>
      </c>
      <c r="F12" s="30">
        <v>0.75</v>
      </c>
      <c r="G12" s="30">
        <v>0.81</v>
      </c>
      <c r="H12" s="30">
        <v>9.8</v>
      </c>
      <c r="I12" s="30">
        <v>9.8</v>
      </c>
      <c r="J12" s="30">
        <f t="shared" si="0"/>
        <v>9.8</v>
      </c>
      <c r="K12" s="30">
        <f>IF(ISBLANK(1!A12),"",weighting!$B$2*B12+weighting!$C$2*C12+weighting!$D$2*D12+weighting!$E$2*E12+weighting!$F$2*F12+weighting!$G$2*G12+weighting!$J$2*J12)</f>
        <v>3.4070000000000005</v>
      </c>
    </row>
    <row r="13" spans="1:11" ht="12.75">
      <c r="A13" s="22" t="str">
        <f>IF(1!A13&lt;&gt;"",1!A13,"")</f>
        <v>LOPEZ</v>
      </c>
      <c r="B13" s="30">
        <v>0.76</v>
      </c>
      <c r="C13" s="30">
        <v>0.7</v>
      </c>
      <c r="D13" s="30">
        <v>9.6</v>
      </c>
      <c r="E13" s="30">
        <v>0.8</v>
      </c>
      <c r="F13" s="30">
        <v>0.75</v>
      </c>
      <c r="G13" s="30">
        <v>1.1</v>
      </c>
      <c r="H13" s="30">
        <v>9.9</v>
      </c>
      <c r="I13" s="30">
        <v>10</v>
      </c>
      <c r="J13" s="30">
        <f t="shared" si="0"/>
        <v>9.95</v>
      </c>
      <c r="K13" s="30">
        <f>IF(ISBLANK(1!A13),"",weighting!$B$2*B13+weighting!$C$2*C13+weighting!$D$2*D13+weighting!$E$2*E13+weighting!$F$2*F13+weighting!$G$2*G13+weighting!$J$2*J13)</f>
        <v>3.478</v>
      </c>
    </row>
    <row r="14" spans="1:11" ht="12.75">
      <c r="A14" s="22" t="str">
        <f>IF(1!A14&lt;&gt;"",1!A14,"")</f>
        <v>RODRIGUEZ</v>
      </c>
      <c r="B14" s="30">
        <v>0.75</v>
      </c>
      <c r="C14" s="30">
        <v>0.68</v>
      </c>
      <c r="D14" s="30">
        <v>9.54</v>
      </c>
      <c r="E14" s="30">
        <v>0.82</v>
      </c>
      <c r="F14" s="30">
        <v>0.75</v>
      </c>
      <c r="G14" s="30">
        <v>0.88</v>
      </c>
      <c r="H14" s="30">
        <v>9.88</v>
      </c>
      <c r="I14" s="30">
        <v>9.87</v>
      </c>
      <c r="J14" s="30">
        <f t="shared" si="0"/>
        <v>9.875</v>
      </c>
      <c r="K14" s="30">
        <f>IF(ISBLANK(1!A14),"",weighting!$B$2*B14+weighting!$C$2*C14+weighting!$D$2*D14+weighting!$E$2*E14+weighting!$F$2*F14+weighting!$G$2*G14+weighting!$J$2*J14)</f>
        <v>3.4370000000000003</v>
      </c>
    </row>
    <row r="15" spans="1:11" ht="12.75">
      <c r="A15" s="22" t="str">
        <f>IF(1!A15&lt;&gt;"",1!A15,"")</f>
        <v>BARRERA</v>
      </c>
      <c r="B15" s="30">
        <v>0.63</v>
      </c>
      <c r="C15" s="30">
        <v>0.7</v>
      </c>
      <c r="D15" s="30">
        <v>9.46</v>
      </c>
      <c r="E15" s="30">
        <v>1</v>
      </c>
      <c r="F15" s="30">
        <v>0.83</v>
      </c>
      <c r="G15" s="30">
        <v>1.04</v>
      </c>
      <c r="H15" s="30">
        <v>9.87</v>
      </c>
      <c r="I15" s="30">
        <v>9.99</v>
      </c>
      <c r="J15" s="30">
        <f t="shared" si="0"/>
        <v>9.93</v>
      </c>
      <c r="K15" s="30">
        <f>IF(ISBLANK(1!A15),"",weighting!$B$2*B15+weighting!$C$2*C15+weighting!$D$2*D15+weighting!$E$2*E15+weighting!$F$2*F15+weighting!$G$2*G15+weighting!$J$2*J15)</f>
        <v>3.4895000000000005</v>
      </c>
    </row>
    <row r="16" spans="1:11" ht="12.75">
      <c r="A16" s="22" t="str">
        <f>IF(1!A16&lt;&gt;"",1!A16,"")</f>
        <v>RAMIREZ</v>
      </c>
      <c r="B16" s="30">
        <v>0.75</v>
      </c>
      <c r="C16" s="30">
        <v>0.6</v>
      </c>
      <c r="D16" s="30">
        <v>9.39</v>
      </c>
      <c r="E16" s="30">
        <v>1</v>
      </c>
      <c r="F16" s="30">
        <v>0.82</v>
      </c>
      <c r="G16" s="30">
        <v>1.1</v>
      </c>
      <c r="H16" s="30">
        <v>9.92</v>
      </c>
      <c r="I16" s="30">
        <v>9.97</v>
      </c>
      <c r="J16" s="30">
        <f t="shared" si="0"/>
        <v>9.945</v>
      </c>
      <c r="K16" s="30">
        <f>IF(ISBLANK(1!A16),"",weighting!$B$2*B16+weighting!$C$2*C16+weighting!$D$2*D16+weighting!$E$2*E16+weighting!$F$2*F16+weighting!$G$2*G16+weighting!$J$2*J16)</f>
        <v>3.476</v>
      </c>
    </row>
    <row r="17" spans="1:11" ht="12.75">
      <c r="A17" s="22">
        <f>IF(1!A17&lt;&gt;"",1!A17,"")</f>
      </c>
      <c r="B17" s="30"/>
      <c r="C17" s="30"/>
      <c r="D17" s="30"/>
      <c r="E17" s="30"/>
      <c r="F17" s="30"/>
      <c r="G17" s="30"/>
      <c r="H17" s="30"/>
      <c r="I17" s="30"/>
      <c r="J17" s="30">
        <f t="shared" si="0"/>
      </c>
      <c r="K17" s="30">
        <f>IF(ISBLANK(1!A17),"",weighting!$B$2*B17+weighting!$C$2*C17+weighting!$D$2*D17+weighting!$E$2*E17+weighting!$F$2*F17+weighting!$G$2*G17+weighting!$J$2*J17)</f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3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>
        <f>IF(1!A19&lt;&gt;"",1!A19,"")</f>
      </c>
      <c r="B19" s="30"/>
      <c r="C19" s="30"/>
      <c r="D19" s="30"/>
      <c r="E19" s="30"/>
      <c r="F19" s="30"/>
      <c r="G19" s="30"/>
      <c r="H19" s="30"/>
      <c r="I19" s="30"/>
      <c r="J19" s="30">
        <f t="shared" si="0"/>
      </c>
      <c r="K19" s="30">
        <f>IF(ISBLANK(1!A19),"",weighting!$B$2*B19+weighting!$C$2*C19+weighting!$D$2*D19+weighting!$E$2*E19+weighting!$F$2*F19+weighting!$G$2*G19+weighting!$J$2*J19)</f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3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3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3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>
        <f>IF(1!A23&lt;&gt;"",1!A23,"")</f>
      </c>
      <c r="B23" s="30"/>
      <c r="C23" s="30"/>
      <c r="D23" s="30"/>
      <c r="E23" s="30"/>
      <c r="F23" s="30"/>
      <c r="G23" s="30"/>
      <c r="H23" s="30"/>
      <c r="I23" s="30"/>
      <c r="J23" s="30">
        <f t="shared" si="0"/>
      </c>
      <c r="K23" s="30">
        <f>IF(ISBLANK(1!A23),"",weighting!$B$2*B23+weighting!$C$2*C23+weighting!$D$2*D23+weighting!$E$2*E23+weighting!$F$2*F23+weighting!$G$2*G23+weighting!$J$2*J23)</f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3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3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3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3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0.82</v>
      </c>
      <c r="C28" s="8">
        <f t="shared" si="1"/>
        <v>0.72</v>
      </c>
      <c r="D28" s="8">
        <f t="shared" si="1"/>
        <v>9.73</v>
      </c>
      <c r="E28" s="8">
        <f t="shared" si="1"/>
        <v>1.08</v>
      </c>
      <c r="F28" s="8">
        <f t="shared" si="1"/>
        <v>0.83</v>
      </c>
      <c r="G28" s="8">
        <f t="shared" si="1"/>
        <v>1.63</v>
      </c>
      <c r="H28" s="8">
        <f t="shared" si="1"/>
        <v>10</v>
      </c>
      <c r="I28" s="8">
        <f t="shared" si="1"/>
        <v>10</v>
      </c>
      <c r="J28" s="8">
        <f t="shared" si="1"/>
        <v>10</v>
      </c>
      <c r="K28" s="8">
        <f t="shared" si="1"/>
        <v>3.5509999999999997</v>
      </c>
    </row>
    <row r="29" spans="1:11" ht="12.75">
      <c r="A29" s="7" t="s">
        <v>1</v>
      </c>
      <c r="B29" s="8">
        <f aca="true" t="shared" si="2" ref="B29:K29">IF(COUNTBLANK(B8:B27)=20,"",MIN(B8:B27))</f>
        <v>0.59</v>
      </c>
      <c r="C29" s="8">
        <f t="shared" si="2"/>
        <v>0.6</v>
      </c>
      <c r="D29" s="8">
        <f t="shared" si="2"/>
        <v>9.03</v>
      </c>
      <c r="E29" s="8">
        <f t="shared" si="2"/>
        <v>0.8</v>
      </c>
      <c r="F29" s="8">
        <f t="shared" si="2"/>
        <v>0.75</v>
      </c>
      <c r="G29" s="8">
        <f t="shared" si="2"/>
        <v>0.81</v>
      </c>
      <c r="H29" s="8">
        <f t="shared" si="2"/>
        <v>9.8</v>
      </c>
      <c r="I29" s="8">
        <f t="shared" si="2"/>
        <v>9.8</v>
      </c>
      <c r="J29" s="8">
        <f t="shared" si="2"/>
        <v>9.8</v>
      </c>
      <c r="K29" s="8">
        <f t="shared" si="2"/>
        <v>3.385</v>
      </c>
    </row>
    <row r="30" spans="1:11" ht="12.75">
      <c r="A30" s="7" t="s">
        <v>2</v>
      </c>
      <c r="B30" s="8">
        <f aca="true" t="shared" si="3" ref="B30:K30">IF(ISERR(AVERAGE(B8:B27)),"",AVERAGE(B8:B27))</f>
        <v>0.7344444444444443</v>
      </c>
      <c r="C30" s="8">
        <f t="shared" si="3"/>
        <v>0.69</v>
      </c>
      <c r="D30" s="8">
        <f t="shared" si="3"/>
        <v>9.46</v>
      </c>
      <c r="E30" s="8">
        <f t="shared" si="3"/>
        <v>0.9011111111111111</v>
      </c>
      <c r="F30" s="8">
        <f t="shared" si="3"/>
        <v>0.7666666666666667</v>
      </c>
      <c r="G30" s="8">
        <f t="shared" si="3"/>
        <v>1.0344444444444443</v>
      </c>
      <c r="H30" s="8">
        <f t="shared" si="3"/>
        <v>9.905555555555557</v>
      </c>
      <c r="I30" s="8">
        <f t="shared" si="3"/>
        <v>9.947777777777778</v>
      </c>
      <c r="J30" s="8">
        <f t="shared" si="3"/>
        <v>9.926666666666668</v>
      </c>
      <c r="K30" s="8">
        <f t="shared" si="3"/>
        <v>3.4590000000000005</v>
      </c>
    </row>
    <row r="31" spans="1:11" ht="12.75">
      <c r="A31" s="7" t="s">
        <v>3</v>
      </c>
      <c r="B31" s="8">
        <f aca="true" t="shared" si="4" ref="B31:K31">IF(ISERR(STDEV(B8:B27)),"",STDEV(B8:B27))</f>
        <v>0.07617596588017655</v>
      </c>
      <c r="C31" s="8">
        <f t="shared" si="4"/>
        <v>0.03674234614174867</v>
      </c>
      <c r="D31" s="8">
        <f t="shared" si="4"/>
        <v>0.21435951110223828</v>
      </c>
      <c r="E31" s="8">
        <f t="shared" si="4"/>
        <v>0.09993053142614249</v>
      </c>
      <c r="F31" s="8">
        <f t="shared" si="4"/>
        <v>0.03316624790355217</v>
      </c>
      <c r="G31" s="8">
        <f t="shared" si="4"/>
        <v>0.2458714659690676</v>
      </c>
      <c r="H31" s="8">
        <f t="shared" si="4"/>
        <v>0.06146362971522714</v>
      </c>
      <c r="I31" s="8">
        <f t="shared" si="4"/>
        <v>0.07361687608450918</v>
      </c>
      <c r="J31" s="8">
        <f t="shared" si="4"/>
        <v>0.059002118605970384</v>
      </c>
      <c r="K31" s="8">
        <f t="shared" si="4"/>
        <v>0.052349188150342604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4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25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K57">IF(ISNUMBER(B8),IF(B$31=0,0,(B8-B$30)/B$31),"")</f>
        <v>0.2042055571704108</v>
      </c>
      <c r="C38" s="10">
        <f t="shared" si="7"/>
        <v>0.8164965809277046</v>
      </c>
      <c r="D38" s="10">
        <f t="shared" si="7"/>
        <v>-0.6531084124987946</v>
      </c>
      <c r="E38" s="10">
        <f t="shared" si="7"/>
        <v>-0.5114664195385246</v>
      </c>
      <c r="F38" s="10">
        <f t="shared" si="7"/>
        <v>-0.5025189076296352</v>
      </c>
      <c r="G38" s="10">
        <f t="shared" si="7"/>
        <v>-0.6281511513982452</v>
      </c>
      <c r="H38" s="10">
        <f t="shared" si="7"/>
        <v>1.5365907428835974</v>
      </c>
      <c r="I38" s="10">
        <f t="shared" si="7"/>
        <v>0.7093784061452502</v>
      </c>
      <c r="J38" s="10">
        <f t="shared" si="7"/>
        <v>1.242893222581872</v>
      </c>
      <c r="K38" s="10">
        <f t="shared" si="7"/>
        <v>-0.8596121848301456</v>
      </c>
      <c r="L38" s="10">
        <f aca="true" t="shared" si="8" ref="L38:L57">IF(ISERR(AVERAGE(B38:K38)),"",AVERAGE(B38:K38))</f>
        <v>0.13547074338134898</v>
      </c>
      <c r="M38" s="10">
        <f aca="true" t="shared" si="9" ref="M38:M57">IF(ISERR(STDEV(B38:K38)),"",STDEV(B38:K38))</f>
        <v>0.8824295046890955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t="shared" si="7"/>
        <v>-1.8961944594395157</v>
      </c>
      <c r="C39" s="10">
        <f t="shared" si="7"/>
        <v>0.8164965809277046</v>
      </c>
      <c r="D39" s="10">
        <f t="shared" si="7"/>
        <v>1.259566224104811</v>
      </c>
      <c r="E39" s="10">
        <f t="shared" si="7"/>
        <v>-0.6115359364047578</v>
      </c>
      <c r="F39" s="10">
        <f t="shared" si="7"/>
        <v>-0.5025189076296352</v>
      </c>
      <c r="G39" s="10">
        <f t="shared" si="7"/>
        <v>-0.26210623583523873</v>
      </c>
      <c r="H39" s="10">
        <f t="shared" si="7"/>
        <v>0.8857993694270204</v>
      </c>
      <c r="I39" s="10">
        <f t="shared" si="7"/>
        <v>0.7093784061452502</v>
      </c>
      <c r="J39" s="10">
        <f t="shared" si="7"/>
        <v>0.9039223436959096</v>
      </c>
      <c r="K39" s="10">
        <f t="shared" si="7"/>
        <v>0.6590360083697724</v>
      </c>
      <c r="L39" s="10">
        <f t="shared" si="8"/>
        <v>0.19618433933613205</v>
      </c>
      <c r="M39" s="10">
        <f t="shared" si="9"/>
        <v>0.9830964494460263</v>
      </c>
    </row>
    <row r="40" spans="1:13" ht="12.75">
      <c r="A40" s="22" t="str">
        <f t="shared" si="6"/>
        <v>GARCIA-O</v>
      </c>
      <c r="B40" s="10">
        <f t="shared" si="7"/>
        <v>1.123130564437253</v>
      </c>
      <c r="C40" s="10">
        <f t="shared" si="7"/>
        <v>-0.2721655269758985</v>
      </c>
      <c r="D40" s="10">
        <f t="shared" si="7"/>
        <v>-2.0059758383891535</v>
      </c>
      <c r="E40" s="10">
        <f t="shared" si="7"/>
        <v>1.7901324683848372</v>
      </c>
      <c r="F40" s="10">
        <f t="shared" si="7"/>
        <v>-0.5025189076296352</v>
      </c>
      <c r="G40" s="10">
        <f t="shared" si="7"/>
        <v>-0.5468078368286882</v>
      </c>
      <c r="H40" s="10">
        <f t="shared" si="7"/>
        <v>-0.7411790642144799</v>
      </c>
      <c r="I40" s="10">
        <f t="shared" si="7"/>
        <v>0.7093784061452502</v>
      </c>
      <c r="J40" s="10">
        <f t="shared" si="7"/>
        <v>0.05649514648097365</v>
      </c>
      <c r="K40" s="10">
        <f t="shared" si="7"/>
        <v>-1.4135844817206862</v>
      </c>
      <c r="L40" s="10">
        <f t="shared" si="8"/>
        <v>-0.18030950703102272</v>
      </c>
      <c r="M40" s="10">
        <f t="shared" si="9"/>
        <v>1.1471895829940804</v>
      </c>
    </row>
    <row r="41" spans="1:13" ht="12.75">
      <c r="A41" s="22" t="str">
        <f t="shared" si="6"/>
        <v>GARCIA-P</v>
      </c>
      <c r="B41" s="10">
        <f t="shared" si="7"/>
        <v>0.2042055571704108</v>
      </c>
      <c r="C41" s="10">
        <f t="shared" si="7"/>
        <v>0.2721655269759015</v>
      </c>
      <c r="D41" s="10">
        <f t="shared" si="7"/>
        <v>1.0729638205337233</v>
      </c>
      <c r="E41" s="10">
        <f t="shared" si="7"/>
        <v>-0.7116054532709909</v>
      </c>
      <c r="F41" s="10">
        <f t="shared" si="7"/>
        <v>-0.5025189076296352</v>
      </c>
      <c r="G41" s="10">
        <f t="shared" si="7"/>
        <v>2.422223144960143</v>
      </c>
      <c r="H41" s="10">
        <f t="shared" si="7"/>
        <v>0.8857993694270204</v>
      </c>
      <c r="I41" s="10">
        <f t="shared" si="7"/>
        <v>-0.6490057758350299</v>
      </c>
      <c r="J41" s="10">
        <f t="shared" si="7"/>
        <v>0.05649514648097365</v>
      </c>
      <c r="K41" s="10">
        <f t="shared" si="7"/>
        <v>1.757429355652712</v>
      </c>
      <c r="L41" s="10">
        <f t="shared" si="8"/>
        <v>0.48081517844652283</v>
      </c>
      <c r="M41" s="10">
        <f t="shared" si="9"/>
        <v>1.0476886828126475</v>
      </c>
    </row>
    <row r="42" spans="1:13" ht="12.75">
      <c r="A42" s="22" t="str">
        <f t="shared" si="6"/>
        <v>KOBRINETZ</v>
      </c>
      <c r="B42" s="10">
        <f t="shared" si="7"/>
        <v>0.9918555633991338</v>
      </c>
      <c r="C42" s="10">
        <f t="shared" si="7"/>
        <v>0.544331053951803</v>
      </c>
      <c r="D42" s="10">
        <f t="shared" si="7"/>
        <v>-0.37320480714216714</v>
      </c>
      <c r="E42" s="10">
        <f t="shared" si="7"/>
        <v>-0.11118835207359191</v>
      </c>
      <c r="F42" s="10">
        <f t="shared" si="7"/>
        <v>-0.5025189076296352</v>
      </c>
      <c r="G42" s="10">
        <f t="shared" si="7"/>
        <v>-0.9128527523916946</v>
      </c>
      <c r="H42" s="10">
        <f t="shared" si="7"/>
        <v>-1.7173661243993452</v>
      </c>
      <c r="I42" s="10">
        <f t="shared" si="7"/>
        <v>-2.00738995781531</v>
      </c>
      <c r="J42" s="10">
        <f t="shared" si="7"/>
        <v>-2.146815566277812</v>
      </c>
      <c r="K42" s="10">
        <f t="shared" si="7"/>
        <v>-0.9933296358037165</v>
      </c>
      <c r="L42" s="10">
        <f t="shared" si="8"/>
        <v>-0.7228479486182335</v>
      </c>
      <c r="M42" s="10">
        <f t="shared" si="9"/>
        <v>1.0470558699654682</v>
      </c>
    </row>
    <row r="43" spans="1:13" ht="12.75">
      <c r="A43" s="22" t="str">
        <f t="shared" si="6"/>
        <v>LOPEZ</v>
      </c>
      <c r="B43" s="10">
        <f t="shared" si="7"/>
        <v>0.3354805582085313</v>
      </c>
      <c r="C43" s="10">
        <f t="shared" si="7"/>
        <v>0.2721655269759015</v>
      </c>
      <c r="D43" s="10">
        <f t="shared" si="7"/>
        <v>0.6531084124987863</v>
      </c>
      <c r="E43" s="10">
        <f t="shared" si="7"/>
        <v>-1.0118140038696892</v>
      </c>
      <c r="F43" s="10">
        <f t="shared" si="7"/>
        <v>-0.5025189076296352</v>
      </c>
      <c r="G43" s="10">
        <f t="shared" si="7"/>
        <v>0.2666253088668824</v>
      </c>
      <c r="H43" s="10">
        <f t="shared" si="7"/>
        <v>-0.09038769075787396</v>
      </c>
      <c r="I43" s="10">
        <f t="shared" si="7"/>
        <v>0.7093784061452502</v>
      </c>
      <c r="J43" s="10">
        <f t="shared" si="7"/>
        <v>0.39546602536693604</v>
      </c>
      <c r="K43" s="10">
        <f t="shared" si="7"/>
        <v>0.3629473669282746</v>
      </c>
      <c r="L43" s="10">
        <f t="shared" si="8"/>
        <v>0.13904510027333636</v>
      </c>
      <c r="M43" s="10">
        <f t="shared" si="9"/>
        <v>0.5340339347095527</v>
      </c>
    </row>
    <row r="44" spans="1:13" ht="12.75">
      <c r="A44" s="22" t="str">
        <f t="shared" si="6"/>
        <v>RODRIGUEZ</v>
      </c>
      <c r="B44" s="10">
        <f t="shared" si="7"/>
        <v>0.2042055571704108</v>
      </c>
      <c r="C44" s="10">
        <f t="shared" si="7"/>
        <v>-0.2721655269758985</v>
      </c>
      <c r="D44" s="10">
        <f t="shared" si="7"/>
        <v>0.37320480714215887</v>
      </c>
      <c r="E44" s="10">
        <f t="shared" si="7"/>
        <v>-0.8116749701372241</v>
      </c>
      <c r="F44" s="10">
        <f t="shared" si="7"/>
        <v>-0.5025189076296352</v>
      </c>
      <c r="G44" s="10">
        <f t="shared" si="7"/>
        <v>-0.6281511513982452</v>
      </c>
      <c r="H44" s="10">
        <f t="shared" si="7"/>
        <v>-0.41578337748616245</v>
      </c>
      <c r="I44" s="10">
        <f t="shared" si="7"/>
        <v>-1.0565210304291308</v>
      </c>
      <c r="J44" s="10">
        <f t="shared" si="7"/>
        <v>-0.8756747704554378</v>
      </c>
      <c r="K44" s="10">
        <f t="shared" si="7"/>
        <v>-0.42025484591696116</v>
      </c>
      <c r="L44" s="10">
        <f t="shared" si="8"/>
        <v>-0.4405334216116126</v>
      </c>
      <c r="M44" s="10">
        <f t="shared" si="9"/>
        <v>0.45372619970592226</v>
      </c>
    </row>
    <row r="45" spans="1:13" ht="12.75">
      <c r="A45" s="22" t="str">
        <f t="shared" si="6"/>
        <v>BARRERA</v>
      </c>
      <c r="B45" s="10">
        <f t="shared" si="7"/>
        <v>-1.3710944552870337</v>
      </c>
      <c r="C45" s="10">
        <f t="shared" si="7"/>
        <v>0.2721655269759015</v>
      </c>
      <c r="D45" s="10">
        <f t="shared" si="7"/>
        <v>0</v>
      </c>
      <c r="E45" s="10">
        <f t="shared" si="7"/>
        <v>0.9895763334549718</v>
      </c>
      <c r="F45" s="10">
        <f t="shared" si="7"/>
        <v>1.9095718489926052</v>
      </c>
      <c r="G45" s="10">
        <f t="shared" si="7"/>
        <v>0.022595365158211107</v>
      </c>
      <c r="H45" s="10">
        <f t="shared" si="7"/>
        <v>-0.5784812208503356</v>
      </c>
      <c r="I45" s="10">
        <f t="shared" si="7"/>
        <v>0.5735399879472246</v>
      </c>
      <c r="J45" s="10">
        <f t="shared" si="7"/>
        <v>0.05649514648097365</v>
      </c>
      <c r="K45" s="10">
        <f t="shared" si="7"/>
        <v>0.5826260363848711</v>
      </c>
      <c r="L45" s="10">
        <f t="shared" si="8"/>
        <v>0.245699456925739</v>
      </c>
      <c r="M45" s="10">
        <f t="shared" si="9"/>
        <v>0.8808305301300833</v>
      </c>
    </row>
    <row r="46" spans="1:13" ht="12.75">
      <c r="A46" s="22" t="str">
        <f t="shared" si="6"/>
        <v>RAMIREZ</v>
      </c>
      <c r="B46" s="10">
        <f t="shared" si="7"/>
        <v>0.2042055571704108</v>
      </c>
      <c r="C46" s="10">
        <f t="shared" si="7"/>
        <v>-2.449489742783111</v>
      </c>
      <c r="D46" s="10">
        <f t="shared" si="7"/>
        <v>-0.3265542062493973</v>
      </c>
      <c r="E46" s="10">
        <f t="shared" si="7"/>
        <v>0.9895763334549718</v>
      </c>
      <c r="F46" s="10">
        <f t="shared" si="7"/>
        <v>1.6080605044148248</v>
      </c>
      <c r="G46" s="10">
        <f t="shared" si="7"/>
        <v>0.2666253088668824</v>
      </c>
      <c r="H46" s="10">
        <f t="shared" si="7"/>
        <v>0.23500799597041452</v>
      </c>
      <c r="I46" s="10">
        <f t="shared" si="7"/>
        <v>0.3018631515511734</v>
      </c>
      <c r="J46" s="10">
        <f t="shared" si="7"/>
        <v>0.31072330564546047</v>
      </c>
      <c r="K46" s="10">
        <f t="shared" si="7"/>
        <v>0.32474238093581975</v>
      </c>
      <c r="L46" s="10">
        <f t="shared" si="8"/>
        <v>0.14647605889774495</v>
      </c>
      <c r="M46" s="10">
        <f t="shared" si="9"/>
        <v>1.0497804462997076</v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-1.8961944594395157</v>
      </c>
      <c r="C58" s="10">
        <f t="shared" si="10"/>
        <v>-2.449489742783111</v>
      </c>
      <c r="D58" s="10">
        <f t="shared" si="10"/>
        <v>-2.0059758383891535</v>
      </c>
      <c r="E58" s="10">
        <f t="shared" si="10"/>
        <v>1.7901324683848372</v>
      </c>
      <c r="F58" s="10">
        <f t="shared" si="10"/>
        <v>1.9095718489926052</v>
      </c>
      <c r="G58" s="10">
        <f t="shared" si="10"/>
        <v>2.422223144960143</v>
      </c>
      <c r="H58" s="10">
        <f t="shared" si="10"/>
        <v>-1.7173661243993452</v>
      </c>
      <c r="I58" s="10">
        <f t="shared" si="10"/>
        <v>-2.00738995781531</v>
      </c>
      <c r="J58" s="10">
        <f t="shared" si="10"/>
        <v>-2.146815566277812</v>
      </c>
      <c r="K58" s="10">
        <f t="shared" si="10"/>
        <v>1.757429355652712</v>
      </c>
      <c r="L58" s="10">
        <f t="shared" si="10"/>
        <v>-0.7228479486182335</v>
      </c>
      <c r="M58" s="10">
        <f t="shared" si="10"/>
        <v>1.1471895829940804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0.2042055571704108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-0.2721655269758985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-0.11118835207359191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-0.5025189076296352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0.022595365158211107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-0.09038769075787396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0.3018631515511734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0.05649514648097365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0.32474238093581975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0.13547074338134898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0.45372619970592226</v>
      </c>
    </row>
    <row r="60" spans="1:13" ht="12.75">
      <c r="A60" s="7" t="s">
        <v>7</v>
      </c>
      <c r="B60" s="10">
        <f aca="true" t="shared" si="11" ref="B60:K60">IF(ISERR(AVERAGE(B38:B57)),"",AVERAGE(B38:B57))</f>
        <v>1.3230157710116448E-15</v>
      </c>
      <c r="C60" s="10">
        <f t="shared" si="11"/>
        <v>9.375216652390211E-16</v>
      </c>
      <c r="D60" s="10">
        <f t="shared" si="11"/>
        <v>-3.682239698340102E-15</v>
      </c>
      <c r="E60" s="10">
        <f t="shared" si="11"/>
        <v>2.4671622769447924E-16</v>
      </c>
      <c r="F60" s="10">
        <f t="shared" si="11"/>
        <v>-1.8503717077085944E-15</v>
      </c>
      <c r="G60" s="10">
        <f t="shared" si="11"/>
        <v>7.709882115452476E-16</v>
      </c>
      <c r="H60" s="10">
        <f t="shared" si="11"/>
        <v>-1.6027302941602607E-14</v>
      </c>
      <c r="I60" s="10">
        <f t="shared" si="11"/>
        <v>-7.981269965916403E-15</v>
      </c>
      <c r="J60" s="10">
        <f t="shared" si="11"/>
        <v>-1.6764367671839864E-14</v>
      </c>
      <c r="K60" s="10">
        <f t="shared" si="11"/>
        <v>-6.6119949022120436E-15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0.9999999999999962</v>
      </c>
      <c r="C61" s="10">
        <f t="shared" si="12"/>
        <v>0.9999999999999727</v>
      </c>
      <c r="D61" s="10">
        <f t="shared" si="12"/>
        <v>1.0000000000001021</v>
      </c>
      <c r="E61" s="10">
        <f t="shared" si="12"/>
        <v>0.9999999999999932</v>
      </c>
      <c r="F61" s="10">
        <f t="shared" si="12"/>
        <v>1.0000000000000544</v>
      </c>
      <c r="G61" s="10">
        <f t="shared" si="12"/>
        <v>0.9999999999999949</v>
      </c>
      <c r="H61" s="10">
        <f t="shared" si="12"/>
        <v>1.000000000000958</v>
      </c>
      <c r="I61" s="10">
        <f t="shared" si="12"/>
        <v>1.0000000000002265</v>
      </c>
      <c r="J61" s="10">
        <f t="shared" si="12"/>
        <v>1.0000000000010032</v>
      </c>
      <c r="K61" s="10">
        <f t="shared" si="12"/>
        <v>1.0000000000000049</v>
      </c>
      <c r="L61" s="24"/>
      <c r="M61" s="24"/>
    </row>
    <row r="62" spans="1:13" ht="12.75">
      <c r="A62" s="22" t="s">
        <v>9</v>
      </c>
      <c r="B62" s="10">
        <f aca="true" t="shared" si="13" ref="B62:K62">B30</f>
        <v>0.7344444444444443</v>
      </c>
      <c r="C62" s="10">
        <f t="shared" si="13"/>
        <v>0.69</v>
      </c>
      <c r="D62" s="10">
        <f t="shared" si="13"/>
        <v>9.46</v>
      </c>
      <c r="E62" s="10">
        <f t="shared" si="13"/>
        <v>0.9011111111111111</v>
      </c>
      <c r="F62" s="10">
        <f t="shared" si="13"/>
        <v>0.7666666666666667</v>
      </c>
      <c r="G62" s="10">
        <f t="shared" si="13"/>
        <v>1.0344444444444443</v>
      </c>
      <c r="H62" s="10">
        <f t="shared" si="13"/>
        <v>9.905555555555557</v>
      </c>
      <c r="I62" s="10">
        <f t="shared" si="13"/>
        <v>9.947777777777778</v>
      </c>
      <c r="J62" s="10">
        <f t="shared" si="13"/>
        <v>9.926666666666668</v>
      </c>
      <c r="K62" s="10">
        <f t="shared" si="13"/>
        <v>3.4590000000000005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0.07617596588017655</v>
      </c>
      <c r="C63" s="10">
        <f t="shared" si="14"/>
        <v>0.03674234614174867</v>
      </c>
      <c r="D63" s="10">
        <f t="shared" si="14"/>
        <v>0.21435951110223828</v>
      </c>
      <c r="E63" s="10">
        <f t="shared" si="14"/>
        <v>0.09993053142614249</v>
      </c>
      <c r="F63" s="10">
        <f t="shared" si="14"/>
        <v>0.03316624790355217</v>
      </c>
      <c r="G63" s="10">
        <f t="shared" si="14"/>
        <v>0.2458714659690676</v>
      </c>
      <c r="H63" s="10">
        <f t="shared" si="14"/>
        <v>0.06146362971522714</v>
      </c>
      <c r="I63" s="10">
        <f t="shared" si="14"/>
        <v>0.07361687608450918</v>
      </c>
      <c r="J63" s="10">
        <f t="shared" si="14"/>
        <v>0.059002118605970384</v>
      </c>
      <c r="K63" s="10">
        <f t="shared" si="14"/>
        <v>0.052349188150342604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October 8, 2001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5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CASTILLO</v>
      </c>
      <c r="B8" s="30">
        <v>0.68</v>
      </c>
      <c r="C8" s="30">
        <v>0.71</v>
      </c>
      <c r="D8" s="30">
        <v>5.64</v>
      </c>
      <c r="E8" s="30">
        <v>1.13</v>
      </c>
      <c r="F8" s="30">
        <v>2.32</v>
      </c>
      <c r="G8" s="30">
        <v>0.99</v>
      </c>
      <c r="H8" s="30">
        <v>7.42</v>
      </c>
      <c r="I8" s="30">
        <v>9.86</v>
      </c>
      <c r="J8" s="10">
        <f aca="true" t="shared" si="0" ref="J8:J27">IF(ISERR(AVERAGE(H8:I8)),"",AVERAGE(H8:I8))</f>
        <v>8.64</v>
      </c>
      <c r="K8" s="30">
        <f>IF(ISBLANK(1!A8),"",weighting!$B$2*B8+weighting!$C$2*C8+weighting!$D$2*D8+weighting!$E$2*E8+weighting!$F$2*F8+weighting!$G$2*G8+weighting!$J$2*J8)</f>
        <v>3.0614999999999997</v>
      </c>
    </row>
    <row r="9" spans="1:11" ht="12.75">
      <c r="A9" s="22" t="str">
        <f>IF(1!A9&lt;&gt;"",1!A9,"")</f>
        <v>CUNNIFF</v>
      </c>
      <c r="B9" s="30">
        <v>0.69</v>
      </c>
      <c r="C9" s="30">
        <v>0.71</v>
      </c>
      <c r="D9" s="30">
        <v>6.12</v>
      </c>
      <c r="E9" s="30">
        <v>1.13</v>
      </c>
      <c r="F9" s="30">
        <v>2.25</v>
      </c>
      <c r="G9" s="30">
        <v>0.9</v>
      </c>
      <c r="H9" s="30">
        <v>8.05</v>
      </c>
      <c r="I9" s="30">
        <v>9.49</v>
      </c>
      <c r="J9" s="10">
        <f t="shared" si="0"/>
        <v>8.77</v>
      </c>
      <c r="K9" s="30">
        <f>IF(ISBLANK(1!A9),"",weighting!$B$2*B9+weighting!$C$2*C9+weighting!$D$2*D9+weighting!$E$2*E9+weighting!$F$2*F9+weighting!$G$2*G9+weighting!$J$2*J9)</f>
        <v>3.141</v>
      </c>
    </row>
    <row r="10" spans="1:11" ht="12.75">
      <c r="A10" s="22" t="str">
        <f>IF(1!A10&lt;&gt;"",1!A10,"")</f>
        <v>GARCIA-O</v>
      </c>
      <c r="B10" s="30">
        <v>0.72</v>
      </c>
      <c r="C10" s="30">
        <v>0.65</v>
      </c>
      <c r="D10" s="30">
        <v>5.75</v>
      </c>
      <c r="E10" s="30">
        <v>1.97</v>
      </c>
      <c r="F10" s="30">
        <v>2.7</v>
      </c>
      <c r="G10" s="30">
        <v>1.08</v>
      </c>
      <c r="H10" s="30">
        <v>7.38</v>
      </c>
      <c r="I10" s="30">
        <v>9.74</v>
      </c>
      <c r="J10" s="10">
        <f t="shared" si="0"/>
        <v>8.56</v>
      </c>
      <c r="K10" s="30">
        <f>IF(ISBLANK(1!A10),"",weighting!$B$2*B10+weighting!$C$2*C10+weighting!$D$2*D10+weighting!$E$2*E10+weighting!$F$2*F10+weighting!$G$2*G10+weighting!$J$2*J10)</f>
        <v>3.3205</v>
      </c>
    </row>
    <row r="11" spans="1:11" ht="12.75">
      <c r="A11" s="22" t="str">
        <f>IF(1!A11&lt;&gt;"",1!A11,"")</f>
        <v>GARCIA-P</v>
      </c>
      <c r="B11" s="30">
        <v>0.68</v>
      </c>
      <c r="C11" s="30">
        <v>0.68</v>
      </c>
      <c r="D11" s="30">
        <v>5.38</v>
      </c>
      <c r="E11" s="30">
        <v>1.26</v>
      </c>
      <c r="F11" s="30">
        <v>2.42</v>
      </c>
      <c r="G11" s="30">
        <v>1</v>
      </c>
      <c r="H11" s="30">
        <v>7.55</v>
      </c>
      <c r="I11" s="30">
        <v>9.79</v>
      </c>
      <c r="J11" s="10">
        <f t="shared" si="0"/>
        <v>8.67</v>
      </c>
      <c r="K11" s="30">
        <f>IF(ISBLANK(1!A11),"",weighting!$B$2*B11+weighting!$C$2*C11+weighting!$D$2*D11+weighting!$E$2*E11+weighting!$F$2*F11+weighting!$G$2*G11+weighting!$J$2*J11)</f>
        <v>3.06</v>
      </c>
    </row>
    <row r="12" spans="1:11" ht="12.75">
      <c r="A12" s="22" t="str">
        <f>IF(1!A12&lt;&gt;"",1!A12,"")</f>
        <v>KOBRINETZ</v>
      </c>
      <c r="B12" s="30">
        <v>0.58</v>
      </c>
      <c r="C12" s="30">
        <v>0.72</v>
      </c>
      <c r="D12" s="30">
        <v>5.79</v>
      </c>
      <c r="E12" s="30">
        <v>1.34</v>
      </c>
      <c r="F12" s="30">
        <v>2.47</v>
      </c>
      <c r="G12" s="30">
        <v>0.85</v>
      </c>
      <c r="H12" s="30">
        <v>8.57</v>
      </c>
      <c r="I12" s="30">
        <v>9.7</v>
      </c>
      <c r="J12" s="10">
        <f t="shared" si="0"/>
        <v>9.135</v>
      </c>
      <c r="K12" s="30">
        <f>IF(ISBLANK(1!A12),"",weighting!$B$2*B12+weighting!$C$2*C12+weighting!$D$2*D12+weighting!$E$2*E12+weighting!$F$2*F12+weighting!$G$2*G12+weighting!$J$2*J12)</f>
        <v>3.1995</v>
      </c>
    </row>
    <row r="13" spans="1:11" ht="12.75">
      <c r="A13" s="22" t="str">
        <f>IF(1!A13&lt;&gt;"",1!A13,"")</f>
        <v>LOPEZ</v>
      </c>
      <c r="B13" s="30">
        <v>0.62</v>
      </c>
      <c r="C13" s="30">
        <v>0.7</v>
      </c>
      <c r="D13" s="30">
        <v>6.21</v>
      </c>
      <c r="E13" s="30">
        <v>1.3</v>
      </c>
      <c r="F13" s="30">
        <v>2.38</v>
      </c>
      <c r="G13" s="30">
        <v>0.93</v>
      </c>
      <c r="H13" s="30">
        <v>7.74</v>
      </c>
      <c r="I13" s="30">
        <v>9.95</v>
      </c>
      <c r="J13" s="10">
        <f t="shared" si="0"/>
        <v>8.844999999999999</v>
      </c>
      <c r="K13" s="30">
        <f>IF(ISBLANK(1!A13),"",weighting!$B$2*B13+weighting!$C$2*C13+weighting!$D$2*D13+weighting!$E$2*E13+weighting!$F$2*F13+weighting!$G$2*G13+weighting!$J$2*J13)</f>
        <v>3.2295</v>
      </c>
    </row>
    <row r="14" spans="1:11" ht="12.75">
      <c r="A14" s="22" t="str">
        <f>IF(1!A14&lt;&gt;"",1!A14,"")</f>
        <v>RODRIGUEZ</v>
      </c>
      <c r="B14" s="30">
        <v>0.51</v>
      </c>
      <c r="C14" s="30">
        <v>0.65</v>
      </c>
      <c r="D14" s="30">
        <v>5.88</v>
      </c>
      <c r="E14" s="30">
        <v>0.97</v>
      </c>
      <c r="F14" s="30">
        <v>2.3</v>
      </c>
      <c r="G14" s="30">
        <v>0.89</v>
      </c>
      <c r="H14" s="30">
        <v>8.19</v>
      </c>
      <c r="I14" s="30">
        <v>9.84</v>
      </c>
      <c r="J14" s="10">
        <f t="shared" si="0"/>
        <v>9.015</v>
      </c>
      <c r="K14" s="30">
        <f>IF(ISBLANK(1!A14),"",weighting!$B$2*B14+weighting!$C$2*C14+weighting!$D$2*D14+weighting!$E$2*E14+weighting!$F$2*F14+weighting!$G$2*G14+weighting!$J$2*J14)</f>
        <v>3.0925</v>
      </c>
    </row>
    <row r="15" spans="1:11" ht="12.75">
      <c r="A15" s="22" t="str">
        <f>IF(1!A15&lt;&gt;"",1!A15,"")</f>
        <v>BARRERA</v>
      </c>
      <c r="B15" s="30">
        <v>0.53</v>
      </c>
      <c r="C15" s="30">
        <v>0.7</v>
      </c>
      <c r="D15" s="30">
        <v>6.31</v>
      </c>
      <c r="E15" s="30">
        <v>1.1</v>
      </c>
      <c r="F15" s="30">
        <v>2.19</v>
      </c>
      <c r="G15" s="30">
        <v>1.03</v>
      </c>
      <c r="H15" s="30">
        <v>7.95</v>
      </c>
      <c r="I15" s="30">
        <v>9.61</v>
      </c>
      <c r="J15" s="10">
        <f t="shared" si="0"/>
        <v>8.78</v>
      </c>
      <c r="K15" s="30">
        <f>IF(ISBLANK(1!A15),"",weighting!$B$2*B15+weighting!$C$2*C15+weighting!$D$2*D15+weighting!$E$2*E15+weighting!$F$2*F15+weighting!$G$2*G15+weighting!$J$2*J15)</f>
        <v>3.1615</v>
      </c>
    </row>
    <row r="16" spans="1:11" ht="12.75">
      <c r="A16" s="22" t="str">
        <f>IF(1!A16&lt;&gt;"",1!A16,"")</f>
        <v>RAMIREZ</v>
      </c>
      <c r="B16" s="30">
        <v>0.72</v>
      </c>
      <c r="C16" s="30">
        <v>0.63</v>
      </c>
      <c r="D16" s="30">
        <v>5.29</v>
      </c>
      <c r="E16" s="30">
        <v>1.32</v>
      </c>
      <c r="F16" s="30">
        <v>2.3</v>
      </c>
      <c r="G16" s="30">
        <v>1.08</v>
      </c>
      <c r="H16" s="30">
        <v>6.78</v>
      </c>
      <c r="I16" s="30">
        <v>9.68</v>
      </c>
      <c r="J16" s="10">
        <f t="shared" si="0"/>
        <v>8.23</v>
      </c>
      <c r="K16" s="30">
        <f>IF(ISBLANK(1!A16),"",weighting!$B$2*B16+weighting!$C$2*C16+weighting!$D$2*D16+weighting!$E$2*E16+weighting!$F$2*F16+weighting!$G$2*G16+weighting!$J$2*J16)</f>
        <v>2.976</v>
      </c>
    </row>
    <row r="17" spans="1:11" ht="12.75">
      <c r="A17" s="22">
        <f>IF(1!A17&lt;&gt;"",1!A17,"")</f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>
        <f>IF(1!A19&lt;&gt;"",1!A19,"")</f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>
        <f>IF(1!A23&lt;&gt;"",1!A23,"")</f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0.72</v>
      </c>
      <c r="C28" s="8">
        <f t="shared" si="1"/>
        <v>0.72</v>
      </c>
      <c r="D28" s="8">
        <f t="shared" si="1"/>
        <v>6.31</v>
      </c>
      <c r="E28" s="8">
        <f t="shared" si="1"/>
        <v>1.97</v>
      </c>
      <c r="F28" s="8">
        <f t="shared" si="1"/>
        <v>2.7</v>
      </c>
      <c r="G28" s="8">
        <f t="shared" si="1"/>
        <v>1.08</v>
      </c>
      <c r="H28" s="8">
        <f t="shared" si="1"/>
        <v>8.57</v>
      </c>
      <c r="I28" s="8">
        <f t="shared" si="1"/>
        <v>9.95</v>
      </c>
      <c r="J28" s="8">
        <f t="shared" si="1"/>
        <v>9.135</v>
      </c>
      <c r="K28" s="8">
        <f t="shared" si="1"/>
        <v>3.3205</v>
      </c>
    </row>
    <row r="29" spans="1:11" ht="12.75">
      <c r="A29" s="7" t="s">
        <v>1</v>
      </c>
      <c r="B29" s="8">
        <f aca="true" t="shared" si="2" ref="B29:K29">IF(COUNTBLANK(B8:B27)=20,"",MIN(B8:B27))</f>
        <v>0.51</v>
      </c>
      <c r="C29" s="8">
        <f t="shared" si="2"/>
        <v>0.63</v>
      </c>
      <c r="D29" s="8">
        <f t="shared" si="2"/>
        <v>5.29</v>
      </c>
      <c r="E29" s="8">
        <f t="shared" si="2"/>
        <v>0.97</v>
      </c>
      <c r="F29" s="8">
        <f t="shared" si="2"/>
        <v>2.19</v>
      </c>
      <c r="G29" s="8">
        <f t="shared" si="2"/>
        <v>0.85</v>
      </c>
      <c r="H29" s="8">
        <f t="shared" si="2"/>
        <v>6.78</v>
      </c>
      <c r="I29" s="8">
        <f t="shared" si="2"/>
        <v>9.49</v>
      </c>
      <c r="J29" s="8">
        <f t="shared" si="2"/>
        <v>8.23</v>
      </c>
      <c r="K29" s="8">
        <f t="shared" si="2"/>
        <v>2.976</v>
      </c>
    </row>
    <row r="30" spans="1:11" ht="12.75">
      <c r="A30" s="7" t="s">
        <v>2</v>
      </c>
      <c r="B30" s="8">
        <f aca="true" t="shared" si="3" ref="B30:K30">IF(ISERR(AVERAGE(B8:B27)),"",AVERAGE(B8:B27))</f>
        <v>0.6366666666666667</v>
      </c>
      <c r="C30" s="8">
        <f t="shared" si="3"/>
        <v>0.6833333333333333</v>
      </c>
      <c r="D30" s="8">
        <f t="shared" si="3"/>
        <v>5.818888888888889</v>
      </c>
      <c r="E30" s="8">
        <f t="shared" si="3"/>
        <v>1.28</v>
      </c>
      <c r="F30" s="8">
        <f t="shared" si="3"/>
        <v>2.3700000000000006</v>
      </c>
      <c r="G30" s="8">
        <f t="shared" si="3"/>
        <v>0.9722222222222222</v>
      </c>
      <c r="H30" s="8">
        <f t="shared" si="3"/>
        <v>7.736666666666666</v>
      </c>
      <c r="I30" s="8">
        <f t="shared" si="3"/>
        <v>9.74</v>
      </c>
      <c r="J30" s="8">
        <f t="shared" si="3"/>
        <v>8.738333333333333</v>
      </c>
      <c r="K30" s="8">
        <f t="shared" si="3"/>
        <v>3.138</v>
      </c>
    </row>
    <row r="31" spans="1:11" ht="12.75">
      <c r="A31" s="7" t="s">
        <v>3</v>
      </c>
      <c r="B31" s="8">
        <f aca="true" t="shared" si="4" ref="B31:K31">IF(ISERR(STDEV(B8:B27)),"",STDEV(B8:B27))</f>
        <v>0.08015609770940638</v>
      </c>
      <c r="C31" s="8">
        <f t="shared" si="4"/>
        <v>0.032403703492037514</v>
      </c>
      <c r="D31" s="8">
        <f t="shared" si="4"/>
        <v>0.3532861603730244</v>
      </c>
      <c r="E31" s="8">
        <f t="shared" si="4"/>
        <v>0.28626910416599266</v>
      </c>
      <c r="F31" s="8">
        <f t="shared" si="4"/>
        <v>0.15024979201316058</v>
      </c>
      <c r="G31" s="8">
        <f t="shared" si="4"/>
        <v>0.08393118874676093</v>
      </c>
      <c r="H31" s="8">
        <f t="shared" si="4"/>
        <v>0.5269250421075168</v>
      </c>
      <c r="I31" s="8">
        <f t="shared" si="4"/>
        <v>0.13946325680978475</v>
      </c>
      <c r="J31" s="8">
        <f t="shared" si="4"/>
        <v>0.26280934153868957</v>
      </c>
      <c r="K31" s="8">
        <f t="shared" si="4"/>
        <v>0.10384634081179307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5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25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H38">IF(ISNUMBER(B8),IF(B$31=0,0,(B8-B$30)/B$31),"")</f>
        <v>0.540611813344902</v>
      </c>
      <c r="C38" s="10">
        <f t="shared" si="7"/>
        <v>0.8229511997978673</v>
      </c>
      <c r="D38" s="10">
        <f t="shared" si="7"/>
        <v>-0.5063569110661053</v>
      </c>
      <c r="E38" s="10">
        <f t="shared" si="7"/>
        <v>-0.5239824969481264</v>
      </c>
      <c r="F38" s="10">
        <f t="shared" si="7"/>
        <v>-0.3327791628198803</v>
      </c>
      <c r="G38" s="10">
        <f t="shared" si="7"/>
        <v>0.21181372554387728</v>
      </c>
      <c r="H38" s="10">
        <f t="shared" si="7"/>
        <v>-0.6009709946600943</v>
      </c>
      <c r="I38" s="10">
        <f aca="true" t="shared" si="8" ref="I38:K46">IF(ISNUMBER(I8),IF(I$31=0,0,(I8-I$30)/I$31),"")</f>
        <v>0.8604416872586617</v>
      </c>
      <c r="J38" s="10">
        <f t="shared" si="8"/>
        <v>-0.37416224536621556</v>
      </c>
      <c r="K38" s="10">
        <f t="shared" si="8"/>
        <v>-0.7366653403671272</v>
      </c>
      <c r="L38" s="10">
        <f aca="true" t="shared" si="9" ref="L38:L57">IF(ISERR(AVERAGE(B38:K38)),"",AVERAGE(B38:K38))</f>
        <v>-0.06390987252822407</v>
      </c>
      <c r="M38" s="10">
        <f aca="true" t="shared" si="10" ref="M38:M57">IF(ISERR(STDEV(B38:K38)),"",STDEV(B38:K38))</f>
        <v>0.61458444308061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aca="true" t="shared" si="11" ref="B39:H39">IF(ISNUMBER(B9),IF(B$31=0,0,(B9-B$30)/B$31),"")</f>
        <v>0.6653683856552628</v>
      </c>
      <c r="C39" s="10">
        <f t="shared" si="11"/>
        <v>0.8229511997978673</v>
      </c>
      <c r="D39" s="10">
        <f t="shared" si="11"/>
        <v>0.8523150490615788</v>
      </c>
      <c r="E39" s="10">
        <f t="shared" si="11"/>
        <v>-0.5239824969481264</v>
      </c>
      <c r="F39" s="10">
        <f t="shared" si="11"/>
        <v>-0.798669990767705</v>
      </c>
      <c r="G39" s="10">
        <f t="shared" si="11"/>
        <v>-0.8604932600220009</v>
      </c>
      <c r="H39" s="10">
        <f t="shared" si="11"/>
        <v>0.5946449841899905</v>
      </c>
      <c r="I39" s="10">
        <f t="shared" si="8"/>
        <v>-1.7925868484555567</v>
      </c>
      <c r="J39" s="10">
        <f t="shared" si="8"/>
        <v>0.12049292647386535</v>
      </c>
      <c r="K39" s="10">
        <f t="shared" si="8"/>
        <v>0.028888836877143248</v>
      </c>
      <c r="L39" s="10">
        <f t="shared" si="9"/>
        <v>-0.08910712141376811</v>
      </c>
      <c r="M39" s="10">
        <f t="shared" si="10"/>
        <v>0.8820561431096511</v>
      </c>
    </row>
    <row r="40" spans="1:13" ht="12.75">
      <c r="A40" s="22" t="str">
        <f t="shared" si="6"/>
        <v>GARCIA-O</v>
      </c>
      <c r="B40" s="10">
        <f aca="true" t="shared" si="12" ref="B40:H40">IF(ISNUMBER(B10),IF(B$31=0,0,(B10-B$30)/B$31),"")</f>
        <v>1.0396381025863493</v>
      </c>
      <c r="C40" s="10">
        <f t="shared" si="12"/>
        <v>-1.0286889997473359</v>
      </c>
      <c r="D40" s="10">
        <f t="shared" si="12"/>
        <v>-0.194994586870177</v>
      </c>
      <c r="E40" s="10">
        <f t="shared" si="12"/>
        <v>2.410319485961379</v>
      </c>
      <c r="F40" s="10">
        <f t="shared" si="12"/>
        <v>2.196342474611176</v>
      </c>
      <c r="G40" s="10">
        <f t="shared" si="12"/>
        <v>1.2841207111097568</v>
      </c>
      <c r="H40" s="10">
        <f t="shared" si="12"/>
        <v>-0.6768831203013694</v>
      </c>
      <c r="I40" s="10">
        <f t="shared" si="8"/>
        <v>0</v>
      </c>
      <c r="J40" s="10">
        <f t="shared" si="8"/>
        <v>-0.6785654280370372</v>
      </c>
      <c r="K40" s="10">
        <f t="shared" si="8"/>
        <v>1.757404243359482</v>
      </c>
      <c r="L40" s="10">
        <f t="shared" si="9"/>
        <v>0.6108692882672222</v>
      </c>
      <c r="M40" s="10">
        <f t="shared" si="10"/>
        <v>1.2795431572817693</v>
      </c>
    </row>
    <row r="41" spans="1:13" ht="12.75">
      <c r="A41" s="22" t="str">
        <f t="shared" si="6"/>
        <v>GARCIA-P</v>
      </c>
      <c r="B41" s="10">
        <f aca="true" t="shared" si="13" ref="B41:H41">IF(ISNUMBER(B11),IF(B$31=0,0,(B11-B$30)/B$31),"")</f>
        <v>0.540611813344902</v>
      </c>
      <c r="C41" s="10">
        <f t="shared" si="13"/>
        <v>-0.10286889997473256</v>
      </c>
      <c r="D41" s="10">
        <f t="shared" si="13"/>
        <v>-1.242304222801933</v>
      </c>
      <c r="E41" s="10">
        <f t="shared" si="13"/>
        <v>-0.06986433292641686</v>
      </c>
      <c r="F41" s="10">
        <f t="shared" si="13"/>
        <v>0.3327791628198714</v>
      </c>
      <c r="G41" s="10">
        <f t="shared" si="13"/>
        <v>0.3309589461623083</v>
      </c>
      <c r="H41" s="10">
        <f t="shared" si="13"/>
        <v>-0.35425658632595036</v>
      </c>
      <c r="I41" s="10">
        <f t="shared" si="8"/>
        <v>0.3585173696911037</v>
      </c>
      <c r="J41" s="10">
        <f t="shared" si="8"/>
        <v>-0.26001105186466</v>
      </c>
      <c r="K41" s="10">
        <f t="shared" si="8"/>
        <v>-0.7511097588056945</v>
      </c>
      <c r="L41" s="10">
        <f t="shared" si="9"/>
        <v>-0.12175475606812021</v>
      </c>
      <c r="M41" s="10">
        <f t="shared" si="10"/>
        <v>0.5586572781139502</v>
      </c>
    </row>
    <row r="42" spans="1:13" ht="12.75">
      <c r="A42" s="22" t="str">
        <f t="shared" si="6"/>
        <v>KOBRINETZ</v>
      </c>
      <c r="B42" s="10">
        <f aca="true" t="shared" si="14" ref="B42:H42">IF(ISNUMBER(B12),IF(B$31=0,0,(B12-B$30)/B$31),"")</f>
        <v>-0.7069539097587192</v>
      </c>
      <c r="C42" s="10">
        <f t="shared" si="14"/>
        <v>1.1315578997220685</v>
      </c>
      <c r="D42" s="10">
        <f t="shared" si="14"/>
        <v>-0.08177192352620336</v>
      </c>
      <c r="E42" s="10">
        <f t="shared" si="14"/>
        <v>0.20959299877925056</v>
      </c>
      <c r="F42" s="10">
        <f t="shared" si="14"/>
        <v>0.6655583256397487</v>
      </c>
      <c r="G42" s="10">
        <f t="shared" si="14"/>
        <v>-1.456219363114156</v>
      </c>
      <c r="H42" s="10">
        <f t="shared" si="14"/>
        <v>1.5815026175265663</v>
      </c>
      <c r="I42" s="10">
        <f t="shared" si="8"/>
        <v>-0.2868138957528957</v>
      </c>
      <c r="J42" s="10">
        <f t="shared" si="8"/>
        <v>1.5093324474094887</v>
      </c>
      <c r="K42" s="10">
        <f t="shared" si="8"/>
        <v>0.5922211559814152</v>
      </c>
      <c r="L42" s="10">
        <f t="shared" si="9"/>
        <v>0.3158006352906564</v>
      </c>
      <c r="M42" s="10">
        <f t="shared" si="10"/>
        <v>0.9780529617467092</v>
      </c>
    </row>
    <row r="43" spans="1:13" ht="12.75">
      <c r="A43" s="22" t="str">
        <f t="shared" si="6"/>
        <v>LOPEZ</v>
      </c>
      <c r="B43" s="10">
        <f aca="true" t="shared" si="15" ref="B43:H43">IF(ISNUMBER(B13),IF(B$31=0,0,(B13-B$30)/B$31),"")</f>
        <v>-0.20792762051727068</v>
      </c>
      <c r="C43" s="10">
        <f t="shared" si="15"/>
        <v>0.5143444998736663</v>
      </c>
      <c r="D43" s="10">
        <f t="shared" si="15"/>
        <v>1.107066041585519</v>
      </c>
      <c r="E43" s="10">
        <f t="shared" si="15"/>
        <v>0.06986433292641686</v>
      </c>
      <c r="F43" s="10">
        <f t="shared" si="15"/>
        <v>0.06655583256397074</v>
      </c>
      <c r="G43" s="10">
        <f t="shared" si="15"/>
        <v>-0.5030575981667077</v>
      </c>
      <c r="H43" s="10">
        <f t="shared" si="15"/>
        <v>0.006326010470107249</v>
      </c>
      <c r="I43" s="10">
        <f t="shared" si="8"/>
        <v>1.505772952702661</v>
      </c>
      <c r="J43" s="10">
        <f t="shared" si="8"/>
        <v>0.4058709102277577</v>
      </c>
      <c r="K43" s="10">
        <f t="shared" si="8"/>
        <v>0.8811095247528349</v>
      </c>
      <c r="L43" s="10">
        <f t="shared" si="9"/>
        <v>0.38459248864189555</v>
      </c>
      <c r="M43" s="10">
        <f t="shared" si="10"/>
        <v>0.625843484336127</v>
      </c>
    </row>
    <row r="44" spans="1:13" ht="12.75">
      <c r="A44" s="22" t="str">
        <f t="shared" si="6"/>
        <v>RODRIGUEZ</v>
      </c>
      <c r="B44" s="10">
        <f aca="true" t="shared" si="16" ref="B44:H44">IF(ISNUMBER(B14),IF(B$31=0,0,(B14-B$30)/B$31),"")</f>
        <v>-1.5802499159312526</v>
      </c>
      <c r="C44" s="10">
        <f t="shared" si="16"/>
        <v>-1.0286889997473359</v>
      </c>
      <c r="D44" s="10">
        <f t="shared" si="16"/>
        <v>0.1729790689977368</v>
      </c>
      <c r="E44" s="10">
        <f t="shared" si="16"/>
        <v>-1.0828971603594606</v>
      </c>
      <c r="F44" s="10">
        <f t="shared" si="16"/>
        <v>-0.4658908279478306</v>
      </c>
      <c r="G44" s="10">
        <f t="shared" si="16"/>
        <v>-0.9796384806404319</v>
      </c>
      <c r="H44" s="10">
        <f t="shared" si="16"/>
        <v>0.8603374239344511</v>
      </c>
      <c r="I44" s="10">
        <f t="shared" si="8"/>
        <v>0.7170347393822202</v>
      </c>
      <c r="J44" s="10">
        <f t="shared" si="8"/>
        <v>1.0527276734032596</v>
      </c>
      <c r="K44" s="10">
        <f t="shared" si="8"/>
        <v>-0.4381473593033236</v>
      </c>
      <c r="L44" s="10">
        <f t="shared" si="9"/>
        <v>-0.2772433838211968</v>
      </c>
      <c r="M44" s="10">
        <f t="shared" si="10"/>
        <v>0.9261997453234827</v>
      </c>
    </row>
    <row r="45" spans="1:13" ht="12.75">
      <c r="A45" s="22" t="str">
        <f t="shared" si="6"/>
        <v>BARRERA</v>
      </c>
      <c r="B45" s="10">
        <f aca="true" t="shared" si="17" ref="B45:H45">IF(ISNUMBER(B15),IF(B$31=0,0,(B15-B$30)/B$31),"")</f>
        <v>-1.3307367713105285</v>
      </c>
      <c r="C45" s="10">
        <f t="shared" si="17"/>
        <v>0.5143444998736663</v>
      </c>
      <c r="D45" s="10">
        <f t="shared" si="17"/>
        <v>1.390122699945452</v>
      </c>
      <c r="E45" s="10">
        <f t="shared" si="17"/>
        <v>-0.6287789963377509</v>
      </c>
      <c r="F45" s="10">
        <f t="shared" si="17"/>
        <v>-1.198004986151556</v>
      </c>
      <c r="G45" s="10">
        <f t="shared" si="17"/>
        <v>0.6883946080176014</v>
      </c>
      <c r="H45" s="10">
        <f t="shared" si="17"/>
        <v>0.4048646700868016</v>
      </c>
      <c r="I45" s="10">
        <f t="shared" si="8"/>
        <v>-0.9321451611968951</v>
      </c>
      <c r="J45" s="10">
        <f t="shared" si="8"/>
        <v>0.1585433243077172</v>
      </c>
      <c r="K45" s="10">
        <f t="shared" si="8"/>
        <v>0.22629588887094976</v>
      </c>
      <c r="L45" s="10">
        <f t="shared" si="9"/>
        <v>-0.07071002238945422</v>
      </c>
      <c r="M45" s="10">
        <f t="shared" si="10"/>
        <v>0.9025565291231622</v>
      </c>
    </row>
    <row r="46" spans="1:13" ht="12.75">
      <c r="A46" s="22" t="str">
        <f t="shared" si="6"/>
        <v>RAMIREZ</v>
      </c>
      <c r="B46" s="10">
        <f aca="true" t="shared" si="18" ref="B46:H46">IF(ISNUMBER(B16),IF(B$31=0,0,(B16-B$30)/B$31),"")</f>
        <v>1.0396381025863493</v>
      </c>
      <c r="C46" s="10">
        <f t="shared" si="18"/>
        <v>-1.6459023995957383</v>
      </c>
      <c r="D46" s="10">
        <f t="shared" si="18"/>
        <v>-1.497055215325873</v>
      </c>
      <c r="E46" s="10">
        <f t="shared" si="18"/>
        <v>0.13972866585283372</v>
      </c>
      <c r="F46" s="10">
        <f t="shared" si="18"/>
        <v>-0.4658908279478306</v>
      </c>
      <c r="G46" s="10">
        <f t="shared" si="18"/>
        <v>1.2841207111097568</v>
      </c>
      <c r="H46" s="10">
        <f t="shared" si="18"/>
        <v>-1.8155650049204957</v>
      </c>
      <c r="I46" s="10">
        <f t="shared" si="8"/>
        <v>-0.43022084362933716</v>
      </c>
      <c r="J46" s="10">
        <f t="shared" si="8"/>
        <v>-1.9342285565541757</v>
      </c>
      <c r="K46" s="10">
        <f t="shared" si="8"/>
        <v>-1.5599971913656756</v>
      </c>
      <c r="L46" s="10">
        <f t="shared" si="9"/>
        <v>-0.6885372559790187</v>
      </c>
      <c r="M46" s="10">
        <f t="shared" si="10"/>
        <v>1.1940557801105665</v>
      </c>
    </row>
    <row r="47" spans="1:13" ht="12.75">
      <c r="A47" s="22">
        <f t="shared" si="6"/>
      </c>
      <c r="B47" s="10">
        <f aca="true" t="shared" si="19" ref="B47:H47">IF(ISNUMBER(B17),IF(B$31=0,0,(B17-B$30)/B$31),"")</f>
      </c>
      <c r="C47" s="10">
        <f t="shared" si="19"/>
      </c>
      <c r="D47" s="10">
        <f t="shared" si="19"/>
      </c>
      <c r="E47" s="10">
        <f t="shared" si="19"/>
      </c>
      <c r="F47" s="10">
        <f t="shared" si="19"/>
      </c>
      <c r="G47" s="10">
        <f t="shared" si="19"/>
      </c>
      <c r="H47" s="10">
        <f t="shared" si="19"/>
      </c>
      <c r="I47" s="10">
        <f>IF(ISNUMBER(I17),IF(I$31=0,0,(I17-I$30)/I$31),"")</f>
      </c>
      <c r="J47" s="10">
        <f>IF(ISNUMBER(J17),IF(J$31=0,0,(J17-J$30)/J$31),"")</f>
      </c>
      <c r="K47" s="10">
        <f>IF(ISNUMBER(K17),IF(K$31=0,0,(K17-K$30)/K$31),"")</f>
      </c>
      <c r="L47" s="10">
        <f t="shared" si="9"/>
      </c>
      <c r="M47" s="10">
        <f t="shared" si="10"/>
      </c>
    </row>
    <row r="48" spans="1:13" ht="12.75">
      <c r="A48" s="22">
        <f t="shared" si="6"/>
      </c>
      <c r="B48" s="10">
        <f aca="true" t="shared" si="20" ref="B48:H48">IF(ISNUMBER(B18),IF(B$31=0,0,(B18-B$30)/B$31),"")</f>
      </c>
      <c r="C48" s="10">
        <f t="shared" si="20"/>
      </c>
      <c r="D48" s="10">
        <f t="shared" si="20"/>
      </c>
      <c r="E48" s="10">
        <f t="shared" si="20"/>
      </c>
      <c r="F48" s="10">
        <f t="shared" si="20"/>
      </c>
      <c r="G48" s="10">
        <f t="shared" si="20"/>
      </c>
      <c r="H48" s="10">
        <f t="shared" si="20"/>
      </c>
      <c r="I48" s="10">
        <f aca="true" t="shared" si="21" ref="I48:K57">IF(ISNUMBER(I18),IF(I$31=0,0,(I18-I$30)/I$31),"")</f>
      </c>
      <c r="J48" s="10">
        <f t="shared" si="21"/>
      </c>
      <c r="K48" s="10">
        <f t="shared" si="21"/>
      </c>
      <c r="L48" s="10">
        <f t="shared" si="9"/>
      </c>
      <c r="M48" s="10">
        <f t="shared" si="10"/>
      </c>
    </row>
    <row r="49" spans="1:13" ht="12.75">
      <c r="A49" s="22">
        <f t="shared" si="6"/>
      </c>
      <c r="B49" s="10">
        <f aca="true" t="shared" si="22" ref="B49:H49">IF(ISNUMBER(B19),IF(B$31=0,0,(B19-B$30)/B$31),"")</f>
      </c>
      <c r="C49" s="10">
        <f t="shared" si="22"/>
      </c>
      <c r="D49" s="10">
        <f t="shared" si="22"/>
      </c>
      <c r="E49" s="10">
        <f t="shared" si="22"/>
      </c>
      <c r="F49" s="10">
        <f t="shared" si="22"/>
      </c>
      <c r="G49" s="10">
        <f t="shared" si="22"/>
      </c>
      <c r="H49" s="10">
        <f t="shared" si="22"/>
      </c>
      <c r="I49" s="10">
        <f t="shared" si="21"/>
      </c>
      <c r="J49" s="10">
        <f t="shared" si="21"/>
      </c>
      <c r="K49" s="10">
        <f t="shared" si="21"/>
      </c>
      <c r="L49" s="10">
        <f t="shared" si="9"/>
      </c>
      <c r="M49" s="10">
        <f t="shared" si="10"/>
      </c>
    </row>
    <row r="50" spans="1:13" ht="12.75">
      <c r="A50" s="22">
        <f t="shared" si="6"/>
      </c>
      <c r="B50" s="10">
        <f aca="true" t="shared" si="23" ref="B50:H50">IF(ISNUMBER(B20),IF(B$31=0,0,(B20-B$30)/B$31),"")</f>
      </c>
      <c r="C50" s="10">
        <f t="shared" si="23"/>
      </c>
      <c r="D50" s="10">
        <f t="shared" si="23"/>
      </c>
      <c r="E50" s="10">
        <f t="shared" si="23"/>
      </c>
      <c r="F50" s="10">
        <f t="shared" si="23"/>
      </c>
      <c r="G50" s="10">
        <f t="shared" si="23"/>
      </c>
      <c r="H50" s="10">
        <f t="shared" si="23"/>
      </c>
      <c r="I50" s="10">
        <f t="shared" si="21"/>
      </c>
      <c r="J50" s="10">
        <f t="shared" si="21"/>
      </c>
      <c r="K50" s="10">
        <f t="shared" si="21"/>
      </c>
      <c r="L50" s="10">
        <f t="shared" si="9"/>
      </c>
      <c r="M50" s="10">
        <f t="shared" si="10"/>
      </c>
    </row>
    <row r="51" spans="1:13" ht="12.75">
      <c r="A51" s="22">
        <f t="shared" si="6"/>
      </c>
      <c r="B51" s="10">
        <f aca="true" t="shared" si="24" ref="B51:H51">IF(ISNUMBER(B21),IF(B$31=0,0,(B21-B$30)/B$31),"")</f>
      </c>
      <c r="C51" s="10">
        <f t="shared" si="24"/>
      </c>
      <c r="D51" s="10">
        <f t="shared" si="24"/>
      </c>
      <c r="E51" s="10">
        <f t="shared" si="24"/>
      </c>
      <c r="F51" s="10">
        <f t="shared" si="24"/>
      </c>
      <c r="G51" s="10">
        <f t="shared" si="24"/>
      </c>
      <c r="H51" s="10">
        <f t="shared" si="24"/>
      </c>
      <c r="I51" s="10">
        <f t="shared" si="21"/>
      </c>
      <c r="J51" s="10">
        <f t="shared" si="21"/>
      </c>
      <c r="K51" s="10">
        <f t="shared" si="21"/>
      </c>
      <c r="L51" s="10">
        <f t="shared" si="9"/>
      </c>
      <c r="M51" s="10">
        <f t="shared" si="10"/>
      </c>
    </row>
    <row r="52" spans="1:13" ht="12.75">
      <c r="A52" s="22">
        <f t="shared" si="6"/>
      </c>
      <c r="B52" s="10">
        <f aca="true" t="shared" si="25" ref="B52:H52">IF(ISNUMBER(B22),IF(B$31=0,0,(B22-B$30)/B$31),"")</f>
      </c>
      <c r="C52" s="10">
        <f t="shared" si="25"/>
      </c>
      <c r="D52" s="10">
        <f t="shared" si="25"/>
      </c>
      <c r="E52" s="10">
        <f t="shared" si="25"/>
      </c>
      <c r="F52" s="10">
        <f t="shared" si="25"/>
      </c>
      <c r="G52" s="10">
        <f t="shared" si="25"/>
      </c>
      <c r="H52" s="10">
        <f t="shared" si="25"/>
      </c>
      <c r="I52" s="10">
        <f t="shared" si="21"/>
      </c>
      <c r="J52" s="10">
        <f t="shared" si="21"/>
      </c>
      <c r="K52" s="10">
        <f t="shared" si="21"/>
      </c>
      <c r="L52" s="10">
        <f t="shared" si="9"/>
      </c>
      <c r="M52" s="10">
        <f t="shared" si="10"/>
      </c>
    </row>
    <row r="53" spans="1:13" ht="12.75">
      <c r="A53" s="22">
        <f t="shared" si="6"/>
      </c>
      <c r="B53" s="10">
        <f aca="true" t="shared" si="26" ref="B53:H53">IF(ISNUMBER(B23),IF(B$31=0,0,(B23-B$30)/B$31),"")</f>
      </c>
      <c r="C53" s="10">
        <f t="shared" si="26"/>
      </c>
      <c r="D53" s="10">
        <f t="shared" si="26"/>
      </c>
      <c r="E53" s="10">
        <f t="shared" si="26"/>
      </c>
      <c r="F53" s="10">
        <f t="shared" si="26"/>
      </c>
      <c r="G53" s="10">
        <f t="shared" si="26"/>
      </c>
      <c r="H53" s="10">
        <f t="shared" si="26"/>
      </c>
      <c r="I53" s="10">
        <f t="shared" si="21"/>
      </c>
      <c r="J53" s="10">
        <f t="shared" si="21"/>
      </c>
      <c r="K53" s="10">
        <f t="shared" si="21"/>
      </c>
      <c r="L53" s="10">
        <f t="shared" si="9"/>
      </c>
      <c r="M53" s="10">
        <f t="shared" si="10"/>
      </c>
    </row>
    <row r="54" spans="1:13" ht="12.75">
      <c r="A54" s="22">
        <f t="shared" si="6"/>
      </c>
      <c r="B54" s="10">
        <f aca="true" t="shared" si="27" ref="B54:H54">IF(ISNUMBER(B24),IF(B$31=0,0,(B24-B$30)/B$31),"")</f>
      </c>
      <c r="C54" s="10">
        <f t="shared" si="27"/>
      </c>
      <c r="D54" s="10">
        <f t="shared" si="27"/>
      </c>
      <c r="E54" s="10">
        <f t="shared" si="27"/>
      </c>
      <c r="F54" s="10">
        <f t="shared" si="27"/>
      </c>
      <c r="G54" s="10">
        <f t="shared" si="27"/>
      </c>
      <c r="H54" s="10">
        <f t="shared" si="27"/>
      </c>
      <c r="I54" s="10">
        <f t="shared" si="21"/>
      </c>
      <c r="J54" s="10">
        <f t="shared" si="21"/>
      </c>
      <c r="K54" s="10">
        <f t="shared" si="21"/>
      </c>
      <c r="L54" s="10">
        <f t="shared" si="9"/>
      </c>
      <c r="M54" s="10">
        <f t="shared" si="10"/>
      </c>
    </row>
    <row r="55" spans="1:13" ht="12.75">
      <c r="A55" s="22">
        <f t="shared" si="6"/>
      </c>
      <c r="B55" s="10">
        <f aca="true" t="shared" si="28" ref="B55:H55">IF(ISNUMBER(B25),IF(B$31=0,0,(B25-B$30)/B$31),"")</f>
      </c>
      <c r="C55" s="10">
        <f t="shared" si="28"/>
      </c>
      <c r="D55" s="10">
        <f t="shared" si="28"/>
      </c>
      <c r="E55" s="10">
        <f t="shared" si="28"/>
      </c>
      <c r="F55" s="10">
        <f t="shared" si="28"/>
      </c>
      <c r="G55" s="10">
        <f t="shared" si="28"/>
      </c>
      <c r="H55" s="10">
        <f t="shared" si="28"/>
      </c>
      <c r="I55" s="10">
        <f t="shared" si="21"/>
      </c>
      <c r="J55" s="10">
        <f t="shared" si="21"/>
      </c>
      <c r="K55" s="10">
        <f t="shared" si="21"/>
      </c>
      <c r="L55" s="10">
        <f t="shared" si="9"/>
      </c>
      <c r="M55" s="10">
        <f t="shared" si="10"/>
      </c>
    </row>
    <row r="56" spans="1:13" ht="12.75">
      <c r="A56" s="22">
        <f t="shared" si="6"/>
      </c>
      <c r="B56" s="10">
        <f aca="true" t="shared" si="29" ref="B56:H56">IF(ISNUMBER(B26),IF(B$31=0,0,(B26-B$30)/B$31),"")</f>
      </c>
      <c r="C56" s="10">
        <f t="shared" si="29"/>
      </c>
      <c r="D56" s="10">
        <f t="shared" si="29"/>
      </c>
      <c r="E56" s="10">
        <f t="shared" si="29"/>
      </c>
      <c r="F56" s="10">
        <f t="shared" si="29"/>
      </c>
      <c r="G56" s="10">
        <f t="shared" si="29"/>
      </c>
      <c r="H56" s="10">
        <f t="shared" si="29"/>
      </c>
      <c r="I56" s="10">
        <f t="shared" si="21"/>
      </c>
      <c r="J56" s="10">
        <f t="shared" si="21"/>
      </c>
      <c r="K56" s="10">
        <f t="shared" si="21"/>
      </c>
      <c r="L56" s="10">
        <f t="shared" si="9"/>
      </c>
      <c r="M56" s="10">
        <f t="shared" si="10"/>
      </c>
    </row>
    <row r="57" spans="1:13" ht="12.75">
      <c r="A57" s="22">
        <f t="shared" si="6"/>
      </c>
      <c r="B57" s="10">
        <f aca="true" t="shared" si="30" ref="B57:H57">IF(ISNUMBER(B27),IF(B$31=0,0,(B27-B$30)/B$31),"")</f>
      </c>
      <c r="C57" s="10">
        <f t="shared" si="30"/>
      </c>
      <c r="D57" s="10">
        <f t="shared" si="30"/>
      </c>
      <c r="E57" s="10">
        <f t="shared" si="30"/>
      </c>
      <c r="F57" s="10">
        <f t="shared" si="30"/>
      </c>
      <c r="G57" s="10">
        <f t="shared" si="30"/>
      </c>
      <c r="H57" s="10">
        <f t="shared" si="30"/>
      </c>
      <c r="I57" s="10">
        <f t="shared" si="21"/>
      </c>
      <c r="J57" s="10">
        <f t="shared" si="21"/>
      </c>
      <c r="K57" s="10">
        <f t="shared" si="21"/>
      </c>
      <c r="L57" s="10">
        <f t="shared" si="9"/>
      </c>
      <c r="M57" s="10">
        <f t="shared" si="10"/>
      </c>
    </row>
    <row r="58" spans="1:13" ht="12.75">
      <c r="A58" s="7" t="s">
        <v>5</v>
      </c>
      <c r="B58" s="10">
        <f aca="true" t="shared" si="31" ref="B58:M58">IF(ABS(MAX(B38:B57))&gt;=ABS(MIN(B38:B57)),MAX(B38:B57),MIN(B38:B57))</f>
        <v>-1.5802499159312526</v>
      </c>
      <c r="C58" s="10">
        <f t="shared" si="31"/>
        <v>-1.6459023995957383</v>
      </c>
      <c r="D58" s="10">
        <f t="shared" si="31"/>
        <v>-1.497055215325873</v>
      </c>
      <c r="E58" s="10">
        <f t="shared" si="31"/>
        <v>2.410319485961379</v>
      </c>
      <c r="F58" s="10">
        <f t="shared" si="31"/>
        <v>2.196342474611176</v>
      </c>
      <c r="G58" s="10">
        <f t="shared" si="31"/>
        <v>-1.456219363114156</v>
      </c>
      <c r="H58" s="10">
        <f t="shared" si="31"/>
        <v>-1.8155650049204957</v>
      </c>
      <c r="I58" s="10">
        <f t="shared" si="31"/>
        <v>-1.7925868484555567</v>
      </c>
      <c r="J58" s="10">
        <f t="shared" si="31"/>
        <v>-1.9342285565541757</v>
      </c>
      <c r="K58" s="10">
        <f t="shared" si="31"/>
        <v>1.757404243359482</v>
      </c>
      <c r="L58" s="10">
        <f t="shared" si="31"/>
        <v>-0.6885372559790187</v>
      </c>
      <c r="M58" s="10">
        <f t="shared" si="31"/>
        <v>1.2795431572817693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-0.20792762051727068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-0.10286889997473256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-0.08177192352620336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0.06986433292641686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0.06655583256397074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0.21181372554387728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0.006326010470107249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0.12049292647386535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0.028888836877143248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-0.06390987252822407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0.5586572781139502</v>
      </c>
    </row>
    <row r="60" spans="1:13" ht="12.75">
      <c r="A60" s="7" t="s">
        <v>7</v>
      </c>
      <c r="B60" s="10">
        <f aca="true" t="shared" si="32" ref="B60:K60">IF(ISERR(AVERAGE(B38:B57)),"",AVERAGE(B38:B57))</f>
        <v>-6.41462192005646E-16</v>
      </c>
      <c r="C60" s="10">
        <f t="shared" si="32"/>
        <v>-7.401486830834377E-16</v>
      </c>
      <c r="D60" s="10">
        <f t="shared" si="32"/>
        <v>-5.427757009278544E-16</v>
      </c>
      <c r="E60" s="10">
        <f t="shared" si="32"/>
        <v>-9.868649107779169E-17</v>
      </c>
      <c r="F60" s="10">
        <f t="shared" si="32"/>
        <v>-3.941291737419306E-15</v>
      </c>
      <c r="G60" s="10">
        <f t="shared" si="32"/>
        <v>4.6876083261951055E-16</v>
      </c>
      <c r="H60" s="10">
        <f t="shared" si="32"/>
        <v>7.648203058528857E-16</v>
      </c>
      <c r="I60" s="10">
        <f t="shared" si="32"/>
        <v>-4.212679587883233E-15</v>
      </c>
      <c r="J60" s="10">
        <f t="shared" si="32"/>
        <v>-2.4671622769447922E-17</v>
      </c>
      <c r="K60" s="10">
        <f t="shared" si="32"/>
        <v>4.6876083261951055E-16</v>
      </c>
      <c r="L60" s="24"/>
      <c r="M60" s="24"/>
    </row>
    <row r="61" spans="1:13" ht="12.75">
      <c r="A61" s="7" t="s">
        <v>8</v>
      </c>
      <c r="B61" s="10">
        <f aca="true" t="shared" si="33" ref="B61:K61">IF(ISERR(STDEV(B38:B57)),"",STDEV(B38:B57))</f>
        <v>1.0000000000000075</v>
      </c>
      <c r="C61" s="10">
        <f t="shared" si="33"/>
        <v>1.0000000000000544</v>
      </c>
      <c r="D61" s="10">
        <f t="shared" si="33"/>
        <v>0.999999999999987</v>
      </c>
      <c r="E61" s="10">
        <f t="shared" si="33"/>
        <v>1.0000000000000004</v>
      </c>
      <c r="F61" s="10">
        <f t="shared" si="33"/>
        <v>1.0000000000000449</v>
      </c>
      <c r="G61" s="10">
        <f t="shared" si="33"/>
        <v>1.0000000000000027</v>
      </c>
      <c r="H61" s="10">
        <f t="shared" si="33"/>
        <v>0.999999999999985</v>
      </c>
      <c r="I61" s="10">
        <f t="shared" si="33"/>
        <v>1.0000000000002052</v>
      </c>
      <c r="J61" s="10">
        <f t="shared" si="33"/>
        <v>1.0000000000000022</v>
      </c>
      <c r="K61" s="10">
        <f t="shared" si="33"/>
        <v>1.000000000000043</v>
      </c>
      <c r="L61" s="24"/>
      <c r="M61" s="24"/>
    </row>
    <row r="62" spans="1:13" ht="12.75">
      <c r="A62" s="22" t="s">
        <v>9</v>
      </c>
      <c r="B62" s="10">
        <f aca="true" t="shared" si="34" ref="B62:K62">B30</f>
        <v>0.6366666666666667</v>
      </c>
      <c r="C62" s="10">
        <f t="shared" si="34"/>
        <v>0.6833333333333333</v>
      </c>
      <c r="D62" s="10">
        <f t="shared" si="34"/>
        <v>5.818888888888889</v>
      </c>
      <c r="E62" s="10">
        <f t="shared" si="34"/>
        <v>1.28</v>
      </c>
      <c r="F62" s="10">
        <f t="shared" si="34"/>
        <v>2.3700000000000006</v>
      </c>
      <c r="G62" s="10">
        <f t="shared" si="34"/>
        <v>0.9722222222222222</v>
      </c>
      <c r="H62" s="10">
        <f t="shared" si="34"/>
        <v>7.736666666666666</v>
      </c>
      <c r="I62" s="10">
        <f t="shared" si="34"/>
        <v>9.74</v>
      </c>
      <c r="J62" s="10">
        <f t="shared" si="34"/>
        <v>8.738333333333333</v>
      </c>
      <c r="K62" s="10">
        <f t="shared" si="34"/>
        <v>3.138</v>
      </c>
      <c r="L62" s="24"/>
      <c r="M62" s="24"/>
    </row>
    <row r="63" spans="1:13" ht="12.75">
      <c r="A63" s="22" t="s">
        <v>10</v>
      </c>
      <c r="B63" s="10">
        <f aca="true" t="shared" si="35" ref="B63:K63">B31</f>
        <v>0.08015609770940638</v>
      </c>
      <c r="C63" s="10">
        <f t="shared" si="35"/>
        <v>0.032403703492037514</v>
      </c>
      <c r="D63" s="10">
        <f t="shared" si="35"/>
        <v>0.3532861603730244</v>
      </c>
      <c r="E63" s="10">
        <f t="shared" si="35"/>
        <v>0.28626910416599266</v>
      </c>
      <c r="F63" s="10">
        <f t="shared" si="35"/>
        <v>0.15024979201316058</v>
      </c>
      <c r="G63" s="10">
        <f t="shared" si="35"/>
        <v>0.08393118874676093</v>
      </c>
      <c r="H63" s="10">
        <f t="shared" si="35"/>
        <v>0.5269250421075168</v>
      </c>
      <c r="I63" s="10">
        <f t="shared" si="35"/>
        <v>0.13946325680978475</v>
      </c>
      <c r="J63" s="10">
        <f t="shared" si="35"/>
        <v>0.26280934153868957</v>
      </c>
      <c r="K63" s="10">
        <f t="shared" si="35"/>
        <v>0.10384634081179307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B1" sqref="B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1!B7</f>
        <v>Groove 1</v>
      </c>
      <c r="C1" s="7" t="str">
        <f>1!C7</f>
        <v>Groove 2</v>
      </c>
      <c r="D1" s="7" t="str">
        <f>1!D7</f>
        <v>Groove 3</v>
      </c>
      <c r="E1" s="7" t="str">
        <f>1!E7</f>
        <v>Land 2</v>
      </c>
      <c r="F1" s="7" t="str">
        <f>1!F7</f>
        <v>Land 3</v>
      </c>
      <c r="G1" s="7" t="str">
        <f>1!G7</f>
        <v>Under-crown</v>
      </c>
      <c r="H1" s="7" t="str">
        <f>1!H7</f>
        <v>Thrust</v>
      </c>
      <c r="I1" s="7" t="str">
        <f>1!I7</f>
        <v>Anti-thrust</v>
      </c>
      <c r="J1" s="7" t="str">
        <f>1!J7</f>
        <v>Average Skirt</v>
      </c>
      <c r="K1" s="7" t="str">
        <f>1!K7</f>
        <v>WPD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1!B7</f>
        <v>Groove 1</v>
      </c>
      <c r="C3" s="7" t="str">
        <f>1!C7</f>
        <v>Groove 2</v>
      </c>
      <c r="D3" s="7" t="str">
        <f>1!D7</f>
        <v>Groove 3</v>
      </c>
      <c r="E3" s="7" t="str">
        <f>1!E7</f>
        <v>Land 2</v>
      </c>
      <c r="F3" s="7" t="str">
        <f>1!F7</f>
        <v>Land 3</v>
      </c>
      <c r="G3" s="7" t="str">
        <f>1!G7</f>
        <v>Under-crown</v>
      </c>
      <c r="H3" s="7" t="str">
        <f>1!H7</f>
        <v>Thrust</v>
      </c>
      <c r="I3" s="7" t="str">
        <f>1!I7</f>
        <v>Anti-thrust</v>
      </c>
      <c r="J3" s="7" t="str">
        <f>1!J7</f>
        <v>Average Skirt</v>
      </c>
      <c r="K3" s="7" t="str">
        <f>1!K7</f>
        <v>WPD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B1" sqref="B1"/>
    </sheetView>
  </sheetViews>
  <sheetFormatPr defaultColWidth="9.00390625" defaultRowHeight="12.75"/>
  <sheetData>
    <row r="1" spans="2:10" ht="12"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J1" t="s">
        <v>32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2001-11-20T16:38:46Z</cp:lastPrinted>
  <dcterms:created xsi:type="dcterms:W3CDTF">1999-03-05T21:55:02Z</dcterms:created>
  <dcterms:modified xsi:type="dcterms:W3CDTF">2001-11-20T20:29:47Z</dcterms:modified>
  <cp:category/>
  <cp:version/>
  <cp:contentType/>
  <cp:contentStatus/>
</cp:coreProperties>
</file>