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6600" tabRatio="92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criteria" sheetId="6" state="hidden" r:id="rId6"/>
    <sheet name="weighting" sheetId="7" state="hidden" r:id="rId7"/>
  </sheets>
  <definedNames>
    <definedName name="\t" localSheetId="0">'1'!$T$72:$X$163</definedName>
    <definedName name="\t" localSheetId="1">'2'!$T$72:$X$163</definedName>
    <definedName name="\t" localSheetId="2">'3'!$T$72:$X$163</definedName>
    <definedName name="\t" localSheetId="3">'4'!$T$72:$X$163</definedName>
    <definedName name="\t" localSheetId="4">'5'!$T$72:$X$163</definedName>
    <definedName name="\t">#REF!</definedName>
  </definedNames>
  <calcPr fullCalcOnLoad="1"/>
</workbook>
</file>

<file path=xl/sharedStrings.xml><?xml version="1.0" encoding="utf-8"?>
<sst xmlns="http://schemas.openxmlformats.org/spreadsheetml/2006/main" count="142" uniqueCount="45">
  <si>
    <t>MAXIMUM</t>
  </si>
  <si>
    <t>MINIMUM</t>
  </si>
  <si>
    <t>MEAN</t>
  </si>
  <si>
    <t>STD.DEV.</t>
  </si>
  <si>
    <t>STD</t>
  </si>
  <si>
    <t>Yi MAXIMUM</t>
  </si>
  <si>
    <t>Yi MINIMUM</t>
  </si>
  <si>
    <t>Yi MEAN</t>
  </si>
  <si>
    <t>Yi STD</t>
  </si>
  <si>
    <t>Ratings MEAN</t>
  </si>
  <si>
    <t>Ratings STD</t>
  </si>
  <si>
    <t>PART ID =</t>
  </si>
  <si>
    <t>RATED VALUES</t>
  </si>
  <si>
    <t>Yi VALUES</t>
  </si>
  <si>
    <t>&lt;0</t>
  </si>
  <si>
    <t>&gt;=0</t>
  </si>
  <si>
    <t>GARRETT</t>
  </si>
  <si>
    <t>Groove 1</t>
  </si>
  <si>
    <t>Groove 2</t>
  </si>
  <si>
    <t>Groove 3</t>
  </si>
  <si>
    <t>Land 2</t>
  </si>
  <si>
    <t>Land 3</t>
  </si>
  <si>
    <t>Thrust</t>
  </si>
  <si>
    <t>Anti-thrust</t>
  </si>
  <si>
    <t>Under-crown</t>
  </si>
  <si>
    <t>Average Skirt</t>
  </si>
  <si>
    <t>WPD</t>
  </si>
  <si>
    <t>wfg1</t>
  </si>
  <si>
    <t>wfg2</t>
  </si>
  <si>
    <t>wfg3</t>
  </si>
  <si>
    <t>wfl2</t>
  </si>
  <si>
    <t>wfl3</t>
  </si>
  <si>
    <t>wfuc</t>
  </si>
  <si>
    <t>wfpsv</t>
  </si>
  <si>
    <t>Light Duty Rating Workshop</t>
  </si>
  <si>
    <t>KOBRINETZ</t>
  </si>
  <si>
    <t>CUNNIFF</t>
  </si>
  <si>
    <t>LOPEZ</t>
  </si>
  <si>
    <t>GARCIA-P</t>
  </si>
  <si>
    <t>GARCIA-O</t>
  </si>
  <si>
    <t>CASTILLO</t>
  </si>
  <si>
    <t>RODRIGUEZ</t>
  </si>
  <si>
    <t>BARRERA</t>
  </si>
  <si>
    <t>RAMIREZ</t>
  </si>
  <si>
    <t>October 9, 2001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</si>
</sst>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_)"/>
    <numFmt numFmtId="167" formatCode="0.0_)"/>
    <numFmt numFmtId="168" formatCode="mmmm\-yy"/>
    <numFmt numFmtId="169" formatCode="0.000"/>
    <numFmt numFmtId="170" formatCode="0.0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166" fontId="2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/>
    </xf>
    <xf numFmtId="2" fontId="1" fillId="0" borderId="1" xfId="0" applyNumberFormat="1" applyFont="1" applyBorder="1" applyAlignment="1" applyProtection="1">
      <alignment/>
      <protection locked="0"/>
    </xf>
    <xf numFmtId="164" fontId="2" fillId="0" borderId="3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tabSelected="1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44</v>
      </c>
      <c r="B1" s="1"/>
      <c r="E1" s="1"/>
      <c r="F1" s="11" t="s">
        <v>34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1</v>
      </c>
      <c r="C4" s="32"/>
      <c r="D4" s="32"/>
      <c r="E4" s="32"/>
      <c r="F4" s="32"/>
      <c r="G4" s="32"/>
      <c r="H4" s="32"/>
      <c r="I4" s="32"/>
      <c r="J4" s="32"/>
      <c r="K4" s="20"/>
    </row>
    <row r="5" spans="1:11" ht="12.75">
      <c r="A5" s="1"/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20"/>
    </row>
    <row r="6" spans="1:11" ht="12.75">
      <c r="A6" s="1"/>
      <c r="B6" s="31"/>
      <c r="C6" s="31"/>
      <c r="D6" s="31"/>
      <c r="E6" s="31"/>
      <c r="F6" s="31"/>
      <c r="G6" s="31"/>
      <c r="H6" s="31"/>
      <c r="I6" s="31"/>
      <c r="J6" s="31"/>
      <c r="K6" s="20"/>
    </row>
    <row r="7" spans="1:11" s="29" customFormat="1" ht="26.25">
      <c r="A7" s="26"/>
      <c r="B7" s="27" t="s">
        <v>17</v>
      </c>
      <c r="C7" s="27" t="s">
        <v>18</v>
      </c>
      <c r="D7" s="27" t="s">
        <v>19</v>
      </c>
      <c r="E7" s="27" t="s">
        <v>20</v>
      </c>
      <c r="F7" s="27" t="s">
        <v>21</v>
      </c>
      <c r="G7" s="27" t="s">
        <v>24</v>
      </c>
      <c r="H7" s="27" t="s">
        <v>22</v>
      </c>
      <c r="I7" s="27" t="s">
        <v>23</v>
      </c>
      <c r="J7" s="28" t="s">
        <v>25</v>
      </c>
      <c r="K7" s="28" t="s">
        <v>26</v>
      </c>
    </row>
    <row r="8" spans="1:11" ht="12.75">
      <c r="A8" s="18" t="s">
        <v>40</v>
      </c>
      <c r="B8" s="30">
        <v>3.74</v>
      </c>
      <c r="C8" s="30">
        <v>0.95</v>
      </c>
      <c r="D8" s="30">
        <v>9.34</v>
      </c>
      <c r="E8" s="30">
        <v>0.64</v>
      </c>
      <c r="F8" s="30">
        <v>1.58</v>
      </c>
      <c r="G8" s="30">
        <v>0.9</v>
      </c>
      <c r="H8" s="30">
        <v>9.97</v>
      </c>
      <c r="I8" s="30">
        <v>9.97</v>
      </c>
      <c r="J8" s="10">
        <f>IF(ISERR(AVERAGE(H8:I8)),"",AVERAGE(H8:I8))</f>
        <v>9.97</v>
      </c>
      <c r="K8" s="30">
        <f>IF(ISBLANK(A8),"",weighting!$B$2*B8+weighting!$C$2*C8+weighting!$D$2*D8+weighting!$E$2*E8+weighting!$F$2*F8+weighting!$G$2*G8+weighting!$J$2*J8)</f>
        <v>3.8070000000000004</v>
      </c>
    </row>
    <row r="9" spans="1:11" ht="12.75">
      <c r="A9" s="18" t="s">
        <v>36</v>
      </c>
      <c r="B9" s="30">
        <v>3.22</v>
      </c>
      <c r="C9" s="30">
        <v>0.94</v>
      </c>
      <c r="D9" s="30">
        <v>9.71</v>
      </c>
      <c r="E9" s="30">
        <v>0.61</v>
      </c>
      <c r="F9" s="30">
        <v>1.87</v>
      </c>
      <c r="G9" s="30">
        <v>0.83</v>
      </c>
      <c r="H9" s="30">
        <v>9.75</v>
      </c>
      <c r="I9" s="30">
        <v>9.92</v>
      </c>
      <c r="J9" s="10">
        <f aca="true" t="shared" si="0" ref="J9:J27">IF(ISERR(AVERAGE(H9:I9)),"",AVERAGE(H9:I9))</f>
        <v>9.835</v>
      </c>
      <c r="K9" s="30">
        <f>IF(ISBLANK(A9),"",weighting!$B$2*B9+weighting!$C$2*C9+weighting!$D$2*D9+weighting!$E$2*E9+weighting!$F$2*F9+weighting!$G$2*G9+weighting!$J$2*J9)</f>
        <v>3.9160000000000004</v>
      </c>
    </row>
    <row r="10" spans="1:11" ht="12.75">
      <c r="A10" s="18" t="s">
        <v>39</v>
      </c>
      <c r="B10" s="30">
        <v>4.42</v>
      </c>
      <c r="C10" s="30">
        <v>0.87</v>
      </c>
      <c r="D10" s="30">
        <v>9.11</v>
      </c>
      <c r="E10" s="30">
        <v>0.66</v>
      </c>
      <c r="F10" s="30">
        <v>1.88</v>
      </c>
      <c r="G10" s="30">
        <v>0.92</v>
      </c>
      <c r="H10" s="30">
        <v>9.8</v>
      </c>
      <c r="I10" s="30">
        <v>9.91</v>
      </c>
      <c r="J10" s="10">
        <f t="shared" si="0"/>
        <v>9.855</v>
      </c>
      <c r="K10" s="30">
        <f>IF(ISBLANK(A10),"",weighting!$B$2*B10+weighting!$C$2*C10+weighting!$D$2*D10+weighting!$E$2*E10+weighting!$F$2*F10+weighting!$G$2*G10+weighting!$J$2*J10)</f>
        <v>3.8705000000000003</v>
      </c>
    </row>
    <row r="11" spans="1:11" ht="12.75">
      <c r="A11" s="18" t="s">
        <v>38</v>
      </c>
      <c r="B11" s="30">
        <v>3.26</v>
      </c>
      <c r="C11" s="30">
        <v>0.83</v>
      </c>
      <c r="D11" s="30">
        <v>9.38</v>
      </c>
      <c r="E11" s="30">
        <v>0.64</v>
      </c>
      <c r="F11" s="30">
        <v>1.61</v>
      </c>
      <c r="G11" s="30">
        <v>0.86</v>
      </c>
      <c r="H11" s="30">
        <v>9.85</v>
      </c>
      <c r="I11" s="30">
        <v>9.92</v>
      </c>
      <c r="J11" s="10">
        <f t="shared" si="0"/>
        <v>9.885</v>
      </c>
      <c r="K11" s="30">
        <f>IF(ISBLANK(A11),"",weighting!$B$2*B11+weighting!$C$2*C11+weighting!$D$2*D11+weighting!$E$2*E11+weighting!$F$2*F11+weighting!$G$2*G11+weighting!$J$2*J11)</f>
        <v>3.7755000000000005</v>
      </c>
    </row>
    <row r="12" spans="1:11" ht="12.75">
      <c r="A12" s="18" t="s">
        <v>35</v>
      </c>
      <c r="B12" s="30">
        <v>3.57</v>
      </c>
      <c r="C12" s="30">
        <v>0.91</v>
      </c>
      <c r="D12" s="30">
        <v>9.45</v>
      </c>
      <c r="E12" s="30">
        <v>0.65</v>
      </c>
      <c r="F12" s="30">
        <v>1.74</v>
      </c>
      <c r="G12" s="30">
        <v>0.82</v>
      </c>
      <c r="H12" s="30">
        <v>9.6</v>
      </c>
      <c r="I12" s="30">
        <v>9.7</v>
      </c>
      <c r="J12" s="10">
        <f t="shared" si="0"/>
        <v>9.649999999999999</v>
      </c>
      <c r="K12" s="30">
        <f>IF(ISBLANK(A12),"",weighting!$B$2*B12+weighting!$C$2*C12+weighting!$D$2*D12+weighting!$E$2*E12+weighting!$F$2*F12+weighting!$G$2*G12+weighting!$J$2*J12)</f>
        <v>3.8259999999999996</v>
      </c>
    </row>
    <row r="13" spans="1:11" ht="12.75">
      <c r="A13" s="18" t="s">
        <v>37</v>
      </c>
      <c r="B13" s="30">
        <v>3.64</v>
      </c>
      <c r="C13" s="30">
        <v>0.94</v>
      </c>
      <c r="D13" s="30">
        <v>9.52</v>
      </c>
      <c r="E13" s="30">
        <v>0.6</v>
      </c>
      <c r="F13" s="30">
        <v>1.44</v>
      </c>
      <c r="G13" s="30">
        <v>0.87</v>
      </c>
      <c r="H13" s="30">
        <v>9.84</v>
      </c>
      <c r="I13" s="30">
        <v>10</v>
      </c>
      <c r="J13" s="10">
        <f t="shared" si="0"/>
        <v>9.92</v>
      </c>
      <c r="K13" s="30">
        <f>IF(ISBLANK(A13),"",weighting!$B$2*B13+weighting!$C$2*C13+weighting!$D$2*D13+weighting!$E$2*E13+weighting!$F$2*F13+weighting!$G$2*G13+weighting!$J$2*J13)</f>
        <v>3.7809999999999997</v>
      </c>
    </row>
    <row r="14" spans="1:11" ht="12.75">
      <c r="A14" s="18" t="s">
        <v>41</v>
      </c>
      <c r="B14" s="30">
        <v>3.93</v>
      </c>
      <c r="C14" s="30">
        <v>0.87</v>
      </c>
      <c r="D14" s="30">
        <v>9.49</v>
      </c>
      <c r="E14" s="30">
        <v>0.5</v>
      </c>
      <c r="F14" s="30">
        <v>1.77</v>
      </c>
      <c r="G14" s="30">
        <v>0.79</v>
      </c>
      <c r="H14" s="30">
        <v>9.88</v>
      </c>
      <c r="I14" s="30">
        <v>9.8</v>
      </c>
      <c r="J14" s="10">
        <f t="shared" si="0"/>
        <v>9.84</v>
      </c>
      <c r="K14" s="30">
        <f>IF(ISBLANK(A14),"",weighting!$B$2*B14+weighting!$C$2*C14+weighting!$D$2*D14+weighting!$E$2*E14+weighting!$F$2*F14+weighting!$G$2*G14+weighting!$J$2*J14)</f>
        <v>3.8505000000000007</v>
      </c>
    </row>
    <row r="15" spans="1:11" ht="12.75">
      <c r="A15" s="18" t="s">
        <v>42</v>
      </c>
      <c r="B15" s="30">
        <v>3.72</v>
      </c>
      <c r="C15" s="30">
        <v>0.91</v>
      </c>
      <c r="D15" s="30">
        <v>9.59</v>
      </c>
      <c r="E15" s="30">
        <v>0.55</v>
      </c>
      <c r="F15" s="30">
        <v>2.02</v>
      </c>
      <c r="G15" s="30">
        <v>1</v>
      </c>
      <c r="H15" s="30">
        <v>9.35</v>
      </c>
      <c r="I15" s="30">
        <v>9.91</v>
      </c>
      <c r="J15" s="10">
        <f t="shared" si="0"/>
        <v>9.629999999999999</v>
      </c>
      <c r="K15" s="30">
        <f>IF(ISBLANK(A15),"",weighting!$B$2*B15+weighting!$C$2*C15+weighting!$D$2*D15+weighting!$E$2*E15+weighting!$F$2*F15+weighting!$G$2*G15+weighting!$J$2*J15)</f>
        <v>3.9465000000000003</v>
      </c>
    </row>
    <row r="16" spans="1:11" ht="12.75">
      <c r="A16" s="18" t="s">
        <v>43</v>
      </c>
      <c r="B16" s="30">
        <v>3.35</v>
      </c>
      <c r="C16" s="30">
        <v>0.82</v>
      </c>
      <c r="D16" s="30">
        <v>9.31</v>
      </c>
      <c r="E16" s="30">
        <v>0.49</v>
      </c>
      <c r="F16" s="30">
        <v>2.12</v>
      </c>
      <c r="G16" s="30">
        <v>0.87</v>
      </c>
      <c r="H16" s="30">
        <v>9.91</v>
      </c>
      <c r="I16" s="30">
        <v>9.96</v>
      </c>
      <c r="J16" s="10">
        <f t="shared" si="0"/>
        <v>9.935</v>
      </c>
      <c r="K16" s="30">
        <f>IF(ISBLANK(A16),"",weighting!$B$2*B16+weighting!$C$2*C16+weighting!$D$2*D16+weighting!$E$2*E16+weighting!$F$2*F16+weighting!$G$2*G16+weighting!$J$2*J16)</f>
        <v>3.9015000000000004</v>
      </c>
    </row>
    <row r="17" spans="1:11" ht="12.75">
      <c r="A17" s="18" t="s">
        <v>16</v>
      </c>
      <c r="B17" s="30">
        <v>3.62</v>
      </c>
      <c r="C17" s="30">
        <v>0.9</v>
      </c>
      <c r="D17" s="30">
        <v>9.55</v>
      </c>
      <c r="E17" s="30">
        <v>0.53</v>
      </c>
      <c r="F17" s="30">
        <v>1.88</v>
      </c>
      <c r="G17" s="30">
        <v>0.81</v>
      </c>
      <c r="H17" s="30">
        <v>9.49</v>
      </c>
      <c r="I17" s="30">
        <v>9.8</v>
      </c>
      <c r="J17" s="10">
        <f t="shared" si="0"/>
        <v>9.645</v>
      </c>
      <c r="K17" s="30">
        <f>IF(ISBLANK(A17),"",weighting!$B$2*B17+weighting!$C$2*C17+weighting!$D$2*D17+weighting!$E$2*E17+weighting!$F$2*F17+weighting!$G$2*G17+weighting!$J$2*J17)</f>
        <v>3.87</v>
      </c>
    </row>
    <row r="18" spans="1:11" ht="12.75">
      <c r="A18" s="18"/>
      <c r="B18" s="30"/>
      <c r="C18" s="30"/>
      <c r="D18" s="30"/>
      <c r="E18" s="30"/>
      <c r="F18" s="30"/>
      <c r="G18" s="30"/>
      <c r="H18" s="30"/>
      <c r="I18" s="30"/>
      <c r="J18" s="10">
        <f t="shared" si="0"/>
      </c>
      <c r="K18" s="30">
        <f>IF(ISBLANK(A18),"",weighting!$B$2*B18+weighting!$C$2*C18+weighting!$D$2*D18+weighting!$E$2*E18+weighting!$F$2*F18+weighting!$G$2*G18+weighting!$J$2*J18)</f>
      </c>
    </row>
    <row r="19" spans="1:11" ht="12.75">
      <c r="A19" s="18"/>
      <c r="B19" s="30"/>
      <c r="C19" s="30"/>
      <c r="D19" s="30"/>
      <c r="E19" s="30"/>
      <c r="F19" s="30"/>
      <c r="G19" s="30"/>
      <c r="H19" s="30"/>
      <c r="I19" s="30"/>
      <c r="J19" s="10">
        <f t="shared" si="0"/>
      </c>
      <c r="K19" s="30">
        <f>IF(ISBLANK(A19),"",weighting!$B$2*B19+weighting!$C$2*C19+weighting!$D$2*D19+weighting!$E$2*E19+weighting!$F$2*F19+weighting!$G$2*G19+weighting!$J$2*J19)</f>
      </c>
    </row>
    <row r="20" spans="1:11" ht="12.75">
      <c r="A20" s="18"/>
      <c r="B20" s="30"/>
      <c r="C20" s="30"/>
      <c r="D20" s="30"/>
      <c r="E20" s="30"/>
      <c r="F20" s="30"/>
      <c r="G20" s="30"/>
      <c r="H20" s="30"/>
      <c r="I20" s="30"/>
      <c r="J20" s="10">
        <f t="shared" si="0"/>
      </c>
      <c r="K20" s="30">
        <f>IF(ISBLANK(A20),"",weighting!$B$2*B20+weighting!$C$2*C20+weighting!$D$2*D20+weighting!$E$2*E20+weighting!$F$2*F20+weighting!$G$2*G20+weighting!$J$2*J20)</f>
      </c>
    </row>
    <row r="21" spans="1:11" ht="12.75">
      <c r="A21" s="18"/>
      <c r="B21" s="30"/>
      <c r="C21" s="30"/>
      <c r="D21" s="30"/>
      <c r="E21" s="30"/>
      <c r="F21" s="30"/>
      <c r="G21" s="30"/>
      <c r="H21" s="30"/>
      <c r="I21" s="30"/>
      <c r="J21" s="10">
        <f t="shared" si="0"/>
      </c>
      <c r="K21" s="30">
        <f>IF(ISBLANK(A21),"",weighting!$B$2*B21+weighting!$C$2*C21+weighting!$D$2*D21+weighting!$E$2*E21+weighting!$F$2*F21+weighting!$G$2*G21+weighting!$J$2*J21)</f>
      </c>
    </row>
    <row r="22" spans="1:11" ht="12.75">
      <c r="A22" s="18"/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IF(ISBLANK(A22),"",weighting!$B$2*B22+weighting!$C$2*C22+weighting!$D$2*D22+weighting!$E$2*E22+weighting!$F$2*F22+weighting!$G$2*G22+weighting!$J$2*J22)</f>
      </c>
    </row>
    <row r="23" spans="1:11" ht="12.75">
      <c r="A23" s="18"/>
      <c r="B23" s="30"/>
      <c r="C23" s="30"/>
      <c r="D23" s="30"/>
      <c r="E23" s="30"/>
      <c r="F23" s="30"/>
      <c r="G23" s="30"/>
      <c r="H23" s="30"/>
      <c r="I23" s="30"/>
      <c r="J23" s="10">
        <f t="shared" si="0"/>
      </c>
      <c r="K23" s="30">
        <f>IF(ISBLANK(A23),"",weighting!$B$2*B23+weighting!$C$2*C23+weighting!$D$2*D23+weighting!$E$2*E23+weighting!$F$2*F23+weighting!$G$2*G23+weighting!$J$2*J23)</f>
      </c>
    </row>
    <row r="24" spans="1:11" ht="12.75">
      <c r="A24" s="18"/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IF(ISBLANK(A24),"",weighting!$B$2*B24+weighting!$C$2*C24+weighting!$D$2*D24+weighting!$E$2*E24+weighting!$F$2*F24+weighting!$G$2*G24+weighting!$J$2*J24)</f>
      </c>
    </row>
    <row r="25" spans="1:11" ht="12.75">
      <c r="A25" s="18"/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IF(ISBLANK(A25),"",weighting!$B$2*B25+weighting!$C$2*C25+weighting!$D$2*D25+weighting!$E$2*E25+weighting!$F$2*F25+weighting!$G$2*G25+weighting!$J$2*J25)</f>
      </c>
    </row>
    <row r="26" spans="1:11" ht="12.75">
      <c r="A26" s="18"/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IF(ISBLANK(A26),"",weighting!$B$2*B26+weighting!$C$2*C26+weighting!$D$2*D26+weighting!$E$2*E26+weighting!$F$2*F26+weighting!$G$2*G26+weighting!$J$2*J26)</f>
      </c>
    </row>
    <row r="27" spans="1:11" ht="12.75">
      <c r="A27" s="18"/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I28">IF(COUNTBLANK(B8:B27)=20,"",MAX(B8:B27))</f>
        <v>4.42</v>
      </c>
      <c r="C28" s="8">
        <f t="shared" si="1"/>
        <v>0.95</v>
      </c>
      <c r="D28" s="8">
        <f t="shared" si="1"/>
        <v>9.71</v>
      </c>
      <c r="E28" s="8">
        <f t="shared" si="1"/>
        <v>0.66</v>
      </c>
      <c r="F28" s="8">
        <f t="shared" si="1"/>
        <v>2.12</v>
      </c>
      <c r="G28" s="8">
        <f t="shared" si="1"/>
        <v>1</v>
      </c>
      <c r="H28" s="8">
        <f t="shared" si="1"/>
        <v>9.97</v>
      </c>
      <c r="I28" s="8">
        <f t="shared" si="1"/>
        <v>10</v>
      </c>
      <c r="J28" s="8">
        <f>IF(COUNTBLANK(J8:J27)=20,"",MAX(J8:J27))</f>
        <v>9.97</v>
      </c>
      <c r="K28" s="8">
        <f>IF(COUNTBLANK(K8:K27)=20,"",MAX(K8:K27))</f>
        <v>3.9465000000000003</v>
      </c>
    </row>
    <row r="29" spans="1:11" ht="12.75">
      <c r="A29" s="7" t="s">
        <v>1</v>
      </c>
      <c r="B29" s="8">
        <f aca="true" t="shared" si="2" ref="B29:K29">IF(COUNTBLANK(B8:B27)=20,"",MIN(B8:B27))</f>
        <v>3.22</v>
      </c>
      <c r="C29" s="8">
        <f t="shared" si="2"/>
        <v>0.82</v>
      </c>
      <c r="D29" s="8">
        <f t="shared" si="2"/>
        <v>9.11</v>
      </c>
      <c r="E29" s="8">
        <f t="shared" si="2"/>
        <v>0.49</v>
      </c>
      <c r="F29" s="8">
        <f t="shared" si="2"/>
        <v>1.44</v>
      </c>
      <c r="G29" s="8">
        <f t="shared" si="2"/>
        <v>0.79</v>
      </c>
      <c r="H29" s="8">
        <f t="shared" si="2"/>
        <v>9.35</v>
      </c>
      <c r="I29" s="8">
        <f t="shared" si="2"/>
        <v>9.7</v>
      </c>
      <c r="J29" s="8">
        <f t="shared" si="2"/>
        <v>9.629999999999999</v>
      </c>
      <c r="K29" s="8">
        <f t="shared" si="2"/>
        <v>3.7755000000000005</v>
      </c>
    </row>
    <row r="30" spans="1:11" ht="12.75">
      <c r="A30" s="7" t="s">
        <v>2</v>
      </c>
      <c r="B30" s="8">
        <f aca="true" t="shared" si="3" ref="B30:K30">IF(ISERR(AVERAGE(B8:B27)),"",AVERAGE(B8:B27))</f>
        <v>3.647</v>
      </c>
      <c r="C30" s="8">
        <f t="shared" si="3"/>
        <v>0.8939999999999999</v>
      </c>
      <c r="D30" s="8">
        <f t="shared" si="3"/>
        <v>9.444999999999999</v>
      </c>
      <c r="E30" s="8">
        <f t="shared" si="3"/>
        <v>0.5870000000000001</v>
      </c>
      <c r="F30" s="8">
        <f t="shared" si="3"/>
        <v>1.7909999999999997</v>
      </c>
      <c r="G30" s="8">
        <f t="shared" si="3"/>
        <v>0.867</v>
      </c>
      <c r="H30" s="8">
        <f t="shared" si="3"/>
        <v>9.743999999999998</v>
      </c>
      <c r="I30" s="8">
        <f t="shared" si="3"/>
        <v>9.889</v>
      </c>
      <c r="J30" s="8">
        <f t="shared" si="3"/>
        <v>9.8165</v>
      </c>
      <c r="K30" s="8">
        <f t="shared" si="3"/>
        <v>3.85445</v>
      </c>
    </row>
    <row r="31" spans="1:11" ht="12.75">
      <c r="A31" s="7" t="s">
        <v>3</v>
      </c>
      <c r="B31" s="8">
        <f aca="true" t="shared" si="4" ref="B31:K31">IF(ISERR(STDEV(B8:B27)),"",STDEV(B8:B27))</f>
        <v>0.352547869090145</v>
      </c>
      <c r="C31" s="8">
        <f t="shared" si="4"/>
        <v>0.04550946177566881</v>
      </c>
      <c r="D31" s="8">
        <f t="shared" si="4"/>
        <v>0.1685394777361893</v>
      </c>
      <c r="E31" s="8">
        <f t="shared" si="4"/>
        <v>0.06429964575675587</v>
      </c>
      <c r="F31" s="8">
        <f t="shared" si="4"/>
        <v>0.207174108206388</v>
      </c>
      <c r="G31" s="8">
        <f t="shared" si="4"/>
        <v>0.06183310871477725</v>
      </c>
      <c r="H31" s="8">
        <f t="shared" si="4"/>
        <v>0.2003441483493732</v>
      </c>
      <c r="I31" s="8">
        <f t="shared" si="4"/>
        <v>0.09326783416004555</v>
      </c>
      <c r="J31" s="8">
        <f t="shared" si="4"/>
        <v>0.12793335938857794</v>
      </c>
      <c r="K31" s="8">
        <f t="shared" si="4"/>
        <v>0.05742553148791314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1</v>
      </c>
      <c r="C34" s="33"/>
      <c r="D34" s="33"/>
      <c r="E34" s="33"/>
      <c r="F34" s="33"/>
      <c r="G34" s="33"/>
      <c r="H34" s="33"/>
      <c r="I34" s="33"/>
      <c r="J34" s="33"/>
    </row>
    <row r="35" spans="1:10" ht="12.75">
      <c r="A35" s="1"/>
      <c r="B35" s="35" t="s">
        <v>13</v>
      </c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/>
      <c r="B36" s="34"/>
      <c r="C36" s="34"/>
      <c r="D36" s="34"/>
      <c r="E36" s="34"/>
      <c r="F36" s="34"/>
      <c r="G36" s="34"/>
      <c r="H36" s="34"/>
      <c r="I36" s="34"/>
      <c r="J36" s="34"/>
    </row>
    <row r="37" spans="1:13" s="29" customFormat="1" ht="26.25">
      <c r="A37" s="26"/>
      <c r="B37" s="27" t="str">
        <f aca="true" t="shared" si="5" ref="B37:I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>J7</f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CASTILLO</v>
      </c>
      <c r="B38" s="10">
        <f aca="true" t="shared" si="7" ref="B38:K53">IF(ISNUMBER(B8),IF(B$31=0,0,(B8-B$30)/B$31),"")</f>
        <v>0.2637939643204047</v>
      </c>
      <c r="C38" s="10">
        <f t="shared" si="7"/>
        <v>1.2305133441490161</v>
      </c>
      <c r="D38" s="10">
        <f t="shared" si="7"/>
        <v>-0.6229994385312655</v>
      </c>
      <c r="E38" s="10">
        <f t="shared" si="7"/>
        <v>0.8242658163389851</v>
      </c>
      <c r="F38" s="10">
        <f t="shared" si="7"/>
        <v>-1.018467036381787</v>
      </c>
      <c r="G38" s="10">
        <f t="shared" si="7"/>
        <v>0.53369466109527</v>
      </c>
      <c r="H38" s="10">
        <f t="shared" si="7"/>
        <v>1.1280589019544962</v>
      </c>
      <c r="I38" s="10">
        <f t="shared" si="7"/>
        <v>0.8684666126266755</v>
      </c>
      <c r="J38" s="10">
        <f t="shared" si="7"/>
        <v>1.1998434242140736</v>
      </c>
      <c r="K38" s="10">
        <f t="shared" si="7"/>
        <v>-0.8262875200377862</v>
      </c>
      <c r="L38" s="10">
        <f aca="true" t="shared" si="8" ref="L38:L57">IF(ISERR(AVERAGE(B38:K38)),"",AVERAGE(B38:K38))</f>
        <v>0.35808827297480833</v>
      </c>
      <c r="M38" s="10">
        <f aca="true" t="shared" si="9" ref="M38:M57">IF(ISERR(STDEV(B38:K38)),"",STDEV(B38:K38))</f>
        <v>0.8717958614975938</v>
      </c>
      <c r="N38" s="23"/>
      <c r="O38" s="23"/>
      <c r="P38" s="23"/>
      <c r="Q38" s="23"/>
    </row>
    <row r="39" spans="1:13" ht="12.75">
      <c r="A39" s="22" t="str">
        <f t="shared" si="6"/>
        <v>CUNNIFF</v>
      </c>
      <c r="B39" s="10">
        <f t="shared" si="7"/>
        <v>-1.2111830404818515</v>
      </c>
      <c r="C39" s="10">
        <f t="shared" si="7"/>
        <v>1.0107788184081203</v>
      </c>
      <c r="D39" s="10">
        <f t="shared" si="7"/>
        <v>1.5723319162932279</v>
      </c>
      <c r="E39" s="10">
        <f t="shared" si="7"/>
        <v>0.35770025992069066</v>
      </c>
      <c r="F39" s="10">
        <f t="shared" si="7"/>
        <v>0.38132178139413136</v>
      </c>
      <c r="G39" s="10">
        <f t="shared" si="7"/>
        <v>-0.5983849230462118</v>
      </c>
      <c r="H39" s="10">
        <f t="shared" si="7"/>
        <v>0.02994846642358035</v>
      </c>
      <c r="I39" s="10">
        <f t="shared" si="7"/>
        <v>0.3323761110052718</v>
      </c>
      <c r="J39" s="10">
        <f t="shared" si="7"/>
        <v>0.14460653646880625</v>
      </c>
      <c r="K39" s="10">
        <f t="shared" si="7"/>
        <v>1.071822905338811</v>
      </c>
      <c r="L39" s="10">
        <f t="shared" si="8"/>
        <v>0.3091318831724576</v>
      </c>
      <c r="M39" s="10">
        <f t="shared" si="9"/>
        <v>0.8108806662442661</v>
      </c>
    </row>
    <row r="40" spans="1:13" ht="12.75">
      <c r="A40" s="22" t="str">
        <f t="shared" si="6"/>
        <v>GARCIA-O</v>
      </c>
      <c r="B40" s="10">
        <f t="shared" si="7"/>
        <v>2.1926100475233543</v>
      </c>
      <c r="C40" s="10">
        <f t="shared" si="7"/>
        <v>-0.5273628617781474</v>
      </c>
      <c r="D40" s="10">
        <f t="shared" si="7"/>
        <v>-1.9876648753140576</v>
      </c>
      <c r="E40" s="10">
        <f t="shared" si="7"/>
        <v>1.135309520617848</v>
      </c>
      <c r="F40" s="10">
        <f t="shared" si="7"/>
        <v>0.42959036131743783</v>
      </c>
      <c r="G40" s="10">
        <f t="shared" si="7"/>
        <v>0.8571459708499791</v>
      </c>
      <c r="H40" s="10">
        <f t="shared" si="7"/>
        <v>0.2795190199533368</v>
      </c>
      <c r="I40" s="10">
        <f t="shared" si="7"/>
        <v>0.2251580106809949</v>
      </c>
      <c r="J40" s="10">
        <f t="shared" si="7"/>
        <v>0.3009379272458798</v>
      </c>
      <c r="K40" s="10">
        <f t="shared" si="7"/>
        <v>0.2794924066724315</v>
      </c>
      <c r="L40" s="10">
        <f t="shared" si="8"/>
        <v>0.31847355277690576</v>
      </c>
      <c r="M40" s="10">
        <f t="shared" si="9"/>
        <v>1.0815569786231445</v>
      </c>
    </row>
    <row r="41" spans="1:13" ht="12.75">
      <c r="A41" s="22" t="str">
        <f t="shared" si="6"/>
        <v>GARCIA-P</v>
      </c>
      <c r="B41" s="10">
        <f t="shared" si="7"/>
        <v>-1.097723270881679</v>
      </c>
      <c r="C41" s="10">
        <f t="shared" si="7"/>
        <v>-1.4063009647417304</v>
      </c>
      <c r="D41" s="10">
        <f t="shared" si="7"/>
        <v>-0.38566631909077487</v>
      </c>
      <c r="E41" s="10">
        <f t="shared" si="7"/>
        <v>0.8242658163389851</v>
      </c>
      <c r="F41" s="10">
        <f t="shared" si="7"/>
        <v>-0.8736612966118642</v>
      </c>
      <c r="G41" s="10">
        <f t="shared" si="7"/>
        <v>-0.11320795841414819</v>
      </c>
      <c r="H41" s="10">
        <f t="shared" si="7"/>
        <v>0.5290895734830844</v>
      </c>
      <c r="I41" s="10">
        <f t="shared" si="7"/>
        <v>0.3323761110052718</v>
      </c>
      <c r="J41" s="10">
        <f t="shared" si="7"/>
        <v>0.5354350134114902</v>
      </c>
      <c r="K41" s="10">
        <f t="shared" si="7"/>
        <v>-1.3748240191145067</v>
      </c>
      <c r="L41" s="10">
        <f t="shared" si="8"/>
        <v>-0.3030217314615872</v>
      </c>
      <c r="M41" s="10">
        <f t="shared" si="9"/>
        <v>0.8456392208959356</v>
      </c>
    </row>
    <row r="42" spans="1:13" ht="12.75">
      <c r="A42" s="22" t="str">
        <f t="shared" si="6"/>
        <v>KOBRINETZ</v>
      </c>
      <c r="B42" s="10">
        <f t="shared" si="7"/>
        <v>-0.21841005648033396</v>
      </c>
      <c r="C42" s="10">
        <f t="shared" si="7"/>
        <v>0.35157524118543565</v>
      </c>
      <c r="D42" s="10">
        <f t="shared" si="7"/>
        <v>0.02966663993006528</v>
      </c>
      <c r="E42" s="10">
        <f t="shared" si="7"/>
        <v>0.9797876684784166</v>
      </c>
      <c r="F42" s="10">
        <f t="shared" si="7"/>
        <v>-0.24616975760886695</v>
      </c>
      <c r="G42" s="10">
        <f t="shared" si="7"/>
        <v>-0.7601105779235664</v>
      </c>
      <c r="H42" s="10">
        <f t="shared" si="7"/>
        <v>-0.7187631941656801</v>
      </c>
      <c r="I42" s="10">
        <f t="shared" si="7"/>
        <v>-2.026422096128878</v>
      </c>
      <c r="J42" s="10">
        <f t="shared" si="7"/>
        <v>-1.301458828219173</v>
      </c>
      <c r="K42" s="10">
        <f t="shared" si="7"/>
        <v>-0.4954242348804108</v>
      </c>
      <c r="L42" s="10">
        <f t="shared" si="8"/>
        <v>-0.4405729195812992</v>
      </c>
      <c r="M42" s="10">
        <f t="shared" si="9"/>
        <v>0.8427298267723061</v>
      </c>
    </row>
    <row r="43" spans="1:13" ht="12.75">
      <c r="A43" s="22" t="str">
        <f t="shared" si="6"/>
        <v>LOPEZ</v>
      </c>
      <c r="B43" s="10">
        <f t="shared" si="7"/>
        <v>-0.019855459680029445</v>
      </c>
      <c r="C43" s="10">
        <f t="shared" si="7"/>
        <v>1.0107788184081203</v>
      </c>
      <c r="D43" s="10">
        <f t="shared" si="7"/>
        <v>0.44499959895091595</v>
      </c>
      <c r="E43" s="10">
        <f t="shared" si="7"/>
        <v>0.2021784077812592</v>
      </c>
      <c r="F43" s="10">
        <f t="shared" si="7"/>
        <v>-1.6942271553080928</v>
      </c>
      <c r="G43" s="10">
        <f t="shared" si="7"/>
        <v>0.04851769646320636</v>
      </c>
      <c r="H43" s="10">
        <f t="shared" si="7"/>
        <v>0.47917546277713485</v>
      </c>
      <c r="I43" s="10">
        <f t="shared" si="7"/>
        <v>1.1901209135995063</v>
      </c>
      <c r="J43" s="10">
        <f t="shared" si="7"/>
        <v>0.8090149472713759</v>
      </c>
      <c r="K43" s="10">
        <f t="shared" si="7"/>
        <v>-1.279047804990014</v>
      </c>
      <c r="L43" s="10">
        <f t="shared" si="8"/>
        <v>0.11916554252733827</v>
      </c>
      <c r="M43" s="10">
        <f t="shared" si="9"/>
        <v>0.9385680317216724</v>
      </c>
    </row>
    <row r="44" spans="1:13" ht="12.75">
      <c r="A44" s="22" t="str">
        <f t="shared" si="6"/>
        <v>RODRIGUEZ</v>
      </c>
      <c r="B44" s="10">
        <f t="shared" si="7"/>
        <v>0.8027278699212289</v>
      </c>
      <c r="C44" s="10">
        <f t="shared" si="7"/>
        <v>-0.5273628617781474</v>
      </c>
      <c r="D44" s="10">
        <f t="shared" si="7"/>
        <v>0.2669997593705559</v>
      </c>
      <c r="E44" s="10">
        <f t="shared" si="7"/>
        <v>-1.3530401136130539</v>
      </c>
      <c r="F44" s="10">
        <f t="shared" si="7"/>
        <v>-0.10136401783894428</v>
      </c>
      <c r="G44" s="10">
        <f t="shared" si="7"/>
        <v>-1.2452875425556282</v>
      </c>
      <c r="H44" s="10">
        <f t="shared" si="7"/>
        <v>0.6788319056009418</v>
      </c>
      <c r="I44" s="10">
        <f t="shared" si="7"/>
        <v>-0.9542410928860704</v>
      </c>
      <c r="J44" s="10">
        <f t="shared" si="7"/>
        <v>0.1836893841630677</v>
      </c>
      <c r="K44" s="10">
        <f t="shared" si="7"/>
        <v>-0.06878473559849635</v>
      </c>
      <c r="L44" s="10">
        <f t="shared" si="8"/>
        <v>-0.2317831445214546</v>
      </c>
      <c r="M44" s="10">
        <f t="shared" si="9"/>
        <v>0.7643540088579517</v>
      </c>
    </row>
    <row r="45" spans="1:13" ht="12.75">
      <c r="A45" s="22" t="str">
        <f t="shared" si="6"/>
        <v>BARRERA</v>
      </c>
      <c r="B45" s="10">
        <f t="shared" si="7"/>
        <v>0.20706407952031786</v>
      </c>
      <c r="C45" s="10">
        <f t="shared" si="7"/>
        <v>0.35157524118543565</v>
      </c>
      <c r="D45" s="10">
        <f t="shared" si="7"/>
        <v>0.8603325579717667</v>
      </c>
      <c r="E45" s="10">
        <f t="shared" si="7"/>
        <v>-0.5754308529158965</v>
      </c>
      <c r="F45" s="10">
        <f t="shared" si="7"/>
        <v>1.1053504802437437</v>
      </c>
      <c r="G45" s="10">
        <f t="shared" si="7"/>
        <v>2.1509512098688135</v>
      </c>
      <c r="H45" s="10">
        <f t="shared" si="7"/>
        <v>-1.9666159618144445</v>
      </c>
      <c r="I45" s="10">
        <f t="shared" si="7"/>
        <v>0.2251580106809949</v>
      </c>
      <c r="J45" s="10">
        <f t="shared" si="7"/>
        <v>-1.4577902189962466</v>
      </c>
      <c r="K45" s="10">
        <f t="shared" si="7"/>
        <v>1.602945547301987</v>
      </c>
      <c r="L45" s="10">
        <f t="shared" si="8"/>
        <v>0.25035400930464713</v>
      </c>
      <c r="M45" s="10">
        <f t="shared" si="9"/>
        <v>1.2941000379050038</v>
      </c>
    </row>
    <row r="46" spans="1:13" ht="12.75">
      <c r="A46" s="22" t="str">
        <f t="shared" si="6"/>
        <v>RAMIREZ</v>
      </c>
      <c r="B46" s="10">
        <f t="shared" si="7"/>
        <v>-0.8424387892812878</v>
      </c>
      <c r="C46" s="10">
        <f t="shared" si="7"/>
        <v>-1.6260354904826262</v>
      </c>
      <c r="D46" s="10">
        <f t="shared" si="7"/>
        <v>-0.8009992781116255</v>
      </c>
      <c r="E46" s="10">
        <f t="shared" si="7"/>
        <v>-1.5085619657524854</v>
      </c>
      <c r="F46" s="10">
        <f t="shared" si="7"/>
        <v>1.5880362794768192</v>
      </c>
      <c r="G46" s="10">
        <f t="shared" si="7"/>
        <v>0.04851769646320636</v>
      </c>
      <c r="H46" s="10">
        <f t="shared" si="7"/>
        <v>0.8285742377187904</v>
      </c>
      <c r="I46" s="10">
        <f t="shared" si="7"/>
        <v>0.7612485123023985</v>
      </c>
      <c r="J46" s="10">
        <f t="shared" si="7"/>
        <v>0.9262634903541881</v>
      </c>
      <c r="K46" s="10">
        <f t="shared" si="7"/>
        <v>0.8193219771923836</v>
      </c>
      <c r="L46" s="10">
        <f t="shared" si="8"/>
        <v>0.01939266698797616</v>
      </c>
      <c r="M46" s="10">
        <f t="shared" si="9"/>
        <v>1.1346459621734293</v>
      </c>
    </row>
    <row r="47" spans="1:13" ht="12.75">
      <c r="A47" s="22" t="str">
        <f t="shared" si="6"/>
        <v>GARRETT</v>
      </c>
      <c r="B47" s="10">
        <f t="shared" si="7"/>
        <v>-0.07658534448011627</v>
      </c>
      <c r="C47" s="10">
        <f t="shared" si="7"/>
        <v>0.1318407154445399</v>
      </c>
      <c r="D47" s="10">
        <f t="shared" si="7"/>
        <v>0.6229994385312866</v>
      </c>
      <c r="E47" s="10">
        <f t="shared" si="7"/>
        <v>-0.8864745571947594</v>
      </c>
      <c r="F47" s="10">
        <f t="shared" si="7"/>
        <v>0.42959036131743783</v>
      </c>
      <c r="G47" s="10">
        <f t="shared" si="7"/>
        <v>-0.9218362328009191</v>
      </c>
      <c r="H47" s="10">
        <f t="shared" si="7"/>
        <v>-1.2678184119311338</v>
      </c>
      <c r="I47" s="10">
        <f t="shared" si="7"/>
        <v>-0.9542410928860704</v>
      </c>
      <c r="J47" s="10">
        <f t="shared" si="7"/>
        <v>-1.3405416759134343</v>
      </c>
      <c r="K47" s="10">
        <f t="shared" si="7"/>
        <v>0.27078547811565523</v>
      </c>
      <c r="L47" s="10">
        <f t="shared" si="8"/>
        <v>-0.3992281321797514</v>
      </c>
      <c r="M47" s="10">
        <f t="shared" si="9"/>
        <v>0.7472934856020405</v>
      </c>
    </row>
    <row r="48" spans="1:13" ht="12.75">
      <c r="A48" s="22">
        <f t="shared" si="6"/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</c>
      <c r="L48" s="10">
        <f t="shared" si="8"/>
      </c>
      <c r="M48" s="10">
        <f t="shared" si="9"/>
      </c>
    </row>
    <row r="49" spans="1:13" ht="12.75">
      <c r="A49" s="22">
        <f t="shared" si="6"/>
      </c>
      <c r="B49" s="10">
        <f t="shared" si="7"/>
      </c>
      <c r="C49" s="10">
        <f t="shared" si="7"/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</c>
      <c r="L49" s="10">
        <f t="shared" si="8"/>
      </c>
      <c r="M49" s="10">
        <f t="shared" si="9"/>
      </c>
    </row>
    <row r="50" spans="1:13" ht="12.75">
      <c r="A50" s="22">
        <f t="shared" si="6"/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</c>
      <c r="L50" s="10">
        <f t="shared" si="8"/>
      </c>
      <c r="M50" s="10">
        <f t="shared" si="9"/>
      </c>
    </row>
    <row r="51" spans="1:13" ht="12.75">
      <c r="A51" s="22">
        <f t="shared" si="6"/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</c>
      <c r="L51" s="10">
        <f t="shared" si="8"/>
      </c>
      <c r="M51" s="10">
        <f t="shared" si="9"/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10"/>
      </c>
      <c r="C55" s="10">
        <f t="shared" si="10"/>
      </c>
      <c r="D55" s="10">
        <f t="shared" si="10"/>
      </c>
      <c r="E55" s="10">
        <f t="shared" si="10"/>
      </c>
      <c r="F55" s="10">
        <f t="shared" si="10"/>
      </c>
      <c r="G55" s="10">
        <f t="shared" si="10"/>
      </c>
      <c r="H55" s="10">
        <f t="shared" si="10"/>
      </c>
      <c r="I55" s="10">
        <f t="shared" si="10"/>
      </c>
      <c r="J55" s="10">
        <f t="shared" si="10"/>
      </c>
      <c r="K55" s="10">
        <f t="shared" si="10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10"/>
      </c>
      <c r="C56" s="10">
        <f t="shared" si="10"/>
      </c>
      <c r="D56" s="10">
        <f t="shared" si="10"/>
      </c>
      <c r="E56" s="10">
        <f t="shared" si="10"/>
      </c>
      <c r="F56" s="10">
        <f t="shared" si="10"/>
      </c>
      <c r="G56" s="10">
        <f t="shared" si="10"/>
      </c>
      <c r="H56" s="10">
        <f t="shared" si="10"/>
      </c>
      <c r="I56" s="10">
        <f t="shared" si="10"/>
      </c>
      <c r="J56" s="10">
        <f t="shared" si="10"/>
      </c>
      <c r="K56" s="10">
        <f t="shared" si="10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2.1926100475233543</v>
      </c>
      <c r="C58" s="10">
        <f t="shared" si="11"/>
        <v>-1.6260354904826262</v>
      </c>
      <c r="D58" s="10">
        <f t="shared" si="11"/>
        <v>-1.9876648753140576</v>
      </c>
      <c r="E58" s="10">
        <f t="shared" si="11"/>
        <v>-1.5085619657524854</v>
      </c>
      <c r="F58" s="10">
        <f t="shared" si="11"/>
        <v>-1.6942271553080928</v>
      </c>
      <c r="G58" s="10">
        <f t="shared" si="11"/>
        <v>2.1509512098688135</v>
      </c>
      <c r="H58" s="10">
        <f t="shared" si="11"/>
        <v>-1.9666159618144445</v>
      </c>
      <c r="I58" s="10">
        <f t="shared" si="11"/>
        <v>-2.026422096128878</v>
      </c>
      <c r="J58" s="10">
        <f t="shared" si="11"/>
        <v>-1.4577902189962466</v>
      </c>
      <c r="K58" s="10">
        <f t="shared" si="11"/>
        <v>1.602945547301987</v>
      </c>
      <c r="L58" s="10">
        <f t="shared" si="11"/>
        <v>-0.4405729195812992</v>
      </c>
      <c r="M58" s="10">
        <f t="shared" si="11"/>
        <v>1.2941000379050038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-0.019855459680029445</v>
      </c>
      <c r="C59" s="10">
        <f>IF(MAX(C38:C57)&lt;0,MAX(C38:C57),IF(MIN(C38:C57)&gt;=0,MIN(C38:C57),IF(ABS(DMAX(C37:C57,1,criteria!C1:C2))&lt;MIN(DMIN(C37:C57,1,criteria!C3:C4)),DMAX(C37:C57,1,criteria!C1:C2),DMIN(C37:C57,1,criteria!C3:C4))))</f>
        <v>0.1318407154445399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0.02966663993006528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0.2021784077812592</v>
      </c>
      <c r="F59" s="10">
        <f>IF(MAX(F38:F57)&lt;0,MAX(F38:F57),IF(MIN(F38:F57)&gt;=0,MIN(F38:F57),IF(ABS(DMAX(F37:F57,1,criteria!F1:F2))&lt;MIN(DMIN(F37:F57,1,criteria!F3:F4)),DMAX(F37:F57,1,criteria!F1:F2),DMIN(F37:F57,1,criteria!F3:F4))))</f>
        <v>-0.10136401783894428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0.04851769646320636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0.02994846642358035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0.2251580106809949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0.14460653646880625</v>
      </c>
      <c r="K59" s="10">
        <f>IF(MAX(K38:K57)&lt;0,MAX(K38:K57),IF(MIN(K38:K57)&gt;=0,MIN(K38:K57),IF(ABS(DMAX(K37:K57,1,criteria!K1:K2))&lt;MIN(DMIN(K37:K57,1,criteria!K3:K4)),DMAX(K37:K57,1,criteria!K1:K2),DMIN(K37:K57,1,criteria!K3:K4))))</f>
        <v>-0.06878473559849635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0.01939266698797616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0.7472934856020405</v>
      </c>
    </row>
    <row r="60" spans="1:13" ht="12.75">
      <c r="A60" s="7" t="s">
        <v>7</v>
      </c>
      <c r="B60" s="10">
        <f aca="true" t="shared" si="12" ref="B60:K60">IF(ISERR(AVERAGE(B38:B57)),"",AVERAGE(B38:B57))</f>
        <v>7.729927808952653E-16</v>
      </c>
      <c r="C60" s="10">
        <f t="shared" si="12"/>
        <v>1.63202784619898E-15</v>
      </c>
      <c r="D60" s="10">
        <f t="shared" si="12"/>
        <v>9.492406860545088E-15</v>
      </c>
      <c r="E60" s="10">
        <f t="shared" si="12"/>
        <v>-1.021405182655144E-15</v>
      </c>
      <c r="F60" s="10">
        <f t="shared" si="12"/>
        <v>1.4599432773820809E-15</v>
      </c>
      <c r="G60" s="10">
        <f t="shared" si="12"/>
        <v>1.554312234475219E-16</v>
      </c>
      <c r="H60" s="10">
        <f t="shared" si="12"/>
        <v>1.0635936575909E-14</v>
      </c>
      <c r="I60" s="10">
        <f t="shared" si="12"/>
        <v>9.514611321037592E-15</v>
      </c>
      <c r="J60" s="10">
        <f t="shared" si="12"/>
        <v>2.7755575615628914E-15</v>
      </c>
      <c r="K60" s="10">
        <f t="shared" si="12"/>
        <v>5.451195050909519E-15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  <v>0.9999999999999918</v>
      </c>
      <c r="C61" s="10">
        <f t="shared" si="13"/>
        <v>1.0000000000000124</v>
      </c>
      <c r="D61" s="10">
        <f t="shared" si="13"/>
        <v>0.99999999999944</v>
      </c>
      <c r="E61" s="10">
        <f t="shared" si="13"/>
        <v>1.0000000000000182</v>
      </c>
      <c r="F61" s="10">
        <f t="shared" si="13"/>
        <v>0.9999999999999877</v>
      </c>
      <c r="G61" s="10">
        <f t="shared" si="13"/>
        <v>0.9999999999999832</v>
      </c>
      <c r="H61" s="10">
        <f t="shared" si="13"/>
        <v>0.9999999999992801</v>
      </c>
      <c r="I61" s="10">
        <f t="shared" si="13"/>
        <v>0.9999999999990319</v>
      </c>
      <c r="J61" s="10">
        <f t="shared" si="13"/>
        <v>0.999999999999925</v>
      </c>
      <c r="K61" s="10">
        <f t="shared" si="13"/>
        <v>0.9999999999996019</v>
      </c>
      <c r="L61" s="24"/>
      <c r="M61" s="24"/>
    </row>
    <row r="62" spans="1:13" ht="12.75">
      <c r="A62" s="22" t="s">
        <v>9</v>
      </c>
      <c r="B62" s="10">
        <f aca="true" t="shared" si="14" ref="B62:K63">B30</f>
        <v>3.647</v>
      </c>
      <c r="C62" s="10">
        <f t="shared" si="14"/>
        <v>0.8939999999999999</v>
      </c>
      <c r="D62" s="10">
        <f t="shared" si="14"/>
        <v>9.444999999999999</v>
      </c>
      <c r="E62" s="10">
        <f t="shared" si="14"/>
        <v>0.5870000000000001</v>
      </c>
      <c r="F62" s="10">
        <f t="shared" si="14"/>
        <v>1.7909999999999997</v>
      </c>
      <c r="G62" s="10">
        <f t="shared" si="14"/>
        <v>0.867</v>
      </c>
      <c r="H62" s="10">
        <f t="shared" si="14"/>
        <v>9.743999999999998</v>
      </c>
      <c r="I62" s="10">
        <f t="shared" si="14"/>
        <v>9.889</v>
      </c>
      <c r="J62" s="10">
        <f t="shared" si="14"/>
        <v>9.8165</v>
      </c>
      <c r="K62" s="10">
        <f t="shared" si="14"/>
        <v>3.85445</v>
      </c>
      <c r="L62" s="24"/>
      <c r="M62" s="24"/>
    </row>
    <row r="63" spans="1:13" ht="12.75">
      <c r="A63" s="22" t="s">
        <v>10</v>
      </c>
      <c r="B63" s="10">
        <f t="shared" si="14"/>
        <v>0.352547869090145</v>
      </c>
      <c r="C63" s="10">
        <f t="shared" si="14"/>
        <v>0.04550946177566881</v>
      </c>
      <c r="D63" s="10">
        <f t="shared" si="14"/>
        <v>0.1685394777361893</v>
      </c>
      <c r="E63" s="10">
        <f t="shared" si="14"/>
        <v>0.06429964575675587</v>
      </c>
      <c r="F63" s="10">
        <f t="shared" si="14"/>
        <v>0.207174108206388</v>
      </c>
      <c r="G63" s="10">
        <f t="shared" si="14"/>
        <v>0.06183310871477725</v>
      </c>
      <c r="H63" s="10">
        <f t="shared" si="14"/>
        <v>0.2003441483493732</v>
      </c>
      <c r="I63" s="10">
        <f t="shared" si="14"/>
        <v>0.09326783416004555</v>
      </c>
      <c r="J63" s="10">
        <f t="shared" si="14"/>
        <v>0.12793335938857794</v>
      </c>
      <c r="K63" s="10">
        <f t="shared" si="14"/>
        <v>0.05742553148791314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October 9, 2001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2</v>
      </c>
      <c r="C4" s="32"/>
      <c r="D4" s="32"/>
      <c r="E4" s="32"/>
      <c r="F4" s="32"/>
      <c r="G4" s="32"/>
      <c r="H4" s="32"/>
      <c r="I4" s="32"/>
      <c r="J4" s="32"/>
      <c r="K4" s="20"/>
    </row>
    <row r="5" spans="1:11" ht="12.75">
      <c r="A5" s="1"/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20"/>
    </row>
    <row r="6" spans="1:11" ht="12.75">
      <c r="A6" s="1"/>
      <c r="B6" s="31"/>
      <c r="C6" s="31"/>
      <c r="D6" s="31"/>
      <c r="E6" s="31"/>
      <c r="F6" s="31"/>
      <c r="G6" s="31"/>
      <c r="H6" s="31"/>
      <c r="I6" s="31"/>
      <c r="J6" s="31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CASTILLO</v>
      </c>
      <c r="B8" s="30">
        <v>0.75</v>
      </c>
      <c r="C8" s="30">
        <v>2.19</v>
      </c>
      <c r="D8" s="30">
        <v>9.97</v>
      </c>
      <c r="E8" s="30">
        <v>1.02</v>
      </c>
      <c r="F8" s="30">
        <v>6.76</v>
      </c>
      <c r="G8" s="30">
        <v>5.68</v>
      </c>
      <c r="H8" s="30">
        <v>8.57</v>
      </c>
      <c r="I8" s="30">
        <v>9.96</v>
      </c>
      <c r="J8" s="10">
        <f>IF(ISERR(AVERAGE(H8:I8)),"",AVERAGE(H8:I8))</f>
        <v>9.265</v>
      </c>
      <c r="K8" s="30">
        <f>IF(ISBLANK(1!A8),"",weighting!$B$2*B8+weighting!$C$2*C8+weighting!$D$2*D8+weighting!$E$2*E8+weighting!$F$2*F8+weighting!$G$2*G8+weighting!$J$2*J8)</f>
        <v>5.925999999999999</v>
      </c>
    </row>
    <row r="9" spans="1:11" ht="12.75">
      <c r="A9" s="22" t="str">
        <f>IF(1!A9&lt;&gt;"",1!A9,"")</f>
        <v>CUNNIFF</v>
      </c>
      <c r="B9" s="30">
        <v>0.75</v>
      </c>
      <c r="C9" s="30">
        <v>2.28</v>
      </c>
      <c r="D9" s="30">
        <v>9.97</v>
      </c>
      <c r="E9" s="30">
        <v>0.99</v>
      </c>
      <c r="F9" s="30">
        <v>7.69</v>
      </c>
      <c r="G9" s="30">
        <v>5.68</v>
      </c>
      <c r="H9" s="30">
        <v>9.04</v>
      </c>
      <c r="I9" s="30">
        <v>9.74</v>
      </c>
      <c r="J9" s="10">
        <f aca="true" t="shared" si="0" ref="J9:J27">IF(ISERR(AVERAGE(H9:I9)),"",AVERAGE(H9:I9))</f>
        <v>9.39</v>
      </c>
      <c r="K9" s="30">
        <f>IF(ISBLANK(1!A9),"",weighting!$B$2*B9+weighting!$C$2*C9+weighting!$D$2*D9+weighting!$E$2*E9+weighting!$F$2*F9+weighting!$G$2*G9+weighting!$J$2*J9)</f>
        <v>6.2219999999999995</v>
      </c>
    </row>
    <row r="10" spans="1:11" ht="12.75">
      <c r="A10" s="22" t="str">
        <f>IF(1!A10&lt;&gt;"",1!A10,"")</f>
        <v>GARCIA-O</v>
      </c>
      <c r="B10" s="30">
        <v>0.75</v>
      </c>
      <c r="C10" s="30">
        <v>1.94</v>
      </c>
      <c r="D10" s="30">
        <v>9.85</v>
      </c>
      <c r="E10" s="30">
        <v>1.48</v>
      </c>
      <c r="F10" s="30">
        <v>6.7</v>
      </c>
      <c r="G10" s="30">
        <v>5.1</v>
      </c>
      <c r="H10" s="30">
        <v>8.6</v>
      </c>
      <c r="I10" s="30">
        <v>10</v>
      </c>
      <c r="J10" s="10">
        <f t="shared" si="0"/>
        <v>9.3</v>
      </c>
      <c r="K10" s="30">
        <f>IF(ISBLANK(1!A10),"",weighting!$B$2*B10+weighting!$C$2*C10+weighting!$D$2*D10+weighting!$E$2*E10+weighting!$F$2*F10+weighting!$G$2*G10+weighting!$J$2*J10)</f>
        <v>5.8735</v>
      </c>
    </row>
    <row r="11" spans="1:11" ht="12.75">
      <c r="A11" s="22" t="str">
        <f>IF(1!A11&lt;&gt;"",1!A11,"")</f>
        <v>GARCIA-P</v>
      </c>
      <c r="B11" s="30">
        <v>0.75</v>
      </c>
      <c r="C11" s="30">
        <v>2.23</v>
      </c>
      <c r="D11" s="30">
        <v>9.96</v>
      </c>
      <c r="E11" s="30">
        <v>1.06</v>
      </c>
      <c r="F11" s="30">
        <v>7.8</v>
      </c>
      <c r="G11" s="30">
        <v>5.72</v>
      </c>
      <c r="H11" s="30">
        <v>8.78</v>
      </c>
      <c r="I11" s="30">
        <v>9.67</v>
      </c>
      <c r="J11" s="10">
        <f t="shared" si="0"/>
        <v>9.225</v>
      </c>
      <c r="K11" s="30">
        <f>IF(ISBLANK(1!A11),"",weighting!$B$2*B11+weighting!$C$2*C11+weighting!$D$2*D11+weighting!$E$2*E11+weighting!$F$2*F11+weighting!$G$2*G11+weighting!$J$2*J11)</f>
        <v>6.246</v>
      </c>
    </row>
    <row r="12" spans="1:11" ht="12.75">
      <c r="A12" s="22" t="str">
        <f>IF(1!A12&lt;&gt;"",1!A12,"")</f>
        <v>KOBRINETZ</v>
      </c>
      <c r="B12" s="30">
        <v>0.75</v>
      </c>
      <c r="C12" s="30">
        <v>2</v>
      </c>
      <c r="D12" s="30">
        <v>9.8</v>
      </c>
      <c r="E12" s="30">
        <v>1.01</v>
      </c>
      <c r="F12" s="30">
        <v>7.6</v>
      </c>
      <c r="G12" s="30">
        <v>6.44</v>
      </c>
      <c r="H12" s="30">
        <v>7.92</v>
      </c>
      <c r="I12" s="30">
        <v>9.47</v>
      </c>
      <c r="J12" s="10">
        <f t="shared" si="0"/>
        <v>8.695</v>
      </c>
      <c r="K12" s="30">
        <f>IF(ISBLANK(1!A12),"",weighting!$B$2*B12+weighting!$C$2*C12+weighting!$D$2*D12+weighting!$E$2*E12+weighting!$F$2*F12+weighting!$G$2*G12+weighting!$J$2*J12)</f>
        <v>6.1425</v>
      </c>
    </row>
    <row r="13" spans="1:11" ht="12.75">
      <c r="A13" s="22" t="str">
        <f>IF(1!A13&lt;&gt;"",1!A13,"")</f>
        <v>LOPEZ</v>
      </c>
      <c r="B13" s="30">
        <v>0.75</v>
      </c>
      <c r="C13" s="30">
        <v>2.16</v>
      </c>
      <c r="D13" s="30">
        <v>9.98</v>
      </c>
      <c r="E13" s="30">
        <v>1.22</v>
      </c>
      <c r="F13" s="30">
        <v>7.68</v>
      </c>
      <c r="G13" s="30">
        <v>5.59</v>
      </c>
      <c r="H13" s="30">
        <v>8.65</v>
      </c>
      <c r="I13" s="30">
        <v>9.77</v>
      </c>
      <c r="J13" s="10">
        <f t="shared" si="0"/>
        <v>9.21</v>
      </c>
      <c r="K13" s="30">
        <f>IF(ISBLANK(1!A13),"",weighting!$B$2*B13+weighting!$C$2*C13+weighting!$D$2*D13+weighting!$E$2*E13+weighting!$F$2*F13+weighting!$G$2*G13+weighting!$J$2*J13)</f>
        <v>6.2165</v>
      </c>
    </row>
    <row r="14" spans="1:11" ht="12.75">
      <c r="A14" s="22" t="str">
        <f>IF(1!A14&lt;&gt;"",1!A14,"")</f>
        <v>RODRIGUEZ</v>
      </c>
      <c r="B14" s="30">
        <v>0.75</v>
      </c>
      <c r="C14" s="30">
        <v>1.61</v>
      </c>
      <c r="D14" s="30">
        <v>9.84</v>
      </c>
      <c r="E14" s="30">
        <v>1.21</v>
      </c>
      <c r="F14" s="30">
        <v>7.49</v>
      </c>
      <c r="G14" s="30">
        <v>4.68</v>
      </c>
      <c r="H14" s="30">
        <v>8.63</v>
      </c>
      <c r="I14" s="30">
        <v>9.7</v>
      </c>
      <c r="J14" s="10">
        <f t="shared" si="0"/>
        <v>9.165</v>
      </c>
      <c r="K14" s="30">
        <f>IF(ISBLANK(1!A14),"",weighting!$B$2*B14+weighting!$C$2*C14+weighting!$D$2*D14+weighting!$E$2*E14+weighting!$F$2*F14+weighting!$G$2*G14+weighting!$J$2*J14)</f>
        <v>5.9795</v>
      </c>
    </row>
    <row r="15" spans="1:11" ht="12.75">
      <c r="A15" s="22" t="str">
        <f>IF(1!A15&lt;&gt;"",1!A15,"")</f>
        <v>BARRERA</v>
      </c>
      <c r="B15" s="30">
        <v>0.75</v>
      </c>
      <c r="C15" s="30">
        <v>2.01</v>
      </c>
      <c r="D15" s="30">
        <v>9.91</v>
      </c>
      <c r="E15" s="30">
        <v>1.1</v>
      </c>
      <c r="F15" s="30">
        <v>7.48</v>
      </c>
      <c r="G15" s="30">
        <v>6.94</v>
      </c>
      <c r="H15" s="30">
        <v>9.06</v>
      </c>
      <c r="I15" s="30">
        <v>9.72</v>
      </c>
      <c r="J15" s="10">
        <f t="shared" si="0"/>
        <v>9.39</v>
      </c>
      <c r="K15" s="30">
        <f>IF(ISBLANK(1!A15),"",weighting!$B$2*B15+weighting!$C$2*C15+weighting!$D$2*D15+weighting!$E$2*E15+weighting!$F$2*F15+weighting!$G$2*G15+weighting!$J$2*J15)</f>
        <v>6.2625</v>
      </c>
    </row>
    <row r="16" spans="1:11" ht="12.75">
      <c r="A16" s="22" t="str">
        <f>IF(1!A16&lt;&gt;"",1!A16,"")</f>
        <v>RAMIREZ</v>
      </c>
      <c r="B16" s="30">
        <v>0.75</v>
      </c>
      <c r="C16" s="30">
        <v>2.25</v>
      </c>
      <c r="D16" s="30">
        <v>9.98</v>
      </c>
      <c r="E16" s="30">
        <v>1.2</v>
      </c>
      <c r="F16" s="30">
        <v>8.09</v>
      </c>
      <c r="G16" s="30">
        <v>6.57</v>
      </c>
      <c r="H16" s="30">
        <v>8.82</v>
      </c>
      <c r="I16" s="30">
        <v>9.76</v>
      </c>
      <c r="J16" s="10">
        <f t="shared" si="0"/>
        <v>9.29</v>
      </c>
      <c r="K16" s="30">
        <f>IF(ISBLANK(1!A16),"",weighting!$B$2*B16+weighting!$C$2*C16+weighting!$D$2*D16+weighting!$E$2*E16+weighting!$F$2*F16+weighting!$G$2*G16+weighting!$J$2*J16)</f>
        <v>6.451500000000001</v>
      </c>
    </row>
    <row r="17" spans="1:11" ht="12.75">
      <c r="A17" s="22" t="str">
        <f>IF(1!A17&lt;&gt;"",1!A17,"")</f>
        <v>GARRETT</v>
      </c>
      <c r="B17" s="30">
        <v>0.74</v>
      </c>
      <c r="C17" s="30">
        <v>2.41</v>
      </c>
      <c r="D17" s="30">
        <v>9.96</v>
      </c>
      <c r="E17" s="30">
        <v>1.34</v>
      </c>
      <c r="F17" s="30">
        <v>7.48</v>
      </c>
      <c r="G17" s="30">
        <v>6.84</v>
      </c>
      <c r="H17" s="30">
        <v>8.26</v>
      </c>
      <c r="I17" s="30">
        <v>9.64</v>
      </c>
      <c r="J17" s="10">
        <f t="shared" si="0"/>
        <v>8.95</v>
      </c>
      <c r="K17" s="30">
        <f>IF(ISBLANK(1!A17),"",weighting!$B$2*B17+weighting!$C$2*C17+weighting!$D$2*D17+weighting!$E$2*E17+weighting!$F$2*F17+weighting!$G$2*G17+weighting!$J$2*J17)</f>
        <v>6.2940000000000005</v>
      </c>
    </row>
    <row r="18" spans="1:11" ht="12.75">
      <c r="A18" s="22">
        <f>IF(1!A18&lt;&gt;"",1!A18,"")</f>
      </c>
      <c r="B18" s="30"/>
      <c r="C18" s="30"/>
      <c r="D18" s="30"/>
      <c r="E18" s="30"/>
      <c r="F18" s="30"/>
      <c r="G18" s="30"/>
      <c r="H18" s="30"/>
      <c r="I18" s="30"/>
      <c r="J18" s="10">
        <f t="shared" si="0"/>
      </c>
      <c r="K18" s="30">
        <f>IF(ISBLANK(1!A18),"",weighting!$B$2*B18+weighting!$C$2*C18+weighting!$D$2*D18+weighting!$E$2*E18+weighting!$F$2*F18+weighting!$G$2*G18+weighting!$J$2*J18)</f>
      </c>
    </row>
    <row r="19" spans="1:11" ht="12.75">
      <c r="A19" s="22">
        <f>IF(1!A19&lt;&gt;"",1!A19,"")</f>
      </c>
      <c r="B19" s="30"/>
      <c r="C19" s="30"/>
      <c r="D19" s="30"/>
      <c r="E19" s="30"/>
      <c r="F19" s="30"/>
      <c r="G19" s="30"/>
      <c r="H19" s="30"/>
      <c r="I19" s="30"/>
      <c r="J19" s="10">
        <f t="shared" si="0"/>
      </c>
      <c r="K19" s="30">
        <f>IF(ISBLANK(1!A19),"",weighting!$B$2*B19+weighting!$C$2*C19+weighting!$D$2*D19+weighting!$E$2*E19+weighting!$F$2*F19+weighting!$G$2*G19+weighting!$J$2*J19)</f>
      </c>
    </row>
    <row r="20" spans="1:11" ht="12.75">
      <c r="A20" s="22">
        <f>IF(1!A20&lt;&gt;"",1!A20,"")</f>
      </c>
      <c r="B20" s="30"/>
      <c r="C20" s="30"/>
      <c r="D20" s="30"/>
      <c r="E20" s="30"/>
      <c r="F20" s="30"/>
      <c r="G20" s="30"/>
      <c r="H20" s="30"/>
      <c r="I20" s="30"/>
      <c r="J20" s="10">
        <f t="shared" si="0"/>
      </c>
      <c r="K20" s="30">
        <f>IF(ISBLANK(1!A20),"",weighting!$B$2*B20+weighting!$C$2*C20+weighting!$D$2*D20+weighting!$E$2*E20+weighting!$F$2*F20+weighting!$G$2*G20+weighting!$J$2*J20)</f>
      </c>
    </row>
    <row r="21" spans="1:11" ht="12.75">
      <c r="A21" s="22">
        <f>IF(1!A21&lt;&gt;"",1!A21,"")</f>
      </c>
      <c r="B21" s="30"/>
      <c r="C21" s="30"/>
      <c r="D21" s="30"/>
      <c r="E21" s="30"/>
      <c r="F21" s="30"/>
      <c r="G21" s="30"/>
      <c r="H21" s="30"/>
      <c r="I21" s="30"/>
      <c r="J21" s="10">
        <f t="shared" si="0"/>
      </c>
      <c r="K21" s="30">
        <f>IF(ISBLANK(1!A21),"",weighting!$B$2*B21+weighting!$C$2*C21+weighting!$D$2*D21+weighting!$E$2*E21+weighting!$F$2*F21+weighting!$G$2*G21+weighting!$J$2*J21)</f>
      </c>
    </row>
    <row r="22" spans="1:11" ht="12.75">
      <c r="A22" s="22">
        <f>IF(1!A22&lt;&gt;"",1!A22,"")</f>
      </c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IF(ISBLANK(1!A22),"",weighting!$B$2*B22+weighting!$C$2*C22+weighting!$D$2*D22+weighting!$E$2*E22+weighting!$F$2*F22+weighting!$G$2*G22+weighting!$J$2*J22)</f>
      </c>
    </row>
    <row r="23" spans="1:11" ht="12.75">
      <c r="A23" s="22">
        <f>IF(1!A23&lt;&gt;"",1!A23,"")</f>
      </c>
      <c r="B23" s="30"/>
      <c r="C23" s="30"/>
      <c r="D23" s="30"/>
      <c r="E23" s="30"/>
      <c r="F23" s="30"/>
      <c r="G23" s="30"/>
      <c r="H23" s="30"/>
      <c r="I23" s="30"/>
      <c r="J23" s="10">
        <f t="shared" si="0"/>
      </c>
      <c r="K23" s="30">
        <f>IF(ISBLANK(1!A23),"",weighting!$B$2*B23+weighting!$C$2*C23+weighting!$D$2*D23+weighting!$E$2*E23+weighting!$F$2*F23+weighting!$G$2*G23+weighting!$J$2*J23)</f>
      </c>
    </row>
    <row r="24" spans="1:11" ht="12.75">
      <c r="A24" s="22">
        <f>IF(1!A24&lt;&gt;"",1!A24,"")</f>
      </c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IF(ISBLANK(1!A24),"",weighting!$B$2*B24+weighting!$C$2*C24+weighting!$D$2*D24+weighting!$E$2*E24+weighting!$F$2*F24+weighting!$G$2*G24+weighting!$J$2*J24)</f>
      </c>
    </row>
    <row r="25" spans="1:11" ht="12.75">
      <c r="A25" s="22">
        <f>IF(1!A25&lt;&gt;"",1!A25,"")</f>
      </c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IF(ISBLANK(1!A25),"",weighting!$B$2*B25+weighting!$C$2*C25+weighting!$D$2*D25+weighting!$E$2*E25+weighting!$F$2*F25+weighting!$G$2*G25+weighting!$J$2*J25)</f>
      </c>
    </row>
    <row r="26" spans="1:11" ht="12.75">
      <c r="A26" s="22">
        <f>IF(1!A26&lt;&gt;"",1!A26,"")</f>
      </c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IF(ISBLANK(1!A26),"",weighting!$B$2*B26+weighting!$C$2*C26+weighting!$D$2*D26+weighting!$E$2*E26+weighting!$F$2*F26+weighting!$G$2*G26+weighting!$J$2*J26)</f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0.75</v>
      </c>
      <c r="C28" s="8">
        <f t="shared" si="1"/>
        <v>2.41</v>
      </c>
      <c r="D28" s="8">
        <f t="shared" si="1"/>
        <v>9.98</v>
      </c>
      <c r="E28" s="8">
        <f t="shared" si="1"/>
        <v>1.48</v>
      </c>
      <c r="F28" s="8">
        <f t="shared" si="1"/>
        <v>8.09</v>
      </c>
      <c r="G28" s="8">
        <f t="shared" si="1"/>
        <v>6.94</v>
      </c>
      <c r="H28" s="8">
        <f t="shared" si="1"/>
        <v>9.06</v>
      </c>
      <c r="I28" s="8">
        <f t="shared" si="1"/>
        <v>10</v>
      </c>
      <c r="J28" s="8">
        <f t="shared" si="1"/>
        <v>9.39</v>
      </c>
      <c r="K28" s="8">
        <f t="shared" si="1"/>
        <v>6.451500000000001</v>
      </c>
    </row>
    <row r="29" spans="1:11" ht="12.75">
      <c r="A29" s="7" t="s">
        <v>1</v>
      </c>
      <c r="B29" s="8">
        <f aca="true" t="shared" si="2" ref="B29:K29">IF(COUNTBLANK(B8:B27)=20,"",MIN(B8:B27))</f>
        <v>0.74</v>
      </c>
      <c r="C29" s="8">
        <f t="shared" si="2"/>
        <v>1.61</v>
      </c>
      <c r="D29" s="8">
        <f t="shared" si="2"/>
        <v>9.8</v>
      </c>
      <c r="E29" s="8">
        <f t="shared" si="2"/>
        <v>0.99</v>
      </c>
      <c r="F29" s="8">
        <f t="shared" si="2"/>
        <v>6.7</v>
      </c>
      <c r="G29" s="8">
        <f t="shared" si="2"/>
        <v>4.68</v>
      </c>
      <c r="H29" s="8">
        <f t="shared" si="2"/>
        <v>7.92</v>
      </c>
      <c r="I29" s="8">
        <f t="shared" si="2"/>
        <v>9.47</v>
      </c>
      <c r="J29" s="8">
        <f t="shared" si="2"/>
        <v>8.695</v>
      </c>
      <c r="K29" s="8">
        <f t="shared" si="2"/>
        <v>5.8735</v>
      </c>
    </row>
    <row r="30" spans="1:11" ht="12.75">
      <c r="A30" s="7" t="s">
        <v>2</v>
      </c>
      <c r="B30" s="8">
        <f aca="true" t="shared" si="3" ref="B30:K30">IF(ISERR(AVERAGE(B8:B27)),"",AVERAGE(B8:B27))</f>
        <v>0.749</v>
      </c>
      <c r="C30" s="8">
        <f t="shared" si="3"/>
        <v>2.108</v>
      </c>
      <c r="D30" s="8">
        <f t="shared" si="3"/>
        <v>9.922</v>
      </c>
      <c r="E30" s="8">
        <f t="shared" si="3"/>
        <v>1.1629999999999998</v>
      </c>
      <c r="F30" s="8">
        <f t="shared" si="3"/>
        <v>7.477000000000001</v>
      </c>
      <c r="G30" s="8">
        <f t="shared" si="3"/>
        <v>5.9239999999999995</v>
      </c>
      <c r="H30" s="8">
        <f t="shared" si="3"/>
        <v>8.633</v>
      </c>
      <c r="I30" s="8">
        <f t="shared" si="3"/>
        <v>9.743</v>
      </c>
      <c r="J30" s="8">
        <f t="shared" si="3"/>
        <v>9.188</v>
      </c>
      <c r="K30" s="8">
        <f t="shared" si="3"/>
        <v>6.1614</v>
      </c>
    </row>
    <row r="31" spans="1:11" ht="12.75">
      <c r="A31" s="7" t="s">
        <v>3</v>
      </c>
      <c r="B31" s="8">
        <f aca="true" t="shared" si="4" ref="B31:K31">IF(ISERR(STDEV(B8:B27)),"",STDEV(B8:B27))</f>
        <v>0.003162277660155332</v>
      </c>
      <c r="C31" s="8">
        <f t="shared" si="4"/>
        <v>0.22675488479364256</v>
      </c>
      <c r="D31" s="8">
        <f t="shared" si="4"/>
        <v>0.06762642481563652</v>
      </c>
      <c r="E31" s="8">
        <f t="shared" si="4"/>
        <v>0.15881855475143236</v>
      </c>
      <c r="F31" s="8">
        <f t="shared" si="4"/>
        <v>0.43458920577687266</v>
      </c>
      <c r="G31" s="8">
        <f t="shared" si="4"/>
        <v>0.7493434163022712</v>
      </c>
      <c r="H31" s="8">
        <f t="shared" si="4"/>
        <v>0.3427681432105389</v>
      </c>
      <c r="I31" s="8">
        <f t="shared" si="4"/>
        <v>0.15166117206158922</v>
      </c>
      <c r="J31" s="8">
        <f t="shared" si="4"/>
        <v>0.21410277905706976</v>
      </c>
      <c r="K31" s="8">
        <f t="shared" si="4"/>
        <v>0.18183383745728465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2</v>
      </c>
      <c r="C34" s="33"/>
      <c r="D34" s="33"/>
      <c r="E34" s="33"/>
      <c r="F34" s="33"/>
      <c r="G34" s="33"/>
      <c r="H34" s="33"/>
      <c r="I34" s="33"/>
      <c r="J34" s="33"/>
    </row>
    <row r="35" spans="1:10" ht="12.75">
      <c r="A35" s="1"/>
      <c r="B35" s="35" t="s">
        <v>13</v>
      </c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/>
      <c r="B36" s="34"/>
      <c r="C36" s="34"/>
      <c r="D36" s="34"/>
      <c r="E36" s="34"/>
      <c r="F36" s="34"/>
      <c r="G36" s="34"/>
      <c r="H36" s="34"/>
      <c r="I36" s="34"/>
      <c r="J36" s="34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CASTILLO</v>
      </c>
      <c r="B38" s="10">
        <f aca="true" t="shared" si="7" ref="B38:K53">IF(ISNUMBER(B8),IF(B$31=0,0,(B8-B$30)/B$31),"")</f>
        <v>0.31622776601814295</v>
      </c>
      <c r="C38" s="10">
        <f t="shared" si="7"/>
        <v>0.3616239626970931</v>
      </c>
      <c r="D38" s="10">
        <f t="shared" si="7"/>
        <v>0.7097817181798072</v>
      </c>
      <c r="E38" s="10">
        <f t="shared" si="7"/>
        <v>-0.9003985725963175</v>
      </c>
      <c r="F38" s="10">
        <f t="shared" si="7"/>
        <v>-1.6498338901866891</v>
      </c>
      <c r="G38" s="10">
        <f t="shared" si="7"/>
        <v>-0.32561839430584216</v>
      </c>
      <c r="H38" s="10">
        <f t="shared" si="7"/>
        <v>-0.18379771063293437</v>
      </c>
      <c r="I38" s="10">
        <f t="shared" si="7"/>
        <v>1.4308210667914223</v>
      </c>
      <c r="J38" s="10">
        <f t="shared" si="7"/>
        <v>0.35964035749146145</v>
      </c>
      <c r="K38" s="10">
        <f t="shared" si="7"/>
        <v>-1.2945885281406986</v>
      </c>
      <c r="L38" s="10">
        <f aca="true" t="shared" si="8" ref="L38:L57">IF(ISERR(AVERAGE(B38:K38)),"",AVERAGE(B38:K38))</f>
        <v>-0.11761422246845546</v>
      </c>
      <c r="M38" s="10">
        <f aca="true" t="shared" si="9" ref="M38:M57">IF(ISERR(STDEV(B38:K38)),"",STDEV(B38:K38))</f>
        <v>0.9499274174367068</v>
      </c>
      <c r="N38" s="23"/>
      <c r="O38" s="23"/>
      <c r="P38" s="23"/>
      <c r="Q38" s="23"/>
    </row>
    <row r="39" spans="1:13" ht="12.75">
      <c r="A39" s="22" t="str">
        <f t="shared" si="6"/>
        <v>CUNNIFF</v>
      </c>
      <c r="B39" s="10">
        <f t="shared" si="7"/>
        <v>0.31622776601814295</v>
      </c>
      <c r="C39" s="10">
        <f t="shared" si="7"/>
        <v>0.7585283119987808</v>
      </c>
      <c r="D39" s="10">
        <f t="shared" si="7"/>
        <v>0.7097817181798072</v>
      </c>
      <c r="E39" s="10">
        <f t="shared" si="7"/>
        <v>-1.0892933780361047</v>
      </c>
      <c r="F39" s="10">
        <f t="shared" si="7"/>
        <v>0.49011801758683793</v>
      </c>
      <c r="G39" s="10">
        <f t="shared" si="7"/>
        <v>-0.32561839430584216</v>
      </c>
      <c r="H39" s="10">
        <f t="shared" si="7"/>
        <v>1.1873915591683442</v>
      </c>
      <c r="I39" s="10">
        <f t="shared" si="7"/>
        <v>-0.019780936407255388</v>
      </c>
      <c r="J39" s="10">
        <f t="shared" si="7"/>
        <v>0.9434721066659122</v>
      </c>
      <c r="K39" s="10">
        <f t="shared" si="7"/>
        <v>0.33327130333612903</v>
      </c>
      <c r="L39" s="10">
        <f t="shared" si="8"/>
        <v>0.3304098074204752</v>
      </c>
      <c r="M39" s="10">
        <f t="shared" si="9"/>
        <v>0.669307380837393</v>
      </c>
    </row>
    <row r="40" spans="1:13" ht="12.75">
      <c r="A40" s="22" t="str">
        <f t="shared" si="6"/>
        <v>GARCIA-O</v>
      </c>
      <c r="B40" s="10">
        <f t="shared" si="7"/>
        <v>0.31622776601814295</v>
      </c>
      <c r="C40" s="10">
        <f t="shared" si="7"/>
        <v>-0.7408881186964855</v>
      </c>
      <c r="D40" s="10">
        <f t="shared" si="7"/>
        <v>-1.0646725772697239</v>
      </c>
      <c r="E40" s="10">
        <f t="shared" si="7"/>
        <v>1.9959884441470854</v>
      </c>
      <c r="F40" s="10">
        <f t="shared" si="7"/>
        <v>-1.787895303591432</v>
      </c>
      <c r="G40" s="10">
        <f t="shared" si="7"/>
        <v>-1.099629331590222</v>
      </c>
      <c r="H40" s="10">
        <f t="shared" si="7"/>
        <v>-0.09627499128391825</v>
      </c>
      <c r="I40" s="10">
        <f t="shared" si="7"/>
        <v>1.6945668855548117</v>
      </c>
      <c r="J40" s="10">
        <f t="shared" si="7"/>
        <v>0.5231132472603084</v>
      </c>
      <c r="K40" s="10">
        <f t="shared" si="7"/>
        <v>-1.5833136671695238</v>
      </c>
      <c r="L40" s="10">
        <f t="shared" si="8"/>
        <v>-0.18427776466209572</v>
      </c>
      <c r="M40" s="10">
        <f t="shared" si="9"/>
        <v>1.3120780612814695</v>
      </c>
    </row>
    <row r="41" spans="1:13" ht="12.75">
      <c r="A41" s="22" t="str">
        <f t="shared" si="6"/>
        <v>GARCIA-P</v>
      </c>
      <c r="B41" s="10">
        <f t="shared" si="7"/>
        <v>0.31622776601814295</v>
      </c>
      <c r="C41" s="10">
        <f t="shared" si="7"/>
        <v>0.5380258957200659</v>
      </c>
      <c r="D41" s="10">
        <f t="shared" si="7"/>
        <v>0.5619105268923507</v>
      </c>
      <c r="E41" s="10">
        <f t="shared" si="7"/>
        <v>-0.6485388320099343</v>
      </c>
      <c r="F41" s="10">
        <f t="shared" si="7"/>
        <v>0.7432306088288665</v>
      </c>
      <c r="G41" s="10">
        <f t="shared" si="7"/>
        <v>-0.27223832966554007</v>
      </c>
      <c r="H41" s="10">
        <f t="shared" si="7"/>
        <v>0.42886132481018885</v>
      </c>
      <c r="I41" s="10">
        <f t="shared" si="7"/>
        <v>-0.4813361192431988</v>
      </c>
      <c r="J41" s="10">
        <f t="shared" si="7"/>
        <v>0.17281419775563292</v>
      </c>
      <c r="K41" s="10">
        <f t="shared" si="7"/>
        <v>0.4652599383207416</v>
      </c>
      <c r="L41" s="10">
        <f t="shared" si="8"/>
        <v>0.1824216977427316</v>
      </c>
      <c r="M41" s="10">
        <f t="shared" si="9"/>
        <v>0.48091171077530265</v>
      </c>
    </row>
    <row r="42" spans="1:13" ht="12.75">
      <c r="A42" s="22" t="str">
        <f t="shared" si="6"/>
        <v>KOBRINETZ</v>
      </c>
      <c r="B42" s="10">
        <f t="shared" si="7"/>
        <v>0.31622776601814295</v>
      </c>
      <c r="C42" s="10">
        <f t="shared" si="7"/>
        <v>-0.47628521916202643</v>
      </c>
      <c r="D42" s="10">
        <f t="shared" si="7"/>
        <v>-1.8040285337070068</v>
      </c>
      <c r="E42" s="10">
        <f t="shared" si="7"/>
        <v>-0.9633635077429132</v>
      </c>
      <c r="F42" s="10">
        <f t="shared" si="7"/>
        <v>0.2830258974797208</v>
      </c>
      <c r="G42" s="10">
        <f t="shared" si="7"/>
        <v>0.6886028338598975</v>
      </c>
      <c r="H42" s="10">
        <f t="shared" si="7"/>
        <v>-2.080123296528325</v>
      </c>
      <c r="I42" s="10">
        <f t="shared" si="7"/>
        <v>-1.80006521306017</v>
      </c>
      <c r="J42" s="10">
        <f t="shared" si="7"/>
        <v>-2.3026324187440355</v>
      </c>
      <c r="K42" s="10">
        <f t="shared" si="7"/>
        <v>-0.10394105005038042</v>
      </c>
      <c r="L42" s="10">
        <f t="shared" si="8"/>
        <v>-0.8242582741637097</v>
      </c>
      <c r="M42" s="10">
        <f t="shared" si="9"/>
        <v>1.1130420678088269</v>
      </c>
    </row>
    <row r="43" spans="1:13" ht="12.75">
      <c r="A43" s="22" t="str">
        <f t="shared" si="6"/>
        <v>LOPEZ</v>
      </c>
      <c r="B43" s="10">
        <f t="shared" si="7"/>
        <v>0.31622776601814295</v>
      </c>
      <c r="C43" s="10">
        <f t="shared" si="7"/>
        <v>0.22932251292986458</v>
      </c>
      <c r="D43" s="10">
        <f t="shared" si="7"/>
        <v>0.8576529094672638</v>
      </c>
      <c r="E43" s="10">
        <f t="shared" si="7"/>
        <v>0.3589001303355966</v>
      </c>
      <c r="F43" s="10">
        <f t="shared" si="7"/>
        <v>0.4671077820193791</v>
      </c>
      <c r="G43" s="10">
        <f t="shared" si="7"/>
        <v>-0.44572353974652157</v>
      </c>
      <c r="H43" s="10">
        <f t="shared" si="7"/>
        <v>0.049596207631113796</v>
      </c>
      <c r="I43" s="10">
        <f t="shared" si="7"/>
        <v>0.17802842766528676</v>
      </c>
      <c r="J43" s="10">
        <f t="shared" si="7"/>
        <v>0.10275438785470446</v>
      </c>
      <c r="K43" s="10">
        <f t="shared" si="7"/>
        <v>0.30302390781882527</v>
      </c>
      <c r="L43" s="10">
        <f t="shared" si="8"/>
        <v>0.2416890491993656</v>
      </c>
      <c r="M43" s="10">
        <f t="shared" si="9"/>
        <v>0.3310296526311189</v>
      </c>
    </row>
    <row r="44" spans="1:13" ht="12.75">
      <c r="A44" s="22" t="str">
        <f t="shared" si="6"/>
        <v>RODRIGUEZ</v>
      </c>
      <c r="B44" s="10">
        <f t="shared" si="7"/>
        <v>0.31622776601814295</v>
      </c>
      <c r="C44" s="10">
        <f t="shared" si="7"/>
        <v>-2.196204066136009</v>
      </c>
      <c r="D44" s="10">
        <f t="shared" si="7"/>
        <v>-1.2125437685571805</v>
      </c>
      <c r="E44" s="10">
        <f t="shared" si="7"/>
        <v>0.29593519518900085</v>
      </c>
      <c r="F44" s="10">
        <f t="shared" si="7"/>
        <v>0.029913306237692172</v>
      </c>
      <c r="G44" s="10">
        <f t="shared" si="7"/>
        <v>-1.6601200103133933</v>
      </c>
      <c r="H44" s="10">
        <f t="shared" si="7"/>
        <v>-0.008752271934896947</v>
      </c>
      <c r="I44" s="10">
        <f t="shared" si="7"/>
        <v>-0.2835267551706566</v>
      </c>
      <c r="J44" s="10">
        <f t="shared" si="7"/>
        <v>-0.10742504184810578</v>
      </c>
      <c r="K44" s="10">
        <f t="shared" si="7"/>
        <v>-1.0003638626541747</v>
      </c>
      <c r="L44" s="10">
        <f t="shared" si="8"/>
        <v>-0.5826859509169581</v>
      </c>
      <c r="M44" s="10">
        <f t="shared" si="9"/>
        <v>0.8778476476009471</v>
      </c>
    </row>
    <row r="45" spans="1:13" ht="12.75">
      <c r="A45" s="22" t="str">
        <f t="shared" si="6"/>
        <v>BARRERA</v>
      </c>
      <c r="B45" s="10">
        <f t="shared" si="7"/>
        <v>0.31622776601814295</v>
      </c>
      <c r="C45" s="10">
        <f t="shared" si="7"/>
        <v>-0.4321847359062842</v>
      </c>
      <c r="D45" s="10">
        <f t="shared" si="7"/>
        <v>-0.17744542954495837</v>
      </c>
      <c r="E45" s="10">
        <f t="shared" si="7"/>
        <v>-0.3966790914235513</v>
      </c>
      <c r="F45" s="10">
        <f t="shared" si="7"/>
        <v>0.006903070670235397</v>
      </c>
      <c r="G45" s="10">
        <f t="shared" si="7"/>
        <v>1.355853641863673</v>
      </c>
      <c r="H45" s="10">
        <f t="shared" si="7"/>
        <v>1.24574003873436</v>
      </c>
      <c r="I45" s="10">
        <f t="shared" si="7"/>
        <v>-0.15165384578895016</v>
      </c>
      <c r="J45" s="10">
        <f t="shared" si="7"/>
        <v>0.9434721066659122</v>
      </c>
      <c r="K45" s="10">
        <f t="shared" si="7"/>
        <v>0.5560021248726578</v>
      </c>
      <c r="L45" s="10">
        <f t="shared" si="8"/>
        <v>0.32662356461612374</v>
      </c>
      <c r="M45" s="10">
        <f t="shared" si="9"/>
        <v>0.6684415673683276</v>
      </c>
    </row>
    <row r="46" spans="1:13" ht="12.75">
      <c r="A46" s="22" t="str">
        <f t="shared" si="6"/>
        <v>RAMIREZ</v>
      </c>
      <c r="B46" s="10">
        <f t="shared" si="7"/>
        <v>0.31622776601814295</v>
      </c>
      <c r="C46" s="10">
        <f t="shared" si="7"/>
        <v>0.6262268622315522</v>
      </c>
      <c r="D46" s="10">
        <f t="shared" si="7"/>
        <v>0.8576529094672638</v>
      </c>
      <c r="E46" s="10">
        <f t="shared" si="7"/>
        <v>0.23297026004240506</v>
      </c>
      <c r="F46" s="10">
        <f t="shared" si="7"/>
        <v>1.4105274402851273</v>
      </c>
      <c r="G46" s="10">
        <f t="shared" si="7"/>
        <v>0.862088043940879</v>
      </c>
      <c r="H46" s="10">
        <f t="shared" si="7"/>
        <v>0.5455582839422155</v>
      </c>
      <c r="I46" s="10">
        <f t="shared" si="7"/>
        <v>0.11209197297443939</v>
      </c>
      <c r="J46" s="10">
        <f t="shared" si="7"/>
        <v>0.476406707326345</v>
      </c>
      <c r="K46" s="10">
        <f t="shared" si="7"/>
        <v>1.5954126253764473</v>
      </c>
      <c r="L46" s="10">
        <f t="shared" si="8"/>
        <v>0.7035162871604818</v>
      </c>
      <c r="M46" s="10">
        <f t="shared" si="9"/>
        <v>0.4885282634886242</v>
      </c>
    </row>
    <row r="47" spans="1:13" ht="12.75">
      <c r="A47" s="22" t="str">
        <f t="shared" si="6"/>
        <v>GARRETT</v>
      </c>
      <c r="B47" s="10">
        <f t="shared" si="7"/>
        <v>-2.8460498941632864</v>
      </c>
      <c r="C47" s="10">
        <f t="shared" si="7"/>
        <v>1.3318345943234433</v>
      </c>
      <c r="D47" s="10">
        <f t="shared" si="7"/>
        <v>0.5619105268923507</v>
      </c>
      <c r="E47" s="10">
        <f t="shared" si="7"/>
        <v>1.114479352094746</v>
      </c>
      <c r="F47" s="10">
        <f t="shared" si="7"/>
        <v>0.006903070670235397</v>
      </c>
      <c r="G47" s="10">
        <f t="shared" si="7"/>
        <v>1.2224034802629173</v>
      </c>
      <c r="H47" s="10">
        <f t="shared" si="7"/>
        <v>-1.0881991439061216</v>
      </c>
      <c r="I47" s="10">
        <f t="shared" si="7"/>
        <v>-0.679145483315741</v>
      </c>
      <c r="J47" s="10">
        <f t="shared" si="7"/>
        <v>-1.1116156504281605</v>
      </c>
      <c r="K47" s="10">
        <f t="shared" si="7"/>
        <v>0.7292372082899569</v>
      </c>
      <c r="L47" s="10">
        <f t="shared" si="8"/>
        <v>-0.07582419392796597</v>
      </c>
      <c r="M47" s="10">
        <f t="shared" si="9"/>
        <v>1.3450034330734526</v>
      </c>
    </row>
    <row r="48" spans="1:13" ht="12.75">
      <c r="A48" s="22">
        <f t="shared" si="6"/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</c>
      <c r="L48" s="10">
        <f t="shared" si="8"/>
      </c>
      <c r="M48" s="10">
        <f t="shared" si="9"/>
      </c>
    </row>
    <row r="49" spans="1:13" ht="12.75">
      <c r="A49" s="22">
        <f t="shared" si="6"/>
      </c>
      <c r="B49" s="10">
        <f t="shared" si="7"/>
      </c>
      <c r="C49" s="10">
        <f t="shared" si="7"/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</c>
      <c r="L49" s="10">
        <f t="shared" si="8"/>
      </c>
      <c r="M49" s="10">
        <f t="shared" si="9"/>
      </c>
    </row>
    <row r="50" spans="1:13" ht="12.75">
      <c r="A50" s="22">
        <f t="shared" si="6"/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</c>
      <c r="L50" s="10">
        <f t="shared" si="8"/>
      </c>
      <c r="M50" s="10">
        <f t="shared" si="9"/>
      </c>
    </row>
    <row r="51" spans="1:13" ht="12.75">
      <c r="A51" s="22">
        <f t="shared" si="6"/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</c>
      <c r="L51" s="10">
        <f t="shared" si="8"/>
      </c>
      <c r="M51" s="10">
        <f t="shared" si="9"/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10"/>
      </c>
      <c r="C55" s="10">
        <f t="shared" si="10"/>
      </c>
      <c r="D55" s="10">
        <f t="shared" si="10"/>
      </c>
      <c r="E55" s="10">
        <f t="shared" si="10"/>
      </c>
      <c r="F55" s="10">
        <f t="shared" si="10"/>
      </c>
      <c r="G55" s="10">
        <f t="shared" si="10"/>
      </c>
      <c r="H55" s="10">
        <f t="shared" si="10"/>
      </c>
      <c r="I55" s="10">
        <f t="shared" si="10"/>
      </c>
      <c r="J55" s="10">
        <f t="shared" si="10"/>
      </c>
      <c r="K55" s="10">
        <f t="shared" si="10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10"/>
      </c>
      <c r="C56" s="10">
        <f t="shared" si="10"/>
      </c>
      <c r="D56" s="10">
        <f t="shared" si="10"/>
      </c>
      <c r="E56" s="10">
        <f t="shared" si="10"/>
      </c>
      <c r="F56" s="10">
        <f t="shared" si="10"/>
      </c>
      <c r="G56" s="10">
        <f t="shared" si="10"/>
      </c>
      <c r="H56" s="10">
        <f t="shared" si="10"/>
      </c>
      <c r="I56" s="10">
        <f t="shared" si="10"/>
      </c>
      <c r="J56" s="10">
        <f t="shared" si="10"/>
      </c>
      <c r="K56" s="10">
        <f t="shared" si="10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-2.8460498941632864</v>
      </c>
      <c r="C58" s="10">
        <f t="shared" si="11"/>
        <v>-2.196204066136009</v>
      </c>
      <c r="D58" s="10">
        <f t="shared" si="11"/>
        <v>-1.8040285337070068</v>
      </c>
      <c r="E58" s="10">
        <f t="shared" si="11"/>
        <v>1.9959884441470854</v>
      </c>
      <c r="F58" s="10">
        <f t="shared" si="11"/>
        <v>-1.787895303591432</v>
      </c>
      <c r="G58" s="10">
        <f t="shared" si="11"/>
        <v>-1.6601200103133933</v>
      </c>
      <c r="H58" s="10">
        <f t="shared" si="11"/>
        <v>-2.080123296528325</v>
      </c>
      <c r="I58" s="10">
        <f t="shared" si="11"/>
        <v>-1.80006521306017</v>
      </c>
      <c r="J58" s="10">
        <f t="shared" si="11"/>
        <v>-2.3026324187440355</v>
      </c>
      <c r="K58" s="10">
        <f t="shared" si="11"/>
        <v>1.5954126253764473</v>
      </c>
      <c r="L58" s="10">
        <f t="shared" si="11"/>
        <v>-0.8242582741637097</v>
      </c>
      <c r="M58" s="10">
        <f t="shared" si="11"/>
        <v>1.3450034330734526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0.31622776601814295</v>
      </c>
      <c r="C59" s="10">
        <f>IF(MAX(C38:C57)&lt;0,MAX(C38:C57),IF(MIN(C38:C57)&gt;=0,MIN(C38:C57),IF(ABS(DMAX(C37:C57,1,criteria!C1:C2))&lt;MIN(DMIN(C37:C57,1,criteria!C3:C4)),DMAX(C37:C57,1,criteria!C1:C2),DMIN(C37:C57,1,criteria!C3:C4))))</f>
        <v>0.22932251292986458</v>
      </c>
      <c r="D59" s="10">
        <f>IF(MAX(D38:D57)&lt;0,MAX(D38:D57),IF(MIN(D38:D57)&gt;=0,MIN(D38:D57),IF(ABS(DMAX(D37:D57,1,criteria!D1:D2))&lt;MIN(DMIN(D37:D57,1,criteria!D3:D4)),DMAX(D37:D57,1,criteria!D1:D2),DMIN(D37:D57,1,criteria!D3:D4))))</f>
        <v>-0.17744542954495837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0.23297026004240506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0.006903070670235397</v>
      </c>
      <c r="G59" s="10">
        <f>IF(MAX(G38:G57)&lt;0,MAX(G38:G57),IF(MIN(G38:G57)&gt;=0,MIN(G38:G57),IF(ABS(DMAX(G37:G57,1,criteria!G1:G2))&lt;MIN(DMIN(G37:G57,1,criteria!G3:G4)),DMAX(G37:G57,1,criteria!G1:G2),DMIN(G37:G57,1,criteria!G3:G4))))</f>
        <v>-0.27223832966554007</v>
      </c>
      <c r="H59" s="10">
        <f>IF(MAX(H38:H57)&lt;0,MAX(H38:H57),IF(MIN(H38:H57)&gt;=0,MIN(H38:H57),IF(ABS(DMAX(H37:H57,1,criteria!H1:H2))&lt;MIN(DMIN(H37:H57,1,criteria!H3:H4)),DMAX(H37:H57,1,criteria!H1:H2),DMIN(H37:H57,1,criteria!H3:H4))))</f>
        <v>-0.008752271934896947</v>
      </c>
      <c r="I59" s="10">
        <f>IF(MAX(I38:I57)&lt;0,MAX(I38:I57),IF(MIN(I38:I57)&gt;=0,MIN(I38:I57),IF(ABS(DMAX(I37:I57,1,criteria!I1:I2))&lt;MIN(DMIN(I37:I57,1,criteria!I3:I4)),DMAX(I37:I57,1,criteria!I1:I2),DMIN(I37:I57,1,criteria!I3:I4))))</f>
        <v>-0.019780936407255388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0.10275438785470446</v>
      </c>
      <c r="K59" s="10">
        <f>IF(MAX(K38:K57)&lt;0,MAX(K38:K57),IF(MIN(K38:K57)&gt;=0,MIN(K38:K57),IF(ABS(DMAX(K37:K57,1,criteria!K1:K2))&lt;MIN(DMIN(K37:K57,1,criteria!K3:K4)),DMAX(K37:K57,1,criteria!K1:K2),DMIN(K37:K57,1,criteria!K3:K4))))</f>
        <v>-0.10394105005038042</v>
      </c>
      <c r="L59" s="10">
        <f>IF(MAX(L38:L57)&lt;0,MAX(L38:L57),IF(MIN(L38:L57)&gt;=0,MIN(L38:L57),IF(ABS(DMAX(L37:L57,1,criteria!L1:L2))&lt;MIN(DMIN(L37:L57,1,criteria!L3:L4)),DMAX(L37:L57,1,criteria!L1:L2),DMIN(L37:L57,1,criteria!L3:L4))))</f>
        <v>-0.07582419392796597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0.3310296526311189</v>
      </c>
    </row>
    <row r="60" spans="1:13" ht="12.75">
      <c r="A60" s="7" t="s">
        <v>7</v>
      </c>
      <c r="B60" s="10">
        <f aca="true" t="shared" si="12" ref="B60:K60">IF(ISERR(AVERAGE(B38:B57)),"",AVERAGE(B38:B57))</f>
        <v>0</v>
      </c>
      <c r="C60" s="10">
        <f t="shared" si="12"/>
        <v>-5.10702591327572E-16</v>
      </c>
      <c r="D60" s="10">
        <f t="shared" si="12"/>
        <v>-2.609024107869118E-15</v>
      </c>
      <c r="E60" s="10">
        <f t="shared" si="12"/>
        <v>1.2656542480726785E-15</v>
      </c>
      <c r="F60" s="10">
        <f t="shared" si="12"/>
        <v>-2.6348714876611725E-15</v>
      </c>
      <c r="G60" s="10">
        <f t="shared" si="12"/>
        <v>5.773159728050814E-16</v>
      </c>
      <c r="H60" s="10">
        <f t="shared" si="12"/>
        <v>2.6423307986078726E-15</v>
      </c>
      <c r="I60" s="10">
        <f t="shared" si="12"/>
        <v>-1.1546319456101628E-15</v>
      </c>
      <c r="J60" s="10">
        <f t="shared" si="12"/>
        <v>-2.4868995751603505E-15</v>
      </c>
      <c r="K60" s="10">
        <f t="shared" si="12"/>
        <v>-1.965094753586527E-15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  <v>1.000000000004127</v>
      </c>
      <c r="C61" s="10">
        <f t="shared" si="13"/>
        <v>0.9999999999999969</v>
      </c>
      <c r="D61" s="10">
        <f t="shared" si="13"/>
        <v>0.9999999999987341</v>
      </c>
      <c r="E61" s="10">
        <f t="shared" si="13"/>
        <v>0.9999999999999922</v>
      </c>
      <c r="F61" s="10">
        <f t="shared" si="13"/>
        <v>1.0000000000000127</v>
      </c>
      <c r="G61" s="10">
        <f t="shared" si="13"/>
        <v>0.9999999999999973</v>
      </c>
      <c r="H61" s="10">
        <f t="shared" si="13"/>
        <v>0.9999999999999978</v>
      </c>
      <c r="I61" s="10">
        <f t="shared" si="13"/>
        <v>1.0000000000003508</v>
      </c>
      <c r="J61" s="10">
        <f t="shared" si="13"/>
        <v>1.0000000000004325</v>
      </c>
      <c r="K61" s="10">
        <f t="shared" si="13"/>
        <v>1.0000000000000357</v>
      </c>
      <c r="L61" s="24"/>
      <c r="M61" s="24"/>
    </row>
    <row r="62" spans="1:13" ht="12.75">
      <c r="A62" s="22" t="s">
        <v>9</v>
      </c>
      <c r="B62" s="10">
        <f aca="true" t="shared" si="14" ref="B62:K62">B30</f>
        <v>0.749</v>
      </c>
      <c r="C62" s="10">
        <f t="shared" si="14"/>
        <v>2.108</v>
      </c>
      <c r="D62" s="10">
        <f t="shared" si="14"/>
        <v>9.922</v>
      </c>
      <c r="E62" s="10">
        <f t="shared" si="14"/>
        <v>1.1629999999999998</v>
      </c>
      <c r="F62" s="10">
        <f t="shared" si="14"/>
        <v>7.477000000000001</v>
      </c>
      <c r="G62" s="10">
        <f t="shared" si="14"/>
        <v>5.9239999999999995</v>
      </c>
      <c r="H62" s="10">
        <f t="shared" si="14"/>
        <v>8.633</v>
      </c>
      <c r="I62" s="10">
        <f t="shared" si="14"/>
        <v>9.743</v>
      </c>
      <c r="J62" s="10">
        <f t="shared" si="14"/>
        <v>9.188</v>
      </c>
      <c r="K62" s="10">
        <f t="shared" si="14"/>
        <v>6.1614</v>
      </c>
      <c r="L62" s="24"/>
      <c r="M62" s="24"/>
    </row>
    <row r="63" spans="1:13" ht="12.75">
      <c r="A63" s="22" t="s">
        <v>10</v>
      </c>
      <c r="B63" s="10">
        <f aca="true" t="shared" si="15" ref="B63:K63">B31</f>
        <v>0.003162277660155332</v>
      </c>
      <c r="C63" s="10">
        <f t="shared" si="15"/>
        <v>0.22675488479364256</v>
      </c>
      <c r="D63" s="10">
        <f t="shared" si="15"/>
        <v>0.06762642481563652</v>
      </c>
      <c r="E63" s="10">
        <f t="shared" si="15"/>
        <v>0.15881855475143236</v>
      </c>
      <c r="F63" s="10">
        <f t="shared" si="15"/>
        <v>0.43458920577687266</v>
      </c>
      <c r="G63" s="10">
        <f t="shared" si="15"/>
        <v>0.7493434163022712</v>
      </c>
      <c r="H63" s="10">
        <f t="shared" si="15"/>
        <v>0.3427681432105389</v>
      </c>
      <c r="I63" s="10">
        <f t="shared" si="15"/>
        <v>0.15166117206158922</v>
      </c>
      <c r="J63" s="10">
        <f t="shared" si="15"/>
        <v>0.21410277905706976</v>
      </c>
      <c r="K63" s="10">
        <f t="shared" si="15"/>
        <v>0.18183383745728465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October 9, 2001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3</v>
      </c>
      <c r="C4" s="32"/>
      <c r="D4" s="32"/>
      <c r="E4" s="32"/>
      <c r="F4" s="32"/>
      <c r="G4" s="32"/>
      <c r="H4" s="32"/>
      <c r="I4" s="32"/>
      <c r="J4" s="32"/>
      <c r="K4" s="20"/>
    </row>
    <row r="5" spans="1:11" ht="12.75">
      <c r="A5" s="1"/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20"/>
    </row>
    <row r="6" spans="1:11" ht="12.75">
      <c r="A6" s="1"/>
      <c r="B6" s="31"/>
      <c r="C6" s="31"/>
      <c r="D6" s="31"/>
      <c r="E6" s="31"/>
      <c r="F6" s="31"/>
      <c r="G6" s="31"/>
      <c r="H6" s="31"/>
      <c r="I6" s="31"/>
      <c r="J6" s="31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CASTILLO</v>
      </c>
      <c r="B8" s="30">
        <v>0.75</v>
      </c>
      <c r="C8" s="30">
        <v>0.67</v>
      </c>
      <c r="D8" s="30">
        <v>8.64</v>
      </c>
      <c r="E8" s="30">
        <v>0.75</v>
      </c>
      <c r="F8" s="30">
        <v>2.67</v>
      </c>
      <c r="G8" s="30">
        <v>0.88</v>
      </c>
      <c r="H8" s="30">
        <v>10</v>
      </c>
      <c r="I8" s="30">
        <v>10</v>
      </c>
      <c r="J8" s="10">
        <f>IF(ISERR(AVERAGE(H8:I8)),"",AVERAGE(H8:I8))</f>
        <v>10</v>
      </c>
      <c r="K8" s="30">
        <f>IF(ISBLANK(1!A8),"",weighting!$B$2*B8+weighting!$C$2*C8+weighting!$D$2*D8+weighting!$E$2*E8+weighting!$F$2*F8+weighting!$G$2*G8+weighting!$J$2*J8)</f>
        <v>3.8340000000000005</v>
      </c>
    </row>
    <row r="9" spans="1:11" ht="12.75">
      <c r="A9" s="22" t="str">
        <f>IF(1!A9&lt;&gt;"",1!A9,"")</f>
        <v>CUNNIFF</v>
      </c>
      <c r="B9" s="30">
        <v>0.74</v>
      </c>
      <c r="C9" s="30">
        <v>0.65</v>
      </c>
      <c r="D9" s="30">
        <v>9.03</v>
      </c>
      <c r="E9" s="30">
        <v>0.64</v>
      </c>
      <c r="F9" s="30">
        <v>2.99</v>
      </c>
      <c r="G9" s="30">
        <v>0.77</v>
      </c>
      <c r="H9" s="30">
        <v>9.97</v>
      </c>
      <c r="I9" s="30">
        <v>10</v>
      </c>
      <c r="J9" s="10">
        <f aca="true" t="shared" si="0" ref="J9:J27">IF(ISERR(AVERAGE(H9:I9)),"",AVERAGE(H9:I9))</f>
        <v>9.985</v>
      </c>
      <c r="K9" s="30">
        <f>IF(ISBLANK(1!A9),"",weighting!$B$2*B9+weighting!$C$2*C9+weighting!$D$2*D9+weighting!$E$2*E9+weighting!$F$2*F9+weighting!$G$2*G9+weighting!$J$2*J9)</f>
        <v>3.9764999999999997</v>
      </c>
    </row>
    <row r="10" spans="1:11" ht="12.75">
      <c r="A10" s="22" t="str">
        <f>IF(1!A10&lt;&gt;"",1!A10,"")</f>
        <v>GARCIA-O</v>
      </c>
      <c r="B10" s="30">
        <v>0.75</v>
      </c>
      <c r="C10" s="30">
        <v>0.56</v>
      </c>
      <c r="D10" s="30">
        <v>8.82</v>
      </c>
      <c r="E10" s="30">
        <v>0.85</v>
      </c>
      <c r="F10" s="30">
        <v>2.86</v>
      </c>
      <c r="G10" s="30">
        <v>0.82</v>
      </c>
      <c r="H10" s="30">
        <v>9.78</v>
      </c>
      <c r="I10" s="30">
        <v>9.95</v>
      </c>
      <c r="J10" s="10">
        <f t="shared" si="0"/>
        <v>9.864999999999998</v>
      </c>
      <c r="K10" s="30">
        <f>IF(ISBLANK(1!A10),"",weighting!$B$2*B10+weighting!$C$2*C10+weighting!$D$2*D10+weighting!$E$2*E10+weighting!$F$2*F10+weighting!$G$2*G10+weighting!$J$2*J10)</f>
        <v>3.9114999999999998</v>
      </c>
    </row>
    <row r="11" spans="1:11" ht="12.75">
      <c r="A11" s="22" t="str">
        <f>IF(1!A11&lt;&gt;"",1!A11,"")</f>
        <v>GARCIA-P</v>
      </c>
      <c r="B11" s="30">
        <v>0.75</v>
      </c>
      <c r="C11" s="30">
        <v>0.65</v>
      </c>
      <c r="D11" s="30">
        <v>8.69</v>
      </c>
      <c r="E11" s="30">
        <v>0.75</v>
      </c>
      <c r="F11" s="30">
        <v>2.66</v>
      </c>
      <c r="G11" s="30">
        <v>0.8</v>
      </c>
      <c r="H11" s="30">
        <v>9.85</v>
      </c>
      <c r="I11" s="30">
        <v>9.94</v>
      </c>
      <c r="J11" s="10">
        <f t="shared" si="0"/>
        <v>9.895</v>
      </c>
      <c r="K11" s="30">
        <f>IF(ISBLANK(1!A11),"",weighting!$B$2*B11+weighting!$C$2*C11+weighting!$D$2*D11+weighting!$E$2*E11+weighting!$F$2*F11+weighting!$G$2*G11+weighting!$J$2*J11)</f>
        <v>3.8205000000000005</v>
      </c>
    </row>
    <row r="12" spans="1:11" ht="12.75">
      <c r="A12" s="22" t="str">
        <f>IF(1!A12&lt;&gt;"",1!A12,"")</f>
        <v>KOBRINETZ</v>
      </c>
      <c r="B12" s="30">
        <v>0.75</v>
      </c>
      <c r="C12" s="30">
        <v>0.67</v>
      </c>
      <c r="D12" s="30">
        <v>8.77</v>
      </c>
      <c r="E12" s="30">
        <v>0.72</v>
      </c>
      <c r="F12" s="30">
        <v>3.02</v>
      </c>
      <c r="G12" s="30">
        <v>0.84</v>
      </c>
      <c r="H12" s="30">
        <v>9.8</v>
      </c>
      <c r="I12" s="30">
        <v>9.8</v>
      </c>
      <c r="J12" s="10">
        <f t="shared" si="0"/>
        <v>9.8</v>
      </c>
      <c r="K12" s="30">
        <f>IF(ISBLANK(1!A12),"",weighting!$B$2*B12+weighting!$C$2*C12+weighting!$D$2*D12+weighting!$E$2*E12+weighting!$F$2*F12+weighting!$G$2*G12+weighting!$J$2*J12)</f>
        <v>3.9365</v>
      </c>
    </row>
    <row r="13" spans="1:11" ht="12.75">
      <c r="A13" s="22" t="str">
        <f>IF(1!A13&lt;&gt;"",1!A13,"")</f>
        <v>LOPEZ</v>
      </c>
      <c r="B13" s="30">
        <v>0.75</v>
      </c>
      <c r="C13" s="30">
        <v>0.66</v>
      </c>
      <c r="D13" s="30">
        <v>8.76</v>
      </c>
      <c r="E13" s="30">
        <v>0.7</v>
      </c>
      <c r="F13" s="30">
        <v>2.64</v>
      </c>
      <c r="G13" s="30">
        <v>0.94</v>
      </c>
      <c r="H13" s="30">
        <v>9.9</v>
      </c>
      <c r="I13" s="30">
        <v>10</v>
      </c>
      <c r="J13" s="10">
        <f t="shared" si="0"/>
        <v>9.95</v>
      </c>
      <c r="K13" s="30">
        <f>IF(ISBLANK(1!A13),"",weighting!$B$2*B13+weighting!$C$2*C13+weighting!$D$2*D13+weighting!$E$2*E13+weighting!$F$2*F13+weighting!$G$2*G13+weighting!$J$2*J13)</f>
        <v>3.8415</v>
      </c>
    </row>
    <row r="14" spans="1:11" ht="12.75">
      <c r="A14" s="22" t="str">
        <f>IF(1!A14&lt;&gt;"",1!A14,"")</f>
        <v>RODRIGUEZ</v>
      </c>
      <c r="B14" s="30">
        <v>0.75</v>
      </c>
      <c r="C14" s="30">
        <v>0.6</v>
      </c>
      <c r="D14" s="30">
        <v>8.76</v>
      </c>
      <c r="E14" s="30">
        <v>0.62</v>
      </c>
      <c r="F14" s="30">
        <v>3.48</v>
      </c>
      <c r="G14" s="30">
        <v>0.86</v>
      </c>
      <c r="H14" s="30">
        <v>9.87</v>
      </c>
      <c r="I14" s="30">
        <v>9.87</v>
      </c>
      <c r="J14" s="10">
        <f t="shared" si="0"/>
        <v>9.87</v>
      </c>
      <c r="K14" s="30">
        <f>IF(ISBLANK(1!A14),"",weighting!$B$2*B14+weighting!$C$2*C14+weighting!$D$2*D14+weighting!$E$2*E14+weighting!$F$2*F14+weighting!$G$2*G14+weighting!$J$2*J14)</f>
        <v>4.0595</v>
      </c>
    </row>
    <row r="15" spans="1:11" ht="12.75">
      <c r="A15" s="22" t="str">
        <f>IF(1!A15&lt;&gt;"",1!A15,"")</f>
        <v>BARRERA</v>
      </c>
      <c r="B15" s="30">
        <v>0.71</v>
      </c>
      <c r="C15" s="30">
        <v>0.64</v>
      </c>
      <c r="D15" s="30">
        <v>9.14</v>
      </c>
      <c r="E15" s="30">
        <v>0.68</v>
      </c>
      <c r="F15" s="30">
        <v>2.81</v>
      </c>
      <c r="G15" s="30">
        <v>0.82</v>
      </c>
      <c r="H15" s="30">
        <v>9.88</v>
      </c>
      <c r="I15" s="30">
        <v>9.99</v>
      </c>
      <c r="J15" s="10">
        <f t="shared" si="0"/>
        <v>9.935</v>
      </c>
      <c r="K15" s="30">
        <f>IF(ISBLANK(1!A15),"",weighting!$B$2*B15+weighting!$C$2*C15+weighting!$D$2*D15+weighting!$E$2*E15+weighting!$F$2*F15+weighting!$G$2*G15+weighting!$J$2*J15)</f>
        <v>3.948</v>
      </c>
    </row>
    <row r="16" spans="1:11" ht="12.75">
      <c r="A16" s="22" t="str">
        <f>IF(1!A16&lt;&gt;"",1!A16,"")</f>
        <v>RAMIREZ</v>
      </c>
      <c r="B16" s="30">
        <v>0.75</v>
      </c>
      <c r="C16" s="30">
        <v>0.8</v>
      </c>
      <c r="D16" s="30">
        <v>8.24</v>
      </c>
      <c r="E16" s="30">
        <v>0.84</v>
      </c>
      <c r="F16" s="30">
        <v>3.28</v>
      </c>
      <c r="G16" s="30">
        <v>0.92</v>
      </c>
      <c r="H16" s="30">
        <v>9.92</v>
      </c>
      <c r="I16" s="30">
        <v>9.95</v>
      </c>
      <c r="J16" s="10">
        <f t="shared" si="0"/>
        <v>9.934999999999999</v>
      </c>
      <c r="K16" s="30">
        <f>IF(ISBLANK(1!A16),"",weighting!$B$2*B16+weighting!$C$2*C16+weighting!$D$2*D16+weighting!$E$2*E16+weighting!$F$2*F16+weighting!$G$2*G16+weighting!$J$2*J16)</f>
        <v>3.9610000000000003</v>
      </c>
    </row>
    <row r="17" spans="1:11" ht="12.75">
      <c r="A17" s="22" t="str">
        <f>IF(1!A17&lt;&gt;"",1!A17,"")</f>
        <v>GARRETT</v>
      </c>
      <c r="B17" s="30">
        <v>0.68</v>
      </c>
      <c r="C17" s="30">
        <v>0.62</v>
      </c>
      <c r="D17" s="30">
        <v>8.99</v>
      </c>
      <c r="E17" s="30">
        <v>0.61</v>
      </c>
      <c r="F17" s="30">
        <v>2.63</v>
      </c>
      <c r="G17" s="30">
        <v>0.94</v>
      </c>
      <c r="H17" s="30">
        <v>9.74</v>
      </c>
      <c r="I17" s="30">
        <v>9.84</v>
      </c>
      <c r="J17" s="10">
        <f t="shared" si="0"/>
        <v>9.79</v>
      </c>
      <c r="K17" s="30">
        <f>IF(ISBLANK(1!A17),"",weighting!$B$2*B17+weighting!$C$2*C17+weighting!$D$2*D17+weighting!$E$2*E17+weighting!$F$2*F17+weighting!$G$2*G17+weighting!$J$2*J17)</f>
        <v>3.8474999999999997</v>
      </c>
    </row>
    <row r="18" spans="1:11" ht="12.75">
      <c r="A18" s="22">
        <f>IF(1!A18&lt;&gt;"",1!A18,"")</f>
      </c>
      <c r="B18" s="30"/>
      <c r="C18" s="30"/>
      <c r="D18" s="30"/>
      <c r="E18" s="30"/>
      <c r="F18" s="30"/>
      <c r="G18" s="30"/>
      <c r="H18" s="30"/>
      <c r="I18" s="30"/>
      <c r="J18" s="10">
        <f t="shared" si="0"/>
      </c>
      <c r="K18" s="30">
        <f>IF(ISBLANK(1!A18),"",weighting!$B$2*B18+weighting!$C$2*C18+weighting!$D$2*D18+weighting!$E$2*E18+weighting!$F$2*F18+weighting!$G$2*G18+weighting!$J$2*J18)</f>
      </c>
    </row>
    <row r="19" spans="1:11" ht="12.75">
      <c r="A19" s="22">
        <f>IF(1!A19&lt;&gt;"",1!A19,"")</f>
      </c>
      <c r="B19" s="30"/>
      <c r="C19" s="30"/>
      <c r="D19" s="30"/>
      <c r="E19" s="30"/>
      <c r="F19" s="30"/>
      <c r="G19" s="30"/>
      <c r="H19" s="30"/>
      <c r="I19" s="30"/>
      <c r="J19" s="10">
        <f t="shared" si="0"/>
      </c>
      <c r="K19" s="30">
        <f>IF(ISBLANK(1!A19),"",weighting!$B$2*B19+weighting!$C$2*C19+weighting!$D$2*D19+weighting!$E$2*E19+weighting!$F$2*F19+weighting!$G$2*G19+weighting!$J$2*J19)</f>
      </c>
    </row>
    <row r="20" spans="1:11" ht="12.75">
      <c r="A20" s="22">
        <f>IF(1!A20&lt;&gt;"",1!A20,"")</f>
      </c>
      <c r="B20" s="30"/>
      <c r="C20" s="30"/>
      <c r="D20" s="30"/>
      <c r="E20" s="30"/>
      <c r="F20" s="30"/>
      <c r="G20" s="30"/>
      <c r="H20" s="30"/>
      <c r="I20" s="30"/>
      <c r="J20" s="10">
        <f t="shared" si="0"/>
      </c>
      <c r="K20" s="30">
        <f>IF(ISBLANK(1!A20),"",weighting!$B$2*B20+weighting!$C$2*C20+weighting!$D$2*D20+weighting!$E$2*E20+weighting!$F$2*F20+weighting!$G$2*G20+weighting!$J$2*J20)</f>
      </c>
    </row>
    <row r="21" spans="1:11" ht="12.75">
      <c r="A21" s="22">
        <f>IF(1!A21&lt;&gt;"",1!A21,"")</f>
      </c>
      <c r="B21" s="30"/>
      <c r="C21" s="30"/>
      <c r="D21" s="30"/>
      <c r="E21" s="30"/>
      <c r="F21" s="30"/>
      <c r="G21" s="30"/>
      <c r="H21" s="30"/>
      <c r="I21" s="30"/>
      <c r="J21" s="10">
        <f t="shared" si="0"/>
      </c>
      <c r="K21" s="30">
        <f>IF(ISBLANK(1!A21),"",weighting!$B$2*B21+weighting!$C$2*C21+weighting!$D$2*D21+weighting!$E$2*E21+weighting!$F$2*F21+weighting!$G$2*G21+weighting!$J$2*J21)</f>
      </c>
    </row>
    <row r="22" spans="1:11" ht="12.75">
      <c r="A22" s="22">
        <f>IF(1!A22&lt;&gt;"",1!A22,"")</f>
      </c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IF(ISBLANK(1!A22),"",weighting!$B$2*B22+weighting!$C$2*C22+weighting!$D$2*D22+weighting!$E$2*E22+weighting!$F$2*F22+weighting!$G$2*G22+weighting!$J$2*J22)</f>
      </c>
    </row>
    <row r="23" spans="1:11" ht="12.75">
      <c r="A23" s="22">
        <f>IF(1!A23&lt;&gt;"",1!A23,"")</f>
      </c>
      <c r="B23" s="30"/>
      <c r="C23" s="30"/>
      <c r="D23" s="30"/>
      <c r="E23" s="30"/>
      <c r="F23" s="30"/>
      <c r="G23" s="30"/>
      <c r="H23" s="30"/>
      <c r="I23" s="30"/>
      <c r="J23" s="10">
        <f t="shared" si="0"/>
      </c>
      <c r="K23" s="30">
        <f>IF(ISBLANK(1!A23),"",weighting!$B$2*B23+weighting!$C$2*C23+weighting!$D$2*D23+weighting!$E$2*E23+weighting!$F$2*F23+weighting!$G$2*G23+weighting!$J$2*J23)</f>
      </c>
    </row>
    <row r="24" spans="1:11" ht="12.75">
      <c r="A24" s="22">
        <f>IF(1!A24&lt;&gt;"",1!A24,"")</f>
      </c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IF(ISBLANK(1!A24),"",weighting!$B$2*B24+weighting!$C$2*C24+weighting!$D$2*D24+weighting!$E$2*E24+weighting!$F$2*F24+weighting!$G$2*G24+weighting!$J$2*J24)</f>
      </c>
    </row>
    <row r="25" spans="1:11" ht="12.75">
      <c r="A25" s="22">
        <f>IF(1!A25&lt;&gt;"",1!A25,"")</f>
      </c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IF(ISBLANK(1!A25),"",weighting!$B$2*B25+weighting!$C$2*C25+weighting!$D$2*D25+weighting!$E$2*E25+weighting!$F$2*F25+weighting!$G$2*G25+weighting!$J$2*J25)</f>
      </c>
    </row>
    <row r="26" spans="1:11" ht="12.75">
      <c r="A26" s="22">
        <f>IF(1!A26&lt;&gt;"",1!A26,"")</f>
      </c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IF(ISBLANK(1!A26),"",weighting!$B$2*B26+weighting!$C$2*C26+weighting!$D$2*D26+weighting!$E$2*E26+weighting!$F$2*F26+weighting!$G$2*G26+weighting!$J$2*J26)</f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0.75</v>
      </c>
      <c r="C28" s="8">
        <f t="shared" si="1"/>
        <v>0.8</v>
      </c>
      <c r="D28" s="8">
        <f t="shared" si="1"/>
        <v>9.14</v>
      </c>
      <c r="E28" s="8">
        <f t="shared" si="1"/>
        <v>0.85</v>
      </c>
      <c r="F28" s="8">
        <f t="shared" si="1"/>
        <v>3.48</v>
      </c>
      <c r="G28" s="8">
        <f t="shared" si="1"/>
        <v>0.94</v>
      </c>
      <c r="H28" s="8">
        <f t="shared" si="1"/>
        <v>10</v>
      </c>
      <c r="I28" s="8">
        <f t="shared" si="1"/>
        <v>10</v>
      </c>
      <c r="J28" s="8">
        <f t="shared" si="1"/>
        <v>10</v>
      </c>
      <c r="K28" s="8">
        <f t="shared" si="1"/>
        <v>4.0595</v>
      </c>
    </row>
    <row r="29" spans="1:11" ht="12.75">
      <c r="A29" s="7" t="s">
        <v>1</v>
      </c>
      <c r="B29" s="8">
        <f aca="true" t="shared" si="2" ref="B29:K29">IF(COUNTBLANK(B8:B27)=20,"",MIN(B8:B27))</f>
        <v>0.68</v>
      </c>
      <c r="C29" s="8">
        <f t="shared" si="2"/>
        <v>0.56</v>
      </c>
      <c r="D29" s="8">
        <f t="shared" si="2"/>
        <v>8.24</v>
      </c>
      <c r="E29" s="8">
        <f t="shared" si="2"/>
        <v>0.61</v>
      </c>
      <c r="F29" s="8">
        <f t="shared" si="2"/>
        <v>2.63</v>
      </c>
      <c r="G29" s="8">
        <f t="shared" si="2"/>
        <v>0.77</v>
      </c>
      <c r="H29" s="8">
        <f t="shared" si="2"/>
        <v>9.74</v>
      </c>
      <c r="I29" s="8">
        <f t="shared" si="2"/>
        <v>9.8</v>
      </c>
      <c r="J29" s="8">
        <f t="shared" si="2"/>
        <v>9.79</v>
      </c>
      <c r="K29" s="8">
        <f t="shared" si="2"/>
        <v>3.8205000000000005</v>
      </c>
    </row>
    <row r="30" spans="1:11" ht="12.75">
      <c r="A30" s="7" t="s">
        <v>2</v>
      </c>
      <c r="B30" s="8">
        <f aca="true" t="shared" si="3" ref="B30:K30">IF(ISERR(AVERAGE(B8:B27)),"",AVERAGE(B8:B27))</f>
        <v>0.738</v>
      </c>
      <c r="C30" s="8">
        <f t="shared" si="3"/>
        <v>0.6519999999999999</v>
      </c>
      <c r="D30" s="8">
        <f t="shared" si="3"/>
        <v>8.783999999999999</v>
      </c>
      <c r="E30" s="8">
        <f t="shared" si="3"/>
        <v>0.716</v>
      </c>
      <c r="F30" s="8">
        <f t="shared" si="3"/>
        <v>2.904</v>
      </c>
      <c r="G30" s="8">
        <f t="shared" si="3"/>
        <v>0.859</v>
      </c>
      <c r="H30" s="8">
        <f t="shared" si="3"/>
        <v>9.870999999999999</v>
      </c>
      <c r="I30" s="8">
        <f t="shared" si="3"/>
        <v>9.934000000000001</v>
      </c>
      <c r="J30" s="8">
        <f t="shared" si="3"/>
        <v>9.9025</v>
      </c>
      <c r="K30" s="8">
        <f t="shared" si="3"/>
        <v>3.9136499999999996</v>
      </c>
    </row>
    <row r="31" spans="1:11" ht="12.75">
      <c r="A31" s="7" t="s">
        <v>3</v>
      </c>
      <c r="B31" s="8">
        <f aca="true" t="shared" si="4" ref="B31:K31">IF(ISERR(STDEV(B8:B27)),"",STDEV(B8:B27))</f>
        <v>0.02394437999475742</v>
      </c>
      <c r="C31" s="8">
        <f t="shared" si="4"/>
        <v>0.06232531142677532</v>
      </c>
      <c r="D31" s="8">
        <f t="shared" si="4"/>
        <v>0.2489622907635633</v>
      </c>
      <c r="E31" s="8">
        <f t="shared" si="4"/>
        <v>0.08395766128763225</v>
      </c>
      <c r="F31" s="8">
        <f t="shared" si="4"/>
        <v>0.29132646826389</v>
      </c>
      <c r="G31" s="8">
        <f t="shared" si="4"/>
        <v>0.05971227307309256</v>
      </c>
      <c r="H31" s="8">
        <f t="shared" si="4"/>
        <v>0.08211780156183217</v>
      </c>
      <c r="I31" s="8">
        <f t="shared" si="4"/>
        <v>0.07275529763062508</v>
      </c>
      <c r="J31" s="8">
        <f t="shared" si="4"/>
        <v>0.0717731766668405</v>
      </c>
      <c r="K31" s="8">
        <f t="shared" si="4"/>
        <v>0.07729706405235533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3</v>
      </c>
      <c r="C34" s="33"/>
      <c r="D34" s="33"/>
      <c r="E34" s="33"/>
      <c r="F34" s="33"/>
      <c r="G34" s="33"/>
      <c r="H34" s="33"/>
      <c r="I34" s="33"/>
      <c r="J34" s="33"/>
    </row>
    <row r="35" spans="1:10" ht="12.75">
      <c r="A35" s="1"/>
      <c r="B35" s="35" t="s">
        <v>13</v>
      </c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/>
      <c r="B36" s="34"/>
      <c r="C36" s="34"/>
      <c r="D36" s="34"/>
      <c r="E36" s="34"/>
      <c r="F36" s="34"/>
      <c r="G36" s="34"/>
      <c r="H36" s="34"/>
      <c r="I36" s="34"/>
      <c r="J36" s="34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CASTILLO</v>
      </c>
      <c r="B38" s="10">
        <f aca="true" t="shared" si="7" ref="B38:K53">IF(ISNUMBER(B8),IF(B$31=0,0,(B8-B$30)/B$31),"")</f>
        <v>0.5011614417507319</v>
      </c>
      <c r="C38" s="10">
        <f t="shared" si="7"/>
        <v>0.28880722114237556</v>
      </c>
      <c r="D38" s="10">
        <f t="shared" si="7"/>
        <v>-0.5784008476076947</v>
      </c>
      <c r="E38" s="10">
        <f t="shared" si="7"/>
        <v>0.40496602071273446</v>
      </c>
      <c r="F38" s="10">
        <f t="shared" si="7"/>
        <v>-0.803222588714588</v>
      </c>
      <c r="G38" s="10">
        <f t="shared" si="7"/>
        <v>0.35168649457196766</v>
      </c>
      <c r="H38" s="10">
        <f t="shared" si="7"/>
        <v>1.5709139497952624</v>
      </c>
      <c r="I38" s="10">
        <f t="shared" si="7"/>
        <v>0.907150436454505</v>
      </c>
      <c r="J38" s="10">
        <f t="shared" si="7"/>
        <v>1.3584462124698675</v>
      </c>
      <c r="K38" s="10">
        <f t="shared" si="7"/>
        <v>-1.0304401722949021</v>
      </c>
      <c r="L38" s="10">
        <f aca="true" t="shared" si="8" ref="L38:L57">IF(ISERR(AVERAGE(B38:K38)),"",AVERAGE(B38:K38))</f>
        <v>0.297106816828026</v>
      </c>
      <c r="M38" s="10">
        <f aca="true" t="shared" si="9" ref="M38:M57">IF(ISERR(STDEV(B38:K38)),"",STDEV(B38:K38))</f>
        <v>0.8766805033400802</v>
      </c>
      <c r="N38" s="23"/>
      <c r="O38" s="23"/>
      <c r="P38" s="23"/>
      <c r="Q38" s="23"/>
    </row>
    <row r="39" spans="1:13" ht="12.75">
      <c r="A39" s="22" t="str">
        <f t="shared" si="6"/>
        <v>CUNNIFF</v>
      </c>
      <c r="B39" s="10">
        <f t="shared" si="7"/>
        <v>0.08352690695845531</v>
      </c>
      <c r="C39" s="10">
        <f t="shared" si="7"/>
        <v>-0.03208969123803975</v>
      </c>
      <c r="D39" s="10">
        <f t="shared" si="7"/>
        <v>0.9881014479964915</v>
      </c>
      <c r="E39" s="10">
        <f t="shared" si="7"/>
        <v>-0.9052181639461111</v>
      </c>
      <c r="F39" s="10">
        <f t="shared" si="7"/>
        <v>0.29520146422843935</v>
      </c>
      <c r="G39" s="10">
        <f t="shared" si="7"/>
        <v>-1.490480857947861</v>
      </c>
      <c r="H39" s="10">
        <f t="shared" si="7"/>
        <v>1.205585124261492</v>
      </c>
      <c r="I39" s="10">
        <f t="shared" si="7"/>
        <v>0.907150436454505</v>
      </c>
      <c r="J39" s="10">
        <f t="shared" si="7"/>
        <v>1.1494544874744956</v>
      </c>
      <c r="K39" s="10">
        <f t="shared" si="7"/>
        <v>0.813096859117833</v>
      </c>
      <c r="L39" s="10">
        <f t="shared" si="8"/>
        <v>0.30143280133597006</v>
      </c>
      <c r="M39" s="10">
        <f t="shared" si="9"/>
        <v>0.9105895630367035</v>
      </c>
    </row>
    <row r="40" spans="1:13" ht="12.75">
      <c r="A40" s="22" t="str">
        <f t="shared" si="6"/>
        <v>GARCIA-O</v>
      </c>
      <c r="B40" s="10">
        <f t="shared" si="7"/>
        <v>0.5011614417507319</v>
      </c>
      <c r="C40" s="10">
        <f t="shared" si="7"/>
        <v>-1.4761257969499069</v>
      </c>
      <c r="D40" s="10">
        <f t="shared" si="7"/>
        <v>0.14460021190193081</v>
      </c>
      <c r="E40" s="10">
        <f t="shared" si="7"/>
        <v>1.5960425522207757</v>
      </c>
      <c r="F40" s="10">
        <f t="shared" si="7"/>
        <v>-0.15103330727966624</v>
      </c>
      <c r="G40" s="10">
        <f t="shared" si="7"/>
        <v>-0.65313206134794</v>
      </c>
      <c r="H40" s="10">
        <f t="shared" si="7"/>
        <v>-1.1081641041191186</v>
      </c>
      <c r="I40" s="10">
        <f t="shared" si="7"/>
        <v>0.2199152573222835</v>
      </c>
      <c r="J40" s="10">
        <f t="shared" si="7"/>
        <v>-0.5224793124884296</v>
      </c>
      <c r="K40" s="10">
        <f t="shared" si="7"/>
        <v>-0.027814769245874886</v>
      </c>
      <c r="L40" s="10">
        <f t="shared" si="8"/>
        <v>-0.14770298882352142</v>
      </c>
      <c r="M40" s="10">
        <f t="shared" si="9"/>
        <v>0.8679318153405082</v>
      </c>
    </row>
    <row r="41" spans="1:13" ht="12.75">
      <c r="A41" s="22" t="str">
        <f t="shared" si="6"/>
        <v>GARCIA-P</v>
      </c>
      <c r="B41" s="10">
        <f t="shared" si="7"/>
        <v>0.5011614417507319</v>
      </c>
      <c r="C41" s="10">
        <f t="shared" si="7"/>
        <v>-0.03208969123803975</v>
      </c>
      <c r="D41" s="10">
        <f t="shared" si="7"/>
        <v>-0.377567219966136</v>
      </c>
      <c r="E41" s="10">
        <f t="shared" si="7"/>
        <v>0.40496602071273446</v>
      </c>
      <c r="F41" s="10">
        <f t="shared" si="7"/>
        <v>-0.8375483403690568</v>
      </c>
      <c r="G41" s="10">
        <f t="shared" si="7"/>
        <v>-0.9880715799879073</v>
      </c>
      <c r="H41" s="10">
        <f t="shared" si="7"/>
        <v>-0.2557301778736328</v>
      </c>
      <c r="I41" s="10">
        <f t="shared" si="7"/>
        <v>0.08246822149584411</v>
      </c>
      <c r="J41" s="10">
        <f t="shared" si="7"/>
        <v>-0.10449586249768593</v>
      </c>
      <c r="K41" s="10">
        <f t="shared" si="7"/>
        <v>-1.205091048955058</v>
      </c>
      <c r="L41" s="10">
        <f t="shared" si="8"/>
        <v>-0.2811998236928206</v>
      </c>
      <c r="M41" s="10">
        <f t="shared" si="9"/>
        <v>0.575533475875018</v>
      </c>
    </row>
    <row r="42" spans="1:13" ht="12.75">
      <c r="A42" s="22" t="str">
        <f t="shared" si="6"/>
        <v>KOBRINETZ</v>
      </c>
      <c r="B42" s="10">
        <f t="shared" si="7"/>
        <v>0.5011614417507319</v>
      </c>
      <c r="C42" s="10">
        <f t="shared" si="7"/>
        <v>0.28880722114237556</v>
      </c>
      <c r="D42" s="10">
        <f t="shared" si="7"/>
        <v>-0.056233415739635</v>
      </c>
      <c r="E42" s="10">
        <f t="shared" si="7"/>
        <v>0.0476430612603217</v>
      </c>
      <c r="F42" s="10">
        <f t="shared" si="7"/>
        <v>0.3981787191918474</v>
      </c>
      <c r="G42" s="10">
        <f t="shared" si="7"/>
        <v>-0.31819254270797076</v>
      </c>
      <c r="H42" s="10">
        <f t="shared" si="7"/>
        <v>-0.86461155376325</v>
      </c>
      <c r="I42" s="10">
        <f t="shared" si="7"/>
        <v>-1.841790280074332</v>
      </c>
      <c r="J42" s="10">
        <f t="shared" si="7"/>
        <v>-1.4281101208016418</v>
      </c>
      <c r="K42" s="10">
        <f t="shared" si="7"/>
        <v>0.29561278012478687</v>
      </c>
      <c r="L42" s="10">
        <f t="shared" si="8"/>
        <v>-0.29775346896167665</v>
      </c>
      <c r="M42" s="10">
        <f t="shared" si="9"/>
        <v>0.8151248010420878</v>
      </c>
    </row>
    <row r="43" spans="1:13" ht="12.75">
      <c r="A43" s="22" t="str">
        <f t="shared" si="6"/>
        <v>LOPEZ</v>
      </c>
      <c r="B43" s="10">
        <f t="shared" si="7"/>
        <v>0.5011614417507319</v>
      </c>
      <c r="C43" s="10">
        <f t="shared" si="7"/>
        <v>0.12835876495216791</v>
      </c>
      <c r="D43" s="10">
        <f t="shared" si="7"/>
        <v>-0.09640014126794674</v>
      </c>
      <c r="E43" s="10">
        <f t="shared" si="7"/>
        <v>-0.1905722450412868</v>
      </c>
      <c r="F43" s="10">
        <f t="shared" si="7"/>
        <v>-0.906199843677996</v>
      </c>
      <c r="G43" s="10">
        <f t="shared" si="7"/>
        <v>1.3565050504918734</v>
      </c>
      <c r="H43" s="10">
        <f t="shared" si="7"/>
        <v>0.35315119801600614</v>
      </c>
      <c r="I43" s="10">
        <f t="shared" si="7"/>
        <v>0.907150436454505</v>
      </c>
      <c r="J43" s="10">
        <f t="shared" si="7"/>
        <v>0.6618071291519779</v>
      </c>
      <c r="K43" s="10">
        <f t="shared" si="7"/>
        <v>-0.9334119074837128</v>
      </c>
      <c r="L43" s="10">
        <f t="shared" si="8"/>
        <v>0.178154988334632</v>
      </c>
      <c r="M43" s="10">
        <f t="shared" si="9"/>
        <v>0.7389215707374299</v>
      </c>
    </row>
    <row r="44" spans="1:13" ht="12.75">
      <c r="A44" s="22" t="str">
        <f t="shared" si="6"/>
        <v>RODRIGUEZ</v>
      </c>
      <c r="B44" s="10">
        <f t="shared" si="7"/>
        <v>0.5011614417507319</v>
      </c>
      <c r="C44" s="10">
        <f t="shared" si="7"/>
        <v>-0.8343319721890781</v>
      </c>
      <c r="D44" s="10">
        <f t="shared" si="7"/>
        <v>-0.09640014126794674</v>
      </c>
      <c r="E44" s="10">
        <f t="shared" si="7"/>
        <v>-1.1434334702477196</v>
      </c>
      <c r="F44" s="10">
        <f t="shared" si="7"/>
        <v>1.9771632952974476</v>
      </c>
      <c r="G44" s="10">
        <f t="shared" si="7"/>
        <v>0.016746975931998462</v>
      </c>
      <c r="H44" s="10">
        <f t="shared" si="7"/>
        <v>-0.012177627517785856</v>
      </c>
      <c r="I44" s="10">
        <f t="shared" si="7"/>
        <v>-0.8796610292892562</v>
      </c>
      <c r="J44" s="10">
        <f t="shared" si="7"/>
        <v>-0.4528154041566308</v>
      </c>
      <c r="K44" s="10">
        <f t="shared" si="7"/>
        <v>1.8868763230284171</v>
      </c>
      <c r="L44" s="10">
        <f t="shared" si="8"/>
        <v>0.09631283913401778</v>
      </c>
      <c r="M44" s="10">
        <f t="shared" si="9"/>
        <v>1.086277799337237</v>
      </c>
    </row>
    <row r="45" spans="1:13" ht="12.75">
      <c r="A45" s="22" t="str">
        <f t="shared" si="6"/>
        <v>BARRERA</v>
      </c>
      <c r="B45" s="10">
        <f t="shared" si="7"/>
        <v>-1.1693766974183744</v>
      </c>
      <c r="C45" s="10">
        <f t="shared" si="7"/>
        <v>-0.19253814742824743</v>
      </c>
      <c r="D45" s="10">
        <f t="shared" si="7"/>
        <v>1.429935428807935</v>
      </c>
      <c r="E45" s="10">
        <f t="shared" si="7"/>
        <v>-0.42878755134289404</v>
      </c>
      <c r="F45" s="10">
        <f t="shared" si="7"/>
        <v>-0.3226620655520135</v>
      </c>
      <c r="G45" s="10">
        <f t="shared" si="7"/>
        <v>-0.65313206134794</v>
      </c>
      <c r="H45" s="10">
        <f t="shared" si="7"/>
        <v>0.10959864766015924</v>
      </c>
      <c r="I45" s="10">
        <f t="shared" si="7"/>
        <v>0.7697034006280655</v>
      </c>
      <c r="J45" s="10">
        <f t="shared" si="7"/>
        <v>0.4528154041566308</v>
      </c>
      <c r="K45" s="10">
        <f t="shared" si="7"/>
        <v>0.44438945283528714</v>
      </c>
      <c r="L45" s="10">
        <f t="shared" si="8"/>
        <v>0.04399458109986081</v>
      </c>
      <c r="M45" s="10">
        <f t="shared" si="9"/>
        <v>0.7565567412378911</v>
      </c>
    </row>
    <row r="46" spans="1:13" ht="12.75">
      <c r="A46" s="22" t="str">
        <f t="shared" si="6"/>
        <v>RAMIREZ</v>
      </c>
      <c r="B46" s="10">
        <f t="shared" si="7"/>
        <v>0.5011614417507319</v>
      </c>
      <c r="C46" s="10">
        <f t="shared" si="7"/>
        <v>2.3746371516150733</v>
      </c>
      <c r="D46" s="10">
        <f t="shared" si="7"/>
        <v>-2.1850698687401997</v>
      </c>
      <c r="E46" s="10">
        <f t="shared" si="7"/>
        <v>1.4769348990699716</v>
      </c>
      <c r="F46" s="10">
        <f t="shared" si="7"/>
        <v>1.2906482622080555</v>
      </c>
      <c r="G46" s="10">
        <f t="shared" si="7"/>
        <v>1.0215655318519061</v>
      </c>
      <c r="H46" s="10">
        <f t="shared" si="7"/>
        <v>0.596703748371853</v>
      </c>
      <c r="I46" s="10">
        <f t="shared" si="7"/>
        <v>0.2199152573222835</v>
      </c>
      <c r="J46" s="10">
        <f t="shared" si="7"/>
        <v>0.45281540415660604</v>
      </c>
      <c r="K46" s="10">
        <f t="shared" si="7"/>
        <v>0.6125717785080332</v>
      </c>
      <c r="L46" s="10">
        <f t="shared" si="8"/>
        <v>0.6361883606114315</v>
      </c>
      <c r="M46" s="10">
        <f t="shared" si="9"/>
        <v>1.1781646861170436</v>
      </c>
    </row>
    <row r="47" spans="1:13" ht="12.75">
      <c r="A47" s="22" t="str">
        <f t="shared" si="6"/>
        <v>GARRETT</v>
      </c>
      <c r="B47" s="10">
        <f t="shared" si="7"/>
        <v>-2.4222803017951993</v>
      </c>
      <c r="C47" s="10">
        <f t="shared" si="7"/>
        <v>-0.5134350598086628</v>
      </c>
      <c r="D47" s="10">
        <f t="shared" si="7"/>
        <v>0.8274345458832446</v>
      </c>
      <c r="E47" s="10">
        <f t="shared" si="7"/>
        <v>-1.2625411233985238</v>
      </c>
      <c r="F47" s="10">
        <f t="shared" si="7"/>
        <v>-0.9405255953324663</v>
      </c>
      <c r="G47" s="10">
        <f t="shared" si="7"/>
        <v>1.3565050504918734</v>
      </c>
      <c r="H47" s="10">
        <f t="shared" si="7"/>
        <v>-1.5952692048308124</v>
      </c>
      <c r="I47" s="10">
        <f t="shared" si="7"/>
        <v>-1.2920021367685743</v>
      </c>
      <c r="J47" s="10">
        <f t="shared" si="7"/>
        <v>-1.5674379374652394</v>
      </c>
      <c r="K47" s="10">
        <f t="shared" si="7"/>
        <v>-0.8557892956347579</v>
      </c>
      <c r="L47" s="10">
        <f t="shared" si="8"/>
        <v>-0.8265341058659118</v>
      </c>
      <c r="M47" s="10">
        <f t="shared" si="9"/>
        <v>1.1404781583282138</v>
      </c>
    </row>
    <row r="48" spans="1:13" ht="12.75">
      <c r="A48" s="22">
        <f t="shared" si="6"/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</c>
      <c r="L48" s="10">
        <f t="shared" si="8"/>
      </c>
      <c r="M48" s="10">
        <f t="shared" si="9"/>
      </c>
    </row>
    <row r="49" spans="1:13" ht="12.75">
      <c r="A49" s="22">
        <f t="shared" si="6"/>
      </c>
      <c r="B49" s="10">
        <f t="shared" si="7"/>
      </c>
      <c r="C49" s="10">
        <f t="shared" si="7"/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</c>
      <c r="L49" s="10">
        <f t="shared" si="8"/>
      </c>
      <c r="M49" s="10">
        <f t="shared" si="9"/>
      </c>
    </row>
    <row r="50" spans="1:13" ht="12.75">
      <c r="A50" s="22">
        <f t="shared" si="6"/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</c>
      <c r="L50" s="10">
        <f t="shared" si="8"/>
      </c>
      <c r="M50" s="10">
        <f t="shared" si="9"/>
      </c>
    </row>
    <row r="51" spans="1:13" ht="12.75">
      <c r="A51" s="22">
        <f t="shared" si="6"/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</c>
      <c r="L51" s="10">
        <f t="shared" si="8"/>
      </c>
      <c r="M51" s="10">
        <f t="shared" si="9"/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10"/>
      </c>
      <c r="C55" s="10">
        <f t="shared" si="10"/>
      </c>
      <c r="D55" s="10">
        <f t="shared" si="10"/>
      </c>
      <c r="E55" s="10">
        <f t="shared" si="10"/>
      </c>
      <c r="F55" s="10">
        <f t="shared" si="10"/>
      </c>
      <c r="G55" s="10">
        <f t="shared" si="10"/>
      </c>
      <c r="H55" s="10">
        <f t="shared" si="10"/>
      </c>
      <c r="I55" s="10">
        <f t="shared" si="10"/>
      </c>
      <c r="J55" s="10">
        <f t="shared" si="10"/>
      </c>
      <c r="K55" s="10">
        <f t="shared" si="10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10"/>
      </c>
      <c r="C56" s="10">
        <f t="shared" si="10"/>
      </c>
      <c r="D56" s="10">
        <f t="shared" si="10"/>
      </c>
      <c r="E56" s="10">
        <f t="shared" si="10"/>
      </c>
      <c r="F56" s="10">
        <f t="shared" si="10"/>
      </c>
      <c r="G56" s="10">
        <f t="shared" si="10"/>
      </c>
      <c r="H56" s="10">
        <f t="shared" si="10"/>
      </c>
      <c r="I56" s="10">
        <f t="shared" si="10"/>
      </c>
      <c r="J56" s="10">
        <f t="shared" si="10"/>
      </c>
      <c r="K56" s="10">
        <f t="shared" si="10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-2.4222803017951993</v>
      </c>
      <c r="C58" s="10">
        <f t="shared" si="11"/>
        <v>2.3746371516150733</v>
      </c>
      <c r="D58" s="10">
        <f t="shared" si="11"/>
        <v>-2.1850698687401997</v>
      </c>
      <c r="E58" s="10">
        <f t="shared" si="11"/>
        <v>1.5960425522207757</v>
      </c>
      <c r="F58" s="10">
        <f t="shared" si="11"/>
        <v>1.9771632952974476</v>
      </c>
      <c r="G58" s="10">
        <f t="shared" si="11"/>
        <v>-1.490480857947861</v>
      </c>
      <c r="H58" s="10">
        <f t="shared" si="11"/>
        <v>-1.5952692048308124</v>
      </c>
      <c r="I58" s="10">
        <f t="shared" si="11"/>
        <v>-1.841790280074332</v>
      </c>
      <c r="J58" s="10">
        <f t="shared" si="11"/>
        <v>-1.5674379374652394</v>
      </c>
      <c r="K58" s="10">
        <f t="shared" si="11"/>
        <v>1.8868763230284171</v>
      </c>
      <c r="L58" s="10">
        <f t="shared" si="11"/>
        <v>-0.8265341058659118</v>
      </c>
      <c r="M58" s="10">
        <f t="shared" si="11"/>
        <v>1.1781646861170436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0.08352690695845531</v>
      </c>
      <c r="C59" s="10">
        <f>IF(MAX(C38:C57)&lt;0,MAX(C38:C57),IF(MIN(C38:C57)&gt;=0,MIN(C38:C57),IF(ABS(DMAX(C37:C57,1,criteria!C1:C2))&lt;MIN(DMIN(C37:C57,1,criteria!C3:C4)),DMAX(C37:C57,1,criteria!C1:C2),DMIN(C37:C57,1,criteria!C3:C4))))</f>
        <v>-0.03208969123803975</v>
      </c>
      <c r="D59" s="10">
        <f>IF(MAX(D38:D57)&lt;0,MAX(D38:D57),IF(MIN(D38:D57)&gt;=0,MIN(D38:D57),IF(ABS(DMAX(D37:D57,1,criteria!D1:D2))&lt;MIN(DMIN(D37:D57,1,criteria!D3:D4)),DMAX(D37:D57,1,criteria!D1:D2),DMIN(D37:D57,1,criteria!D3:D4))))</f>
        <v>-0.056233415739635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0.0476430612603217</v>
      </c>
      <c r="F59" s="10">
        <f>IF(MAX(F38:F57)&lt;0,MAX(F38:F57),IF(MIN(F38:F57)&gt;=0,MIN(F38:F57),IF(ABS(DMAX(F37:F57,1,criteria!F1:F2))&lt;MIN(DMIN(F37:F57,1,criteria!F3:F4)),DMAX(F37:F57,1,criteria!F1:F2),DMIN(F37:F57,1,criteria!F3:F4))))</f>
        <v>-0.15103330727966624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0.016746975931998462</v>
      </c>
      <c r="H59" s="10">
        <f>IF(MAX(H38:H57)&lt;0,MAX(H38:H57),IF(MIN(H38:H57)&gt;=0,MIN(H38:H57),IF(ABS(DMAX(H37:H57,1,criteria!H1:H2))&lt;MIN(DMIN(H37:H57,1,criteria!H3:H4)),DMAX(H37:H57,1,criteria!H1:H2),DMIN(H37:H57,1,criteria!H3:H4))))</f>
        <v>-0.012177627517785856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0.08246822149584411</v>
      </c>
      <c r="J59" s="10">
        <f>IF(MAX(J38:J57)&lt;0,MAX(J38:J57),IF(MIN(J38:J57)&gt;=0,MIN(J38:J57),IF(ABS(DMAX(J37:J57,1,criteria!J1:J2))&lt;MIN(DMIN(J37:J57,1,criteria!J3:J4)),DMAX(J37:J57,1,criteria!J1:J2),DMIN(J37:J57,1,criteria!J3:J4))))</f>
        <v>-0.10449586249768593</v>
      </c>
      <c r="K59" s="10">
        <f>IF(MAX(K38:K57)&lt;0,MAX(K38:K57),IF(MIN(K38:K57)&gt;=0,MIN(K38:K57),IF(ABS(DMAX(K37:K57,1,criteria!K1:K2))&lt;MIN(DMIN(K37:K57,1,criteria!K3:K4)),DMAX(K37:K57,1,criteria!K1:K2),DMIN(K37:K57,1,criteria!K3:K4))))</f>
        <v>-0.027814769245874886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0.04399458109986081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0.575533475875018</v>
      </c>
    </row>
    <row r="60" spans="1:13" ht="12.75">
      <c r="A60" s="7" t="s">
        <v>7</v>
      </c>
      <c r="B60" s="10">
        <f aca="true" t="shared" si="12" ref="B60:K60">IF(ISERR(AVERAGE(B38:B57)),"",AVERAGE(B38:B57))</f>
        <v>3.9968028886505636E-16</v>
      </c>
      <c r="C60" s="10">
        <f t="shared" si="12"/>
        <v>1.7541523789077474E-15</v>
      </c>
      <c r="D60" s="10">
        <f t="shared" si="12"/>
        <v>4.2854608750531044E-15</v>
      </c>
      <c r="E60" s="10">
        <f t="shared" si="12"/>
        <v>2.886579864025407E-16</v>
      </c>
      <c r="F60" s="10">
        <f t="shared" si="12"/>
        <v>3.219646771412954E-16</v>
      </c>
      <c r="G60" s="10">
        <f t="shared" si="12"/>
        <v>4.4408920985006264E-17</v>
      </c>
      <c r="H60" s="10">
        <f t="shared" si="12"/>
        <v>1.7319479184152442E-14</v>
      </c>
      <c r="I60" s="10">
        <f t="shared" si="12"/>
        <v>-1.707523011873491E-14</v>
      </c>
      <c r="J60" s="10">
        <f t="shared" si="12"/>
        <v>-4.951594689828198E-15</v>
      </c>
      <c r="K60" s="10">
        <f t="shared" si="12"/>
        <v>5.195843755245732E-15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  <v>0.9999999999999942</v>
      </c>
      <c r="C61" s="10">
        <f t="shared" si="13"/>
        <v>0.9999999999999891</v>
      </c>
      <c r="D61" s="10">
        <f t="shared" si="13"/>
        <v>0.9999999999998481</v>
      </c>
      <c r="E61" s="10">
        <f t="shared" si="13"/>
        <v>1.0000000000000073</v>
      </c>
      <c r="F61" s="10">
        <f t="shared" si="13"/>
        <v>0.9999999999999987</v>
      </c>
      <c r="G61" s="10">
        <f t="shared" si="13"/>
        <v>0.9999999999999971</v>
      </c>
      <c r="H61" s="10">
        <f t="shared" si="13"/>
        <v>0.9999999999988805</v>
      </c>
      <c r="I61" s="10">
        <f t="shared" si="13"/>
        <v>1.000000000001179</v>
      </c>
      <c r="J61" s="10">
        <f t="shared" si="13"/>
        <v>1.0000000000038236</v>
      </c>
      <c r="K61" s="10">
        <f t="shared" si="13"/>
        <v>0.9999999999997633</v>
      </c>
      <c r="L61" s="24"/>
      <c r="M61" s="24"/>
    </row>
    <row r="62" spans="1:13" ht="12.75">
      <c r="A62" s="22" t="s">
        <v>9</v>
      </c>
      <c r="B62" s="10">
        <f aca="true" t="shared" si="14" ref="B62:K62">B30</f>
        <v>0.738</v>
      </c>
      <c r="C62" s="10">
        <f t="shared" si="14"/>
        <v>0.6519999999999999</v>
      </c>
      <c r="D62" s="10">
        <f t="shared" si="14"/>
        <v>8.783999999999999</v>
      </c>
      <c r="E62" s="10">
        <f t="shared" si="14"/>
        <v>0.716</v>
      </c>
      <c r="F62" s="10">
        <f t="shared" si="14"/>
        <v>2.904</v>
      </c>
      <c r="G62" s="10">
        <f t="shared" si="14"/>
        <v>0.859</v>
      </c>
      <c r="H62" s="10">
        <f t="shared" si="14"/>
        <v>9.870999999999999</v>
      </c>
      <c r="I62" s="10">
        <f t="shared" si="14"/>
        <v>9.934000000000001</v>
      </c>
      <c r="J62" s="10">
        <f t="shared" si="14"/>
        <v>9.9025</v>
      </c>
      <c r="K62" s="10">
        <f t="shared" si="14"/>
        <v>3.9136499999999996</v>
      </c>
      <c r="L62" s="24"/>
      <c r="M62" s="24"/>
    </row>
    <row r="63" spans="1:13" ht="12.75">
      <c r="A63" s="22" t="s">
        <v>10</v>
      </c>
      <c r="B63" s="10">
        <f aca="true" t="shared" si="15" ref="B63:K63">B31</f>
        <v>0.02394437999475742</v>
      </c>
      <c r="C63" s="10">
        <f t="shared" si="15"/>
        <v>0.06232531142677532</v>
      </c>
      <c r="D63" s="10">
        <f t="shared" si="15"/>
        <v>0.2489622907635633</v>
      </c>
      <c r="E63" s="10">
        <f t="shared" si="15"/>
        <v>0.08395766128763225</v>
      </c>
      <c r="F63" s="10">
        <f t="shared" si="15"/>
        <v>0.29132646826389</v>
      </c>
      <c r="G63" s="10">
        <f t="shared" si="15"/>
        <v>0.05971227307309256</v>
      </c>
      <c r="H63" s="10">
        <f t="shared" si="15"/>
        <v>0.08211780156183217</v>
      </c>
      <c r="I63" s="10">
        <f t="shared" si="15"/>
        <v>0.07275529763062508</v>
      </c>
      <c r="J63" s="10">
        <f t="shared" si="15"/>
        <v>0.0717731766668405</v>
      </c>
      <c r="K63" s="10">
        <f t="shared" si="15"/>
        <v>0.07729706405235533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October 9, 2001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4</v>
      </c>
      <c r="C4" s="32"/>
      <c r="D4" s="32"/>
      <c r="E4" s="32"/>
      <c r="F4" s="32"/>
      <c r="G4" s="32"/>
      <c r="H4" s="32"/>
      <c r="I4" s="32"/>
      <c r="J4" s="32"/>
      <c r="K4" s="20"/>
    </row>
    <row r="5" spans="1:11" ht="12.75">
      <c r="A5" s="1"/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20"/>
    </row>
    <row r="6" spans="1:11" ht="12.75">
      <c r="A6" s="1"/>
      <c r="B6" s="31"/>
      <c r="C6" s="31"/>
      <c r="D6" s="31"/>
      <c r="E6" s="31"/>
      <c r="F6" s="31"/>
      <c r="G6" s="31"/>
      <c r="H6" s="31"/>
      <c r="I6" s="31"/>
      <c r="J6" s="31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CASTILLO</v>
      </c>
      <c r="B8" s="30">
        <v>0.75</v>
      </c>
      <c r="C8" s="30">
        <v>0.72</v>
      </c>
      <c r="D8" s="30">
        <v>9.32</v>
      </c>
      <c r="E8" s="30">
        <v>0.85</v>
      </c>
      <c r="F8" s="30">
        <v>0.75</v>
      </c>
      <c r="G8" s="30">
        <v>0.88</v>
      </c>
      <c r="H8" s="30">
        <v>10</v>
      </c>
      <c r="I8" s="30">
        <v>10</v>
      </c>
      <c r="J8" s="30">
        <f aca="true" t="shared" si="0" ref="J8:J27">IF(ISERR(AVERAGE(H8:I8)),"",AVERAGE(H8:I8))</f>
        <v>10</v>
      </c>
      <c r="K8" s="30">
        <f>IF(ISBLANK(1!A8),"",weighting!$B$2*B8+weighting!$C$2*C8+weighting!$D$2*D8+weighting!$E$2*E8+weighting!$F$2*F8+weighting!$G$2*G8+weighting!$J$2*J8)</f>
        <v>3.414</v>
      </c>
    </row>
    <row r="9" spans="1:11" ht="12.75">
      <c r="A9" s="22" t="str">
        <f>IF(1!A9&lt;&gt;"",1!A9,"")</f>
        <v>CUNNIFF</v>
      </c>
      <c r="B9" s="30">
        <v>0.59</v>
      </c>
      <c r="C9" s="30">
        <v>0.72</v>
      </c>
      <c r="D9" s="30">
        <v>9.73</v>
      </c>
      <c r="E9" s="30">
        <v>0.84</v>
      </c>
      <c r="F9" s="30">
        <v>0.75</v>
      </c>
      <c r="G9" s="30">
        <v>0.97</v>
      </c>
      <c r="H9" s="30">
        <v>9.96</v>
      </c>
      <c r="I9" s="30">
        <v>10</v>
      </c>
      <c r="J9" s="30">
        <f t="shared" si="0"/>
        <v>9.98</v>
      </c>
      <c r="K9" s="30">
        <f>IF(ISBLANK(1!A9),"",weighting!$B$2*B9+weighting!$C$2*C9+weighting!$D$2*D9+weighting!$E$2*E9+weighting!$F$2*F9+weighting!$G$2*G9+weighting!$J$2*J9)</f>
        <v>3.4935000000000005</v>
      </c>
    </row>
    <row r="10" spans="1:11" ht="12.75">
      <c r="A10" s="22" t="str">
        <f>IF(1!A10&lt;&gt;"",1!A10,"")</f>
        <v>GARCIA-O</v>
      </c>
      <c r="B10" s="30">
        <v>0.82</v>
      </c>
      <c r="C10" s="30">
        <v>0.68</v>
      </c>
      <c r="D10" s="30">
        <v>9.03</v>
      </c>
      <c r="E10" s="30">
        <v>1.08</v>
      </c>
      <c r="F10" s="30">
        <v>0.75</v>
      </c>
      <c r="G10" s="30">
        <v>0.9</v>
      </c>
      <c r="H10" s="30">
        <v>9.86</v>
      </c>
      <c r="I10" s="30">
        <v>10</v>
      </c>
      <c r="J10" s="30">
        <f t="shared" si="0"/>
        <v>9.93</v>
      </c>
      <c r="K10" s="30">
        <f>IF(ISBLANK(1!A10),"",weighting!$B$2*B10+weighting!$C$2*C10+weighting!$D$2*D10+weighting!$E$2*E10+weighting!$F$2*F10+weighting!$G$2*G10+weighting!$J$2*J10)</f>
        <v>3.385</v>
      </c>
    </row>
    <row r="11" spans="1:11" ht="12.75">
      <c r="A11" s="22" t="str">
        <f>IF(1!A11&lt;&gt;"",1!A11,"")</f>
        <v>GARCIA-P</v>
      </c>
      <c r="B11" s="30">
        <v>0.75</v>
      </c>
      <c r="C11" s="30">
        <v>0.7</v>
      </c>
      <c r="D11" s="30">
        <v>9.69</v>
      </c>
      <c r="E11" s="30">
        <v>0.83</v>
      </c>
      <c r="F11" s="30">
        <v>0.75</v>
      </c>
      <c r="G11" s="30">
        <v>1.63</v>
      </c>
      <c r="H11" s="30">
        <v>9.96</v>
      </c>
      <c r="I11" s="30">
        <v>9.9</v>
      </c>
      <c r="J11" s="30">
        <f t="shared" si="0"/>
        <v>9.93</v>
      </c>
      <c r="K11" s="30">
        <f>IF(ISBLANK(1!A11),"",weighting!$B$2*B11+weighting!$C$2*C11+weighting!$D$2*D11+weighting!$E$2*E11+weighting!$F$2*F11+weighting!$G$2*G11+weighting!$J$2*J11)</f>
        <v>3.5509999999999997</v>
      </c>
    </row>
    <row r="12" spans="1:11" ht="12.75">
      <c r="A12" s="22" t="str">
        <f>IF(1!A12&lt;&gt;"",1!A12,"")</f>
        <v>KOBRINETZ</v>
      </c>
      <c r="B12" s="30">
        <v>0.81</v>
      </c>
      <c r="C12" s="30">
        <v>0.71</v>
      </c>
      <c r="D12" s="30">
        <v>9.38</v>
      </c>
      <c r="E12" s="30">
        <v>0.89</v>
      </c>
      <c r="F12" s="30">
        <v>0.75</v>
      </c>
      <c r="G12" s="30">
        <v>0.81</v>
      </c>
      <c r="H12" s="30">
        <v>9.8</v>
      </c>
      <c r="I12" s="30">
        <v>9.8</v>
      </c>
      <c r="J12" s="30">
        <f t="shared" si="0"/>
        <v>9.8</v>
      </c>
      <c r="K12" s="30">
        <f>IF(ISBLANK(1!A12),"",weighting!$B$2*B12+weighting!$C$2*C12+weighting!$D$2*D12+weighting!$E$2*E12+weighting!$F$2*F12+weighting!$G$2*G12+weighting!$J$2*J12)</f>
        <v>3.4070000000000005</v>
      </c>
    </row>
    <row r="13" spans="1:11" ht="12.75">
      <c r="A13" s="22" t="str">
        <f>IF(1!A13&lt;&gt;"",1!A13,"")</f>
        <v>LOPEZ</v>
      </c>
      <c r="B13" s="30">
        <v>0.76</v>
      </c>
      <c r="C13" s="30">
        <v>0.7</v>
      </c>
      <c r="D13" s="30">
        <v>9.6</v>
      </c>
      <c r="E13" s="30">
        <v>0.8</v>
      </c>
      <c r="F13" s="30">
        <v>0.75</v>
      </c>
      <c r="G13" s="30">
        <v>1.1</v>
      </c>
      <c r="H13" s="30">
        <v>9.9</v>
      </c>
      <c r="I13" s="30">
        <v>10</v>
      </c>
      <c r="J13" s="30">
        <f t="shared" si="0"/>
        <v>9.95</v>
      </c>
      <c r="K13" s="30">
        <f>IF(ISBLANK(1!A13),"",weighting!$B$2*B13+weighting!$C$2*C13+weighting!$D$2*D13+weighting!$E$2*E13+weighting!$F$2*F13+weighting!$G$2*G13+weighting!$J$2*J13)</f>
        <v>3.478</v>
      </c>
    </row>
    <row r="14" spans="1:11" ht="12.75">
      <c r="A14" s="22" t="str">
        <f>IF(1!A14&lt;&gt;"",1!A14,"")</f>
        <v>RODRIGUEZ</v>
      </c>
      <c r="B14" s="30">
        <v>0.75</v>
      </c>
      <c r="C14" s="30">
        <v>0.68</v>
      </c>
      <c r="D14" s="30">
        <v>9.54</v>
      </c>
      <c r="E14" s="30">
        <v>0.82</v>
      </c>
      <c r="F14" s="30">
        <v>0.75</v>
      </c>
      <c r="G14" s="30">
        <v>0.88</v>
      </c>
      <c r="H14" s="30">
        <v>9.88</v>
      </c>
      <c r="I14" s="30">
        <v>9.87</v>
      </c>
      <c r="J14" s="30">
        <f t="shared" si="0"/>
        <v>9.875</v>
      </c>
      <c r="K14" s="30">
        <f>IF(ISBLANK(1!A14),"",weighting!$B$2*B14+weighting!$C$2*C14+weighting!$D$2*D14+weighting!$E$2*E14+weighting!$F$2*F14+weighting!$G$2*G14+weighting!$J$2*J14)</f>
        <v>3.4370000000000003</v>
      </c>
    </row>
    <row r="15" spans="1:11" ht="12.75">
      <c r="A15" s="22" t="str">
        <f>IF(1!A15&lt;&gt;"",1!A15,"")</f>
        <v>BARRERA</v>
      </c>
      <c r="B15" s="30">
        <v>0.63</v>
      </c>
      <c r="C15" s="30">
        <v>0.7</v>
      </c>
      <c r="D15" s="30">
        <v>9.46</v>
      </c>
      <c r="E15" s="30">
        <v>1</v>
      </c>
      <c r="F15" s="30">
        <v>0.83</v>
      </c>
      <c r="G15" s="30">
        <v>1.04</v>
      </c>
      <c r="H15" s="30">
        <v>9.87</v>
      </c>
      <c r="I15" s="30">
        <v>9.99</v>
      </c>
      <c r="J15" s="30">
        <f t="shared" si="0"/>
        <v>9.93</v>
      </c>
      <c r="K15" s="30">
        <f>IF(ISBLANK(1!A15),"",weighting!$B$2*B15+weighting!$C$2*C15+weighting!$D$2*D15+weighting!$E$2*E15+weighting!$F$2*F15+weighting!$G$2*G15+weighting!$J$2*J15)</f>
        <v>3.4895000000000005</v>
      </c>
    </row>
    <row r="16" spans="1:11" ht="12.75">
      <c r="A16" s="22" t="str">
        <f>IF(1!A16&lt;&gt;"",1!A16,"")</f>
        <v>RAMIREZ</v>
      </c>
      <c r="B16" s="30">
        <v>0.75</v>
      </c>
      <c r="C16" s="30">
        <v>0.6</v>
      </c>
      <c r="D16" s="30">
        <v>9.39</v>
      </c>
      <c r="E16" s="30">
        <v>1</v>
      </c>
      <c r="F16" s="30">
        <v>0.82</v>
      </c>
      <c r="G16" s="30">
        <v>1.1</v>
      </c>
      <c r="H16" s="30">
        <v>9.92</v>
      </c>
      <c r="I16" s="30">
        <v>9.97</v>
      </c>
      <c r="J16" s="30">
        <f t="shared" si="0"/>
        <v>9.945</v>
      </c>
      <c r="K16" s="30">
        <f>IF(ISBLANK(1!A16),"",weighting!$B$2*B16+weighting!$C$2*C16+weighting!$D$2*D16+weighting!$E$2*E16+weighting!$F$2*F16+weighting!$G$2*G16+weighting!$J$2*J16)</f>
        <v>3.476</v>
      </c>
    </row>
    <row r="17" spans="1:11" ht="12.75">
      <c r="A17" s="22" t="str">
        <f>IF(1!A17&lt;&gt;"",1!A17,"")</f>
        <v>GARRETT</v>
      </c>
      <c r="B17" s="30">
        <v>0.75</v>
      </c>
      <c r="C17" s="30">
        <v>0.7</v>
      </c>
      <c r="D17" s="30">
        <v>9.55</v>
      </c>
      <c r="E17" s="30">
        <v>0.75</v>
      </c>
      <c r="F17" s="30">
        <v>0.72</v>
      </c>
      <c r="G17" s="30">
        <v>0.9</v>
      </c>
      <c r="H17" s="30">
        <v>9.8</v>
      </c>
      <c r="I17" s="30">
        <v>9.9</v>
      </c>
      <c r="J17" s="30">
        <f t="shared" si="0"/>
        <v>9.850000000000001</v>
      </c>
      <c r="K17" s="30">
        <f>IF(ISBLANK(1!A17),"",weighting!$B$2*B17+weighting!$C$2*C17+weighting!$D$2*D17+weighting!$E$2*E17+weighting!$F$2*F17+weighting!$G$2*G17+weighting!$J$2*J17)</f>
        <v>3.4210000000000003</v>
      </c>
    </row>
    <row r="18" spans="1:11" ht="12.75">
      <c r="A18" s="22">
        <f>IF(1!A18&lt;&gt;"",1!A18,"")</f>
      </c>
      <c r="B18" s="30"/>
      <c r="C18" s="30"/>
      <c r="D18" s="30"/>
      <c r="E18" s="30"/>
      <c r="F18" s="30"/>
      <c r="G18" s="30"/>
      <c r="H18" s="30"/>
      <c r="I18" s="30"/>
      <c r="J18" s="30">
        <f t="shared" si="0"/>
      </c>
      <c r="K18" s="30">
        <f>IF(ISBLANK(1!A18),"",weighting!$B$2*B18+weighting!$C$2*C18+weighting!$D$2*D18+weighting!$E$2*E18+weighting!$F$2*F18+weighting!$G$2*G18+weighting!$J$2*J18)</f>
      </c>
    </row>
    <row r="19" spans="1:11" ht="12.75">
      <c r="A19" s="22">
        <f>IF(1!A19&lt;&gt;"",1!A19,"")</f>
      </c>
      <c r="B19" s="30"/>
      <c r="C19" s="30"/>
      <c r="D19" s="30"/>
      <c r="E19" s="30"/>
      <c r="F19" s="30"/>
      <c r="G19" s="30"/>
      <c r="H19" s="30"/>
      <c r="I19" s="30"/>
      <c r="J19" s="30">
        <f t="shared" si="0"/>
      </c>
      <c r="K19" s="30">
        <f>IF(ISBLANK(1!A19),"",weighting!$B$2*B19+weighting!$C$2*C19+weighting!$D$2*D19+weighting!$E$2*E19+weighting!$F$2*F19+weighting!$G$2*G19+weighting!$J$2*J19)</f>
      </c>
    </row>
    <row r="20" spans="1:11" ht="12.75">
      <c r="A20" s="22">
        <f>IF(1!A20&lt;&gt;"",1!A20,"")</f>
      </c>
      <c r="B20" s="30"/>
      <c r="C20" s="30"/>
      <c r="D20" s="30"/>
      <c r="E20" s="30"/>
      <c r="F20" s="30"/>
      <c r="G20" s="30"/>
      <c r="H20" s="30"/>
      <c r="I20" s="30"/>
      <c r="J20" s="30">
        <f t="shared" si="0"/>
      </c>
      <c r="K20" s="30">
        <f>IF(ISBLANK(1!A20),"",weighting!$B$2*B20+weighting!$C$2*C20+weighting!$D$2*D20+weighting!$E$2*E20+weighting!$F$2*F20+weighting!$G$2*G20+weighting!$J$2*J20)</f>
      </c>
    </row>
    <row r="21" spans="1:11" ht="12.75">
      <c r="A21" s="22">
        <f>IF(1!A21&lt;&gt;"",1!A21,"")</f>
      </c>
      <c r="B21" s="30"/>
      <c r="C21" s="30"/>
      <c r="D21" s="30"/>
      <c r="E21" s="30"/>
      <c r="F21" s="30"/>
      <c r="G21" s="30"/>
      <c r="H21" s="30"/>
      <c r="I21" s="30"/>
      <c r="J21" s="30">
        <f t="shared" si="0"/>
      </c>
      <c r="K21" s="30">
        <f>IF(ISBLANK(1!A21),"",weighting!$B$2*B21+weighting!$C$2*C21+weighting!$D$2*D21+weighting!$E$2*E21+weighting!$F$2*F21+weighting!$G$2*G21+weighting!$J$2*J21)</f>
      </c>
    </row>
    <row r="22" spans="1:11" ht="12.75">
      <c r="A22" s="22">
        <f>IF(1!A22&lt;&gt;"",1!A22,"")</f>
      </c>
      <c r="B22" s="30"/>
      <c r="C22" s="30"/>
      <c r="D22" s="30"/>
      <c r="E22" s="30"/>
      <c r="F22" s="30"/>
      <c r="G22" s="30"/>
      <c r="H22" s="30"/>
      <c r="I22" s="30"/>
      <c r="J22" s="30">
        <f t="shared" si="0"/>
      </c>
      <c r="K22" s="30">
        <f>IF(ISBLANK(1!A22),"",weighting!$B$2*B22+weighting!$C$2*C22+weighting!$D$2*D22+weighting!$E$2*E22+weighting!$F$2*F22+weighting!$G$2*G22+weighting!$J$2*J22)</f>
      </c>
    </row>
    <row r="23" spans="1:11" ht="12.75">
      <c r="A23" s="22">
        <f>IF(1!A23&lt;&gt;"",1!A23,"")</f>
      </c>
      <c r="B23" s="30"/>
      <c r="C23" s="30"/>
      <c r="D23" s="30"/>
      <c r="E23" s="30"/>
      <c r="F23" s="30"/>
      <c r="G23" s="30"/>
      <c r="H23" s="30"/>
      <c r="I23" s="30"/>
      <c r="J23" s="30">
        <f t="shared" si="0"/>
      </c>
      <c r="K23" s="30">
        <f>IF(ISBLANK(1!A23),"",weighting!$B$2*B23+weighting!$C$2*C23+weighting!$D$2*D23+weighting!$E$2*E23+weighting!$F$2*F23+weighting!$G$2*G23+weighting!$J$2*J23)</f>
      </c>
    </row>
    <row r="24" spans="1:11" ht="12.75">
      <c r="A24" s="22">
        <f>IF(1!A24&lt;&gt;"",1!A24,"")</f>
      </c>
      <c r="B24" s="30"/>
      <c r="C24" s="30"/>
      <c r="D24" s="30"/>
      <c r="E24" s="30"/>
      <c r="F24" s="30"/>
      <c r="G24" s="30"/>
      <c r="H24" s="30"/>
      <c r="I24" s="30"/>
      <c r="J24" s="30">
        <f t="shared" si="0"/>
      </c>
      <c r="K24" s="30">
        <f>IF(ISBLANK(1!A24),"",weighting!$B$2*B24+weighting!$C$2*C24+weighting!$D$2*D24+weighting!$E$2*E24+weighting!$F$2*F24+weighting!$G$2*G24+weighting!$J$2*J24)</f>
      </c>
    </row>
    <row r="25" spans="1:11" ht="12.75">
      <c r="A25" s="22">
        <f>IF(1!A25&lt;&gt;"",1!A25,"")</f>
      </c>
      <c r="B25" s="30"/>
      <c r="C25" s="30"/>
      <c r="D25" s="30"/>
      <c r="E25" s="30"/>
      <c r="F25" s="30"/>
      <c r="G25" s="30"/>
      <c r="H25" s="30"/>
      <c r="I25" s="30"/>
      <c r="J25" s="30">
        <f t="shared" si="0"/>
      </c>
      <c r="K25" s="30">
        <f>IF(ISBLANK(1!A25),"",weighting!$B$2*B25+weighting!$C$2*C25+weighting!$D$2*D25+weighting!$E$2*E25+weighting!$F$2*F25+weighting!$G$2*G25+weighting!$J$2*J25)</f>
      </c>
    </row>
    <row r="26" spans="1:11" ht="12.75">
      <c r="A26" s="22">
        <f>IF(1!A26&lt;&gt;"",1!A26,"")</f>
      </c>
      <c r="B26" s="30"/>
      <c r="C26" s="30"/>
      <c r="D26" s="30"/>
      <c r="E26" s="30"/>
      <c r="F26" s="30"/>
      <c r="G26" s="30"/>
      <c r="H26" s="30"/>
      <c r="I26" s="30"/>
      <c r="J26" s="30">
        <f t="shared" si="0"/>
      </c>
      <c r="K26" s="30">
        <f>IF(ISBLANK(1!A26),"",weighting!$B$2*B26+weighting!$C$2*C26+weighting!$D$2*D26+weighting!$E$2*E26+weighting!$F$2*F26+weighting!$G$2*G26+weighting!$J$2*J26)</f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3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0.82</v>
      </c>
      <c r="C28" s="8">
        <f t="shared" si="1"/>
        <v>0.72</v>
      </c>
      <c r="D28" s="8">
        <f t="shared" si="1"/>
        <v>9.73</v>
      </c>
      <c r="E28" s="8">
        <f t="shared" si="1"/>
        <v>1.08</v>
      </c>
      <c r="F28" s="8">
        <f t="shared" si="1"/>
        <v>0.83</v>
      </c>
      <c r="G28" s="8">
        <f t="shared" si="1"/>
        <v>1.63</v>
      </c>
      <c r="H28" s="8">
        <f t="shared" si="1"/>
        <v>10</v>
      </c>
      <c r="I28" s="8">
        <f t="shared" si="1"/>
        <v>10</v>
      </c>
      <c r="J28" s="8">
        <f t="shared" si="1"/>
        <v>10</v>
      </c>
      <c r="K28" s="8">
        <f t="shared" si="1"/>
        <v>3.5509999999999997</v>
      </c>
    </row>
    <row r="29" spans="1:11" ht="12.75">
      <c r="A29" s="7" t="s">
        <v>1</v>
      </c>
      <c r="B29" s="8">
        <f aca="true" t="shared" si="2" ref="B29:K29">IF(COUNTBLANK(B8:B27)=20,"",MIN(B8:B27))</f>
        <v>0.59</v>
      </c>
      <c r="C29" s="8">
        <f t="shared" si="2"/>
        <v>0.6</v>
      </c>
      <c r="D29" s="8">
        <f t="shared" si="2"/>
        <v>9.03</v>
      </c>
      <c r="E29" s="8">
        <f t="shared" si="2"/>
        <v>0.75</v>
      </c>
      <c r="F29" s="8">
        <f t="shared" si="2"/>
        <v>0.72</v>
      </c>
      <c r="G29" s="8">
        <f t="shared" si="2"/>
        <v>0.81</v>
      </c>
      <c r="H29" s="8">
        <f t="shared" si="2"/>
        <v>9.8</v>
      </c>
      <c r="I29" s="8">
        <f t="shared" si="2"/>
        <v>9.8</v>
      </c>
      <c r="J29" s="8">
        <f t="shared" si="2"/>
        <v>9.8</v>
      </c>
      <c r="K29" s="8">
        <f t="shared" si="2"/>
        <v>3.385</v>
      </c>
    </row>
    <row r="30" spans="1:11" ht="12.75">
      <c r="A30" s="7" t="s">
        <v>2</v>
      </c>
      <c r="B30" s="8">
        <f aca="true" t="shared" si="3" ref="B30:K30">IF(ISERR(AVERAGE(B8:B27)),"",AVERAGE(B8:B27))</f>
        <v>0.736</v>
      </c>
      <c r="C30" s="8">
        <f t="shared" si="3"/>
        <v>0.6910000000000001</v>
      </c>
      <c r="D30" s="8">
        <f t="shared" si="3"/>
        <v>9.469</v>
      </c>
      <c r="E30" s="8">
        <f t="shared" si="3"/>
        <v>0.8859999999999999</v>
      </c>
      <c r="F30" s="8">
        <f t="shared" si="3"/>
        <v>0.762</v>
      </c>
      <c r="G30" s="8">
        <f t="shared" si="3"/>
        <v>1.021</v>
      </c>
      <c r="H30" s="8">
        <f t="shared" si="3"/>
        <v>9.895</v>
      </c>
      <c r="I30" s="8">
        <f t="shared" si="3"/>
        <v>9.943000000000001</v>
      </c>
      <c r="J30" s="8">
        <f t="shared" si="3"/>
        <v>9.919</v>
      </c>
      <c r="K30" s="8">
        <f t="shared" si="3"/>
        <v>3.4552000000000005</v>
      </c>
    </row>
    <row r="31" spans="1:11" ht="12.75">
      <c r="A31" s="7" t="s">
        <v>3</v>
      </c>
      <c r="B31" s="8">
        <f aca="true" t="shared" si="4" ref="B31:K31">IF(ISERR(STDEV(B8:B27)),"",STDEV(B8:B27))</f>
        <v>0.07198765326236384</v>
      </c>
      <c r="C31" s="8">
        <f t="shared" si="4"/>
        <v>0.034785054261851925</v>
      </c>
      <c r="D31" s="8">
        <f t="shared" si="4"/>
        <v>0.20409420482815627</v>
      </c>
      <c r="E31" s="8">
        <f t="shared" si="4"/>
        <v>0.10564090116995492</v>
      </c>
      <c r="F31" s="8">
        <f t="shared" si="4"/>
        <v>0.034576806613038934</v>
      </c>
      <c r="G31" s="8">
        <f t="shared" si="4"/>
        <v>0.23567633172071775</v>
      </c>
      <c r="H31" s="8">
        <f t="shared" si="4"/>
        <v>0.06687467549238058</v>
      </c>
      <c r="I31" s="8">
        <f t="shared" si="4"/>
        <v>0.07103207413221449</v>
      </c>
      <c r="J31" s="8">
        <f t="shared" si="4"/>
        <v>0.06068131691239538</v>
      </c>
      <c r="K31" s="8">
        <f t="shared" si="4"/>
        <v>0.05079709090532603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4</v>
      </c>
      <c r="C34" s="33"/>
      <c r="D34" s="33"/>
      <c r="E34" s="33"/>
      <c r="F34" s="33"/>
      <c r="G34" s="33"/>
      <c r="H34" s="33"/>
      <c r="I34" s="33"/>
      <c r="J34" s="33"/>
    </row>
    <row r="35" spans="1:10" ht="12.75">
      <c r="A35" s="1"/>
      <c r="B35" s="35" t="s">
        <v>13</v>
      </c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/>
      <c r="B36" s="34"/>
      <c r="C36" s="34"/>
      <c r="D36" s="34"/>
      <c r="E36" s="34"/>
      <c r="F36" s="34"/>
      <c r="G36" s="34"/>
      <c r="H36" s="34"/>
      <c r="I36" s="34"/>
      <c r="J36" s="34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CASTILLO</v>
      </c>
      <c r="B38" s="10">
        <f aca="true" t="shared" si="7" ref="B38:K53">IF(ISNUMBER(B8),IF(B$31=0,0,(B8-B$30)/B$31),"")</f>
        <v>0.19447779397636525</v>
      </c>
      <c r="C38" s="10">
        <f t="shared" si="7"/>
        <v>0.8336913831353034</v>
      </c>
      <c r="D38" s="10">
        <f t="shared" si="7"/>
        <v>-0.7300550259398816</v>
      </c>
      <c r="E38" s="10">
        <f t="shared" si="7"/>
        <v>-0.34077710054823535</v>
      </c>
      <c r="F38" s="10">
        <f t="shared" si="7"/>
        <v>-0.34705344927587395</v>
      </c>
      <c r="G38" s="10">
        <f t="shared" si="7"/>
        <v>-0.5982781511004184</v>
      </c>
      <c r="H38" s="10">
        <f t="shared" si="7"/>
        <v>1.5701010767815045</v>
      </c>
      <c r="I38" s="10">
        <f t="shared" si="7"/>
        <v>0.8024543939671888</v>
      </c>
      <c r="J38" s="10">
        <f t="shared" si="7"/>
        <v>1.3348424873002984</v>
      </c>
      <c r="K38" s="10">
        <f t="shared" si="7"/>
        <v>-0.8110700684963942</v>
      </c>
      <c r="L38" s="10">
        <f aca="true" t="shared" si="8" ref="L38:L57">IF(ISERR(AVERAGE(B38:K38)),"",AVERAGE(B38:K38))</f>
        <v>0.1908333339799857</v>
      </c>
      <c r="M38" s="10">
        <f aca="true" t="shared" si="9" ref="M38:M57">IF(ISERR(STDEV(B38:K38)),"",STDEV(B38:K38))</f>
        <v>0.8847454815809925</v>
      </c>
      <c r="N38" s="23"/>
      <c r="O38" s="23"/>
      <c r="P38" s="23"/>
      <c r="Q38" s="23"/>
    </row>
    <row r="39" spans="1:13" ht="12.75">
      <c r="A39" s="22" t="str">
        <f t="shared" si="6"/>
        <v>CUNNIFF</v>
      </c>
      <c r="B39" s="10">
        <f t="shared" si="7"/>
        <v>-2.028125565753522</v>
      </c>
      <c r="C39" s="10">
        <f t="shared" si="7"/>
        <v>0.8336913831353034</v>
      </c>
      <c r="D39" s="10">
        <f t="shared" si="7"/>
        <v>1.2788212199349729</v>
      </c>
      <c r="E39" s="10">
        <f t="shared" si="7"/>
        <v>-0.4354374062560788</v>
      </c>
      <c r="F39" s="10">
        <f t="shared" si="7"/>
        <v>-0.34705344927587395</v>
      </c>
      <c r="G39" s="10">
        <f t="shared" si="7"/>
        <v>-0.2163984801852576</v>
      </c>
      <c r="H39" s="10">
        <f t="shared" si="7"/>
        <v>0.9719673332457084</v>
      </c>
      <c r="I39" s="10">
        <f t="shared" si="7"/>
        <v>0.8024543939671888</v>
      </c>
      <c r="J39" s="10">
        <f t="shared" si="7"/>
        <v>1.0052517496952915</v>
      </c>
      <c r="K39" s="10">
        <f t="shared" si="7"/>
        <v>0.753980185034263</v>
      </c>
      <c r="L39" s="10">
        <f t="shared" si="8"/>
        <v>0.26191513635419955</v>
      </c>
      <c r="M39" s="10">
        <f t="shared" si="9"/>
        <v>1.0155608107756817</v>
      </c>
    </row>
    <row r="40" spans="1:13" ht="12.75">
      <c r="A40" s="22" t="str">
        <f t="shared" si="6"/>
        <v>GARCIA-O</v>
      </c>
      <c r="B40" s="10">
        <f t="shared" si="7"/>
        <v>1.16686676385819</v>
      </c>
      <c r="C40" s="10">
        <f t="shared" si="7"/>
        <v>-0.31622776601684044</v>
      </c>
      <c r="D40" s="10">
        <f t="shared" si="7"/>
        <v>-2.1509674925342948</v>
      </c>
      <c r="E40" s="10">
        <f t="shared" si="7"/>
        <v>1.8364099307321629</v>
      </c>
      <c r="F40" s="10">
        <f t="shared" si="7"/>
        <v>-0.34705344927587395</v>
      </c>
      <c r="G40" s="10">
        <f t="shared" si="7"/>
        <v>-0.5134160020081603</v>
      </c>
      <c r="H40" s="10">
        <f t="shared" si="7"/>
        <v>-0.5233670255938349</v>
      </c>
      <c r="I40" s="10">
        <f t="shared" si="7"/>
        <v>0.8024543939671888</v>
      </c>
      <c r="J40" s="10">
        <f t="shared" si="7"/>
        <v>0.181274905682745</v>
      </c>
      <c r="K40" s="10">
        <f t="shared" si="7"/>
        <v>-1.3819689031176448</v>
      </c>
      <c r="L40" s="10">
        <f t="shared" si="8"/>
        <v>-0.12459946443063623</v>
      </c>
      <c r="M40" s="10">
        <f t="shared" si="9"/>
        <v>1.1808648992782478</v>
      </c>
    </row>
    <row r="41" spans="1:13" ht="12.75">
      <c r="A41" s="22" t="str">
        <f t="shared" si="6"/>
        <v>GARCIA-P</v>
      </c>
      <c r="B41" s="10">
        <f t="shared" si="7"/>
        <v>0.19447779397636525</v>
      </c>
      <c r="C41" s="10">
        <f t="shared" si="7"/>
        <v>0.2587318085592299</v>
      </c>
      <c r="D41" s="10">
        <f t="shared" si="7"/>
        <v>1.0828332935081533</v>
      </c>
      <c r="E41" s="10">
        <f t="shared" si="7"/>
        <v>-0.5300977119639222</v>
      </c>
      <c r="F41" s="10">
        <f t="shared" si="7"/>
        <v>-0.34705344927587395</v>
      </c>
      <c r="G41" s="10">
        <f t="shared" si="7"/>
        <v>2.5840524398592555</v>
      </c>
      <c r="H41" s="10">
        <f t="shared" si="7"/>
        <v>0.9719673332457084</v>
      </c>
      <c r="I41" s="10">
        <f t="shared" si="7"/>
        <v>-0.6053603322910666</v>
      </c>
      <c r="J41" s="10">
        <f t="shared" si="7"/>
        <v>0.181274905682745</v>
      </c>
      <c r="K41" s="10">
        <f t="shared" si="7"/>
        <v>1.885934770921196</v>
      </c>
      <c r="L41" s="10">
        <f t="shared" si="8"/>
        <v>0.567676085222179</v>
      </c>
      <c r="M41" s="10">
        <f t="shared" si="9"/>
        <v>1.0558987324414215</v>
      </c>
    </row>
    <row r="42" spans="1:13" ht="12.75">
      <c r="A42" s="22" t="str">
        <f t="shared" si="6"/>
        <v>KOBRINETZ</v>
      </c>
      <c r="B42" s="10">
        <f t="shared" si="7"/>
        <v>1.0279540538750735</v>
      </c>
      <c r="C42" s="10">
        <f t="shared" si="7"/>
        <v>0.5462115958472668</v>
      </c>
      <c r="D42" s="10">
        <f t="shared" si="7"/>
        <v>-0.43607313629965666</v>
      </c>
      <c r="E42" s="10">
        <f t="shared" si="7"/>
        <v>0.03786412228313843</v>
      </c>
      <c r="F42" s="10">
        <f t="shared" si="7"/>
        <v>-0.34705344927587395</v>
      </c>
      <c r="G42" s="10">
        <f t="shared" si="7"/>
        <v>-0.8952956729233211</v>
      </c>
      <c r="H42" s="10">
        <f t="shared" si="7"/>
        <v>-1.420567640897529</v>
      </c>
      <c r="I42" s="10">
        <f t="shared" si="7"/>
        <v>-2.0131750585493218</v>
      </c>
      <c r="J42" s="10">
        <f t="shared" si="7"/>
        <v>-1.9610648887498292</v>
      </c>
      <c r="K42" s="10">
        <f t="shared" si="7"/>
        <v>-0.9488732354739293</v>
      </c>
      <c r="L42" s="10">
        <f t="shared" si="8"/>
        <v>-0.6410073310163982</v>
      </c>
      <c r="M42" s="10">
        <f t="shared" si="9"/>
        <v>1.0097716311860336</v>
      </c>
    </row>
    <row r="43" spans="1:13" ht="12.75">
      <c r="A43" s="22" t="str">
        <f t="shared" si="6"/>
        <v>LOPEZ</v>
      </c>
      <c r="B43" s="10">
        <f t="shared" si="7"/>
        <v>0.3333905039594833</v>
      </c>
      <c r="C43" s="10">
        <f t="shared" si="7"/>
        <v>0.2587318085592299</v>
      </c>
      <c r="D43" s="10">
        <f t="shared" si="7"/>
        <v>0.6418604590478202</v>
      </c>
      <c r="E43" s="10">
        <f t="shared" si="7"/>
        <v>-0.8140786290874515</v>
      </c>
      <c r="F43" s="10">
        <f t="shared" si="7"/>
        <v>-0.34705344927587395</v>
      </c>
      <c r="G43" s="10">
        <f t="shared" si="7"/>
        <v>0.3352054889144198</v>
      </c>
      <c r="H43" s="10">
        <f t="shared" si="7"/>
        <v>0.07476671794198779</v>
      </c>
      <c r="I43" s="10">
        <f t="shared" si="7"/>
        <v>0.8024543939671888</v>
      </c>
      <c r="J43" s="10">
        <f t="shared" si="7"/>
        <v>0.510865643287752</v>
      </c>
      <c r="K43" s="10">
        <f t="shared" si="7"/>
        <v>0.44884460101255813</v>
      </c>
      <c r="L43" s="10">
        <f t="shared" si="8"/>
        <v>0.22449875383271145</v>
      </c>
      <c r="M43" s="10">
        <f t="shared" si="9"/>
        <v>0.4823070080012315</v>
      </c>
    </row>
    <row r="44" spans="1:13" ht="12.75">
      <c r="A44" s="22" t="str">
        <f t="shared" si="6"/>
        <v>RODRIGUEZ</v>
      </c>
      <c r="B44" s="10">
        <f t="shared" si="7"/>
        <v>0.19447779397636525</v>
      </c>
      <c r="C44" s="10">
        <f t="shared" si="7"/>
        <v>-0.31622776601684044</v>
      </c>
      <c r="D44" s="10">
        <f t="shared" si="7"/>
        <v>0.3478785694075953</v>
      </c>
      <c r="E44" s="10">
        <f t="shared" si="7"/>
        <v>-0.6247580176717656</v>
      </c>
      <c r="F44" s="10">
        <f t="shared" si="7"/>
        <v>-0.34705344927587395</v>
      </c>
      <c r="G44" s="10">
        <f t="shared" si="7"/>
        <v>-0.5982781511004184</v>
      </c>
      <c r="H44" s="10">
        <f t="shared" si="7"/>
        <v>-0.22430015382591023</v>
      </c>
      <c r="I44" s="10">
        <f t="shared" si="7"/>
        <v>-1.0277047501685608</v>
      </c>
      <c r="J44" s="10">
        <f t="shared" si="7"/>
        <v>-0.7250996227310386</v>
      </c>
      <c r="K44" s="10">
        <f t="shared" si="7"/>
        <v>-0.35828823414161226</v>
      </c>
      <c r="L44" s="10">
        <f t="shared" si="8"/>
        <v>-0.3679353781548059</v>
      </c>
      <c r="M44" s="10">
        <f t="shared" si="9"/>
        <v>0.4129042993696832</v>
      </c>
    </row>
    <row r="45" spans="1:13" ht="12.75">
      <c r="A45" s="22" t="str">
        <f t="shared" si="6"/>
        <v>BARRERA</v>
      </c>
      <c r="B45" s="10">
        <f t="shared" si="7"/>
        <v>-1.4724747258210498</v>
      </c>
      <c r="C45" s="10">
        <f t="shared" si="7"/>
        <v>0.2587318085592299</v>
      </c>
      <c r="D45" s="10">
        <f t="shared" si="7"/>
        <v>-0.04409728344602634</v>
      </c>
      <c r="E45" s="10">
        <f t="shared" si="7"/>
        <v>1.0791274850694152</v>
      </c>
      <c r="F45" s="10">
        <f t="shared" si="7"/>
        <v>1.9666362125632826</v>
      </c>
      <c r="G45" s="10">
        <f t="shared" si="7"/>
        <v>0.08061904163764563</v>
      </c>
      <c r="H45" s="10">
        <f t="shared" si="7"/>
        <v>-0.3738335897098858</v>
      </c>
      <c r="I45" s="10">
        <f t="shared" si="7"/>
        <v>0.6616729213413658</v>
      </c>
      <c r="J45" s="10">
        <f t="shared" si="7"/>
        <v>0.181274905682745</v>
      </c>
      <c r="K45" s="10">
        <f t="shared" si="7"/>
        <v>0.6752355181899535</v>
      </c>
      <c r="L45" s="10">
        <f t="shared" si="8"/>
        <v>0.3012892294066675</v>
      </c>
      <c r="M45" s="10">
        <f t="shared" si="9"/>
        <v>0.9088672006248092</v>
      </c>
    </row>
    <row r="46" spans="1:13" ht="12.75">
      <c r="A46" s="22" t="str">
        <f t="shared" si="6"/>
        <v>RAMIREZ</v>
      </c>
      <c r="B46" s="10">
        <f t="shared" si="7"/>
        <v>0.19447779397636525</v>
      </c>
      <c r="C46" s="10">
        <f t="shared" si="7"/>
        <v>-2.6160660643211346</v>
      </c>
      <c r="D46" s="10">
        <f t="shared" si="7"/>
        <v>-0.387076154692954</v>
      </c>
      <c r="E46" s="10">
        <f t="shared" si="7"/>
        <v>1.0791274850694152</v>
      </c>
      <c r="F46" s="10">
        <f t="shared" si="7"/>
        <v>1.6774250048333876</v>
      </c>
      <c r="G46" s="10">
        <f t="shared" si="7"/>
        <v>0.3352054889144198</v>
      </c>
      <c r="H46" s="10">
        <f t="shared" si="7"/>
        <v>0.3738335897098858</v>
      </c>
      <c r="I46" s="10">
        <f t="shared" si="7"/>
        <v>0.3801099760897197</v>
      </c>
      <c r="J46" s="10">
        <f t="shared" si="7"/>
        <v>0.42846795888651484</v>
      </c>
      <c r="K46" s="10">
        <f t="shared" si="7"/>
        <v>0.409472267590399</v>
      </c>
      <c r="L46" s="10">
        <f t="shared" si="8"/>
        <v>0.18749773460560185</v>
      </c>
      <c r="M46" s="10">
        <f t="shared" si="9"/>
        <v>1.1257599004948384</v>
      </c>
    </row>
    <row r="47" spans="1:13" ht="12.75">
      <c r="A47" s="22" t="str">
        <f t="shared" si="6"/>
        <v>GARRETT</v>
      </c>
      <c r="B47" s="10">
        <f t="shared" si="7"/>
        <v>0.19447779397636525</v>
      </c>
      <c r="C47" s="10">
        <f t="shared" si="7"/>
        <v>0.2587318085592299</v>
      </c>
      <c r="D47" s="10">
        <f t="shared" si="7"/>
        <v>0.3968755510143067</v>
      </c>
      <c r="E47" s="10">
        <f t="shared" si="7"/>
        <v>-1.2873801576266688</v>
      </c>
      <c r="F47" s="10">
        <f t="shared" si="7"/>
        <v>-1.2146870724655587</v>
      </c>
      <c r="G47" s="10">
        <f t="shared" si="7"/>
        <v>-0.5134160020081603</v>
      </c>
      <c r="H47" s="10">
        <f t="shared" si="7"/>
        <v>-1.420567640897529</v>
      </c>
      <c r="I47" s="10">
        <f t="shared" si="7"/>
        <v>-0.6053603322910666</v>
      </c>
      <c r="J47" s="10">
        <f t="shared" si="7"/>
        <v>-1.1370880447372826</v>
      </c>
      <c r="K47" s="10">
        <f t="shared" si="7"/>
        <v>-0.6732669015188504</v>
      </c>
      <c r="L47" s="10">
        <f t="shared" si="8"/>
        <v>-0.6001680997995215</v>
      </c>
      <c r="M47" s="10">
        <f t="shared" si="9"/>
        <v>0.6821042544752639</v>
      </c>
    </row>
    <row r="48" spans="1:13" ht="12.75">
      <c r="A48" s="22">
        <f t="shared" si="6"/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</c>
      <c r="L48" s="10">
        <f t="shared" si="8"/>
      </c>
      <c r="M48" s="10">
        <f t="shared" si="9"/>
      </c>
    </row>
    <row r="49" spans="1:13" ht="12.75">
      <c r="A49" s="22">
        <f t="shared" si="6"/>
      </c>
      <c r="B49" s="10">
        <f t="shared" si="7"/>
      </c>
      <c r="C49" s="10">
        <f t="shared" si="7"/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</c>
      <c r="L49" s="10">
        <f t="shared" si="8"/>
      </c>
      <c r="M49" s="10">
        <f t="shared" si="9"/>
      </c>
    </row>
    <row r="50" spans="1:13" ht="12.75">
      <c r="A50" s="22">
        <f t="shared" si="6"/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</c>
      <c r="L50" s="10">
        <f t="shared" si="8"/>
      </c>
      <c r="M50" s="10">
        <f t="shared" si="9"/>
      </c>
    </row>
    <row r="51" spans="1:13" ht="12.75">
      <c r="A51" s="22">
        <f t="shared" si="6"/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</c>
      <c r="L51" s="10">
        <f t="shared" si="8"/>
      </c>
      <c r="M51" s="10">
        <f t="shared" si="9"/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10"/>
      </c>
      <c r="C55" s="10">
        <f t="shared" si="10"/>
      </c>
      <c r="D55" s="10">
        <f t="shared" si="10"/>
      </c>
      <c r="E55" s="10">
        <f t="shared" si="10"/>
      </c>
      <c r="F55" s="10">
        <f t="shared" si="10"/>
      </c>
      <c r="G55" s="10">
        <f t="shared" si="10"/>
      </c>
      <c r="H55" s="10">
        <f t="shared" si="10"/>
      </c>
      <c r="I55" s="10">
        <f t="shared" si="10"/>
      </c>
      <c r="J55" s="10">
        <f t="shared" si="10"/>
      </c>
      <c r="K55" s="10">
        <f t="shared" si="10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10"/>
      </c>
      <c r="C56" s="10">
        <f t="shared" si="10"/>
      </c>
      <c r="D56" s="10">
        <f t="shared" si="10"/>
      </c>
      <c r="E56" s="10">
        <f t="shared" si="10"/>
      </c>
      <c r="F56" s="10">
        <f t="shared" si="10"/>
      </c>
      <c r="G56" s="10">
        <f t="shared" si="10"/>
      </c>
      <c r="H56" s="10">
        <f t="shared" si="10"/>
      </c>
      <c r="I56" s="10">
        <f t="shared" si="10"/>
      </c>
      <c r="J56" s="10">
        <f t="shared" si="10"/>
      </c>
      <c r="K56" s="10">
        <f t="shared" si="10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-2.028125565753522</v>
      </c>
      <c r="C58" s="10">
        <f t="shared" si="11"/>
        <v>-2.6160660643211346</v>
      </c>
      <c r="D58" s="10">
        <f t="shared" si="11"/>
        <v>-2.1509674925342948</v>
      </c>
      <c r="E58" s="10">
        <f t="shared" si="11"/>
        <v>1.8364099307321629</v>
      </c>
      <c r="F58" s="10">
        <f t="shared" si="11"/>
        <v>1.9666362125632826</v>
      </c>
      <c r="G58" s="10">
        <f t="shared" si="11"/>
        <v>2.5840524398592555</v>
      </c>
      <c r="H58" s="10">
        <f t="shared" si="11"/>
        <v>1.5701010767815045</v>
      </c>
      <c r="I58" s="10">
        <f t="shared" si="11"/>
        <v>-2.0131750585493218</v>
      </c>
      <c r="J58" s="10">
        <f t="shared" si="11"/>
        <v>-1.9610648887498292</v>
      </c>
      <c r="K58" s="10">
        <f t="shared" si="11"/>
        <v>1.885934770921196</v>
      </c>
      <c r="L58" s="10">
        <f t="shared" si="11"/>
        <v>-0.6410073310163982</v>
      </c>
      <c r="M58" s="10">
        <f t="shared" si="11"/>
        <v>1.1808648992782478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0.19447779397636525</v>
      </c>
      <c r="C59" s="10">
        <f>IF(MAX(C38:C57)&lt;0,MAX(C38:C57),IF(MIN(C38:C57)&gt;=0,MIN(C38:C57),IF(ABS(DMAX(C37:C57,1,criteria!C1:C2))&lt;MIN(DMIN(C37:C57,1,criteria!C3:C4)),DMAX(C37:C57,1,criteria!C1:C2),DMIN(C37:C57,1,criteria!C3:C4))))</f>
        <v>0.2587318085592299</v>
      </c>
      <c r="D59" s="10">
        <f>IF(MAX(D38:D57)&lt;0,MAX(D38:D57),IF(MIN(D38:D57)&gt;=0,MIN(D38:D57),IF(ABS(DMAX(D37:D57,1,criteria!D1:D2))&lt;MIN(DMIN(D37:D57,1,criteria!D3:D4)),DMAX(D37:D57,1,criteria!D1:D2),DMIN(D37:D57,1,criteria!D3:D4))))</f>
        <v>-0.04409728344602634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0.03786412228313843</v>
      </c>
      <c r="F59" s="10">
        <f>IF(MAX(F38:F57)&lt;0,MAX(F38:F57),IF(MIN(F38:F57)&gt;=0,MIN(F38:F57),IF(ABS(DMAX(F37:F57,1,criteria!F1:F2))&lt;MIN(DMIN(F37:F57,1,criteria!F3:F4)),DMAX(F37:F57,1,criteria!F1:F2),DMIN(F37:F57,1,criteria!F3:F4))))</f>
        <v>-0.34705344927587395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0.08061904163764563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0.07476671794198779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0.3801099760897197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0.181274905682745</v>
      </c>
      <c r="K59" s="10">
        <f>IF(MAX(K38:K57)&lt;0,MAX(K38:K57),IF(MIN(K38:K57)&gt;=0,MIN(K38:K57),IF(ABS(DMAX(K37:K57,1,criteria!K1:K2))&lt;MIN(DMIN(K37:K57,1,criteria!K3:K4)),DMAX(K37:K57,1,criteria!K1:K2),DMIN(K37:K57,1,criteria!K3:K4))))</f>
        <v>-0.35828823414161226</v>
      </c>
      <c r="L59" s="10">
        <f>IF(MAX(L38:L57)&lt;0,MAX(L38:L57),IF(MIN(L38:L57)&gt;=0,MIN(L38:L57),IF(ABS(DMAX(L37:L57,1,criteria!L1:L2))&lt;MIN(DMIN(L37:L57,1,criteria!L3:L4)),DMAX(L37:L57,1,criteria!L1:L2),DMIN(L37:L57,1,criteria!L3:L4))))</f>
        <v>-0.12459946443063623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0.4129042993696832</v>
      </c>
    </row>
    <row r="60" spans="1:13" ht="12.75">
      <c r="A60" s="7" t="s">
        <v>7</v>
      </c>
      <c r="B60" s="10">
        <f aca="true" t="shared" si="12" ref="B60:K60">IF(ISERR(AVERAGE(B38:B57)),"",AVERAGE(B38:B57))</f>
        <v>1.3877787807814457E-16</v>
      </c>
      <c r="C60" s="10">
        <f t="shared" si="12"/>
        <v>-2.2593038551121937E-15</v>
      </c>
      <c r="D60" s="10">
        <f t="shared" si="12"/>
        <v>3.497202527569243E-15</v>
      </c>
      <c r="E60" s="10">
        <f t="shared" si="12"/>
        <v>9.325873406851315E-16</v>
      </c>
      <c r="F60" s="10">
        <f t="shared" si="12"/>
        <v>-6.439293542825908E-16</v>
      </c>
      <c r="G60" s="10">
        <f t="shared" si="12"/>
        <v>4.662936703425658E-16</v>
      </c>
      <c r="H60" s="10">
        <f t="shared" si="12"/>
        <v>1.056932319443149E-14</v>
      </c>
      <c r="I60" s="10">
        <f t="shared" si="12"/>
        <v>-1.7497114868092466E-14</v>
      </c>
      <c r="J60" s="10">
        <f t="shared" si="12"/>
        <v>-5.88418203051333E-15</v>
      </c>
      <c r="K60" s="10">
        <f t="shared" si="12"/>
        <v>-6.1284310959308644E-15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  <v>0.9999999999999905</v>
      </c>
      <c r="C61" s="10">
        <f t="shared" si="13"/>
        <v>1.0000000000000067</v>
      </c>
      <c r="D61" s="10">
        <f t="shared" si="13"/>
        <v>1.0000000000000848</v>
      </c>
      <c r="E61" s="10">
        <f t="shared" si="13"/>
        <v>0.999999999999992</v>
      </c>
      <c r="F61" s="10">
        <f t="shared" si="13"/>
        <v>1.0000000000000258</v>
      </c>
      <c r="G61" s="10">
        <f t="shared" si="13"/>
        <v>0.9999999999999958</v>
      </c>
      <c r="H61" s="10">
        <f t="shared" si="13"/>
        <v>1.0000000000012317</v>
      </c>
      <c r="I61" s="10">
        <f t="shared" si="13"/>
        <v>1.000000000003085</v>
      </c>
      <c r="J61" s="10">
        <f t="shared" si="13"/>
        <v>0.9999999999999485</v>
      </c>
      <c r="K61" s="10">
        <f t="shared" si="13"/>
        <v>1.0000000000000937</v>
      </c>
      <c r="L61" s="24"/>
      <c r="M61" s="24"/>
    </row>
    <row r="62" spans="1:13" ht="12.75">
      <c r="A62" s="22" t="s">
        <v>9</v>
      </c>
      <c r="B62" s="10">
        <f aca="true" t="shared" si="14" ref="B62:K62">B30</f>
        <v>0.736</v>
      </c>
      <c r="C62" s="10">
        <f t="shared" si="14"/>
        <v>0.6910000000000001</v>
      </c>
      <c r="D62" s="10">
        <f t="shared" si="14"/>
        <v>9.469</v>
      </c>
      <c r="E62" s="10">
        <f t="shared" si="14"/>
        <v>0.8859999999999999</v>
      </c>
      <c r="F62" s="10">
        <f t="shared" si="14"/>
        <v>0.762</v>
      </c>
      <c r="G62" s="10">
        <f t="shared" si="14"/>
        <v>1.021</v>
      </c>
      <c r="H62" s="10">
        <f t="shared" si="14"/>
        <v>9.895</v>
      </c>
      <c r="I62" s="10">
        <f t="shared" si="14"/>
        <v>9.943000000000001</v>
      </c>
      <c r="J62" s="10">
        <f t="shared" si="14"/>
        <v>9.919</v>
      </c>
      <c r="K62" s="10">
        <f t="shared" si="14"/>
        <v>3.4552000000000005</v>
      </c>
      <c r="L62" s="24"/>
      <c r="M62" s="24"/>
    </row>
    <row r="63" spans="1:13" ht="12.75">
      <c r="A63" s="22" t="s">
        <v>10</v>
      </c>
      <c r="B63" s="10">
        <f aca="true" t="shared" si="15" ref="B63:K63">B31</f>
        <v>0.07198765326236384</v>
      </c>
      <c r="C63" s="10">
        <f t="shared" si="15"/>
        <v>0.034785054261851925</v>
      </c>
      <c r="D63" s="10">
        <f t="shared" si="15"/>
        <v>0.20409420482815627</v>
      </c>
      <c r="E63" s="10">
        <f t="shared" si="15"/>
        <v>0.10564090116995492</v>
      </c>
      <c r="F63" s="10">
        <f t="shared" si="15"/>
        <v>0.034576806613038934</v>
      </c>
      <c r="G63" s="10">
        <f t="shared" si="15"/>
        <v>0.23567633172071775</v>
      </c>
      <c r="H63" s="10">
        <f t="shared" si="15"/>
        <v>0.06687467549238058</v>
      </c>
      <c r="I63" s="10">
        <f t="shared" si="15"/>
        <v>0.07103207413221449</v>
      </c>
      <c r="J63" s="10">
        <f t="shared" si="15"/>
        <v>0.06068131691239538</v>
      </c>
      <c r="K63" s="10">
        <f t="shared" si="15"/>
        <v>0.05079709090532603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October 9, 2001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5</v>
      </c>
      <c r="C4" s="32"/>
      <c r="D4" s="32"/>
      <c r="E4" s="32"/>
      <c r="F4" s="32"/>
      <c r="G4" s="32"/>
      <c r="H4" s="32"/>
      <c r="I4" s="32"/>
      <c r="J4" s="32"/>
      <c r="K4" s="20"/>
    </row>
    <row r="5" spans="1:11" ht="12.75">
      <c r="A5" s="1"/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20"/>
    </row>
    <row r="6" spans="1:11" ht="12.75">
      <c r="A6" s="1"/>
      <c r="B6" s="31"/>
      <c r="C6" s="31"/>
      <c r="D6" s="31"/>
      <c r="E6" s="31"/>
      <c r="F6" s="31"/>
      <c r="G6" s="31"/>
      <c r="H6" s="31"/>
      <c r="I6" s="31"/>
      <c r="J6" s="31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CASTILLO</v>
      </c>
      <c r="B8" s="30">
        <v>0.68</v>
      </c>
      <c r="C8" s="30">
        <v>0.71</v>
      </c>
      <c r="D8" s="30">
        <v>5.64</v>
      </c>
      <c r="E8" s="30">
        <v>1.13</v>
      </c>
      <c r="F8" s="30">
        <v>2.32</v>
      </c>
      <c r="G8" s="30">
        <v>0.99</v>
      </c>
      <c r="H8" s="30">
        <v>7.42</v>
      </c>
      <c r="I8" s="30">
        <v>9.86</v>
      </c>
      <c r="J8" s="10">
        <f aca="true" t="shared" si="0" ref="J8:J27">IF(ISERR(AVERAGE(H8:I8)),"",AVERAGE(H8:I8))</f>
        <v>8.64</v>
      </c>
      <c r="K8" s="30">
        <f>IF(ISBLANK(1!A8),"",weighting!$B$2*B8+weighting!$C$2*C8+weighting!$D$2*D8+weighting!$E$2*E8+weighting!$F$2*F8+weighting!$G$2*G8+weighting!$J$2*J8)</f>
        <v>3.0614999999999997</v>
      </c>
    </row>
    <row r="9" spans="1:11" ht="12.75">
      <c r="A9" s="22" t="str">
        <f>IF(1!A9&lt;&gt;"",1!A9,"")</f>
        <v>CUNNIFF</v>
      </c>
      <c r="B9" s="30">
        <v>0.69</v>
      </c>
      <c r="C9" s="30">
        <v>0.71</v>
      </c>
      <c r="D9" s="30">
        <v>6.12</v>
      </c>
      <c r="E9" s="30">
        <v>1.13</v>
      </c>
      <c r="F9" s="30">
        <v>2.25</v>
      </c>
      <c r="G9" s="30">
        <v>0.9</v>
      </c>
      <c r="H9" s="30">
        <v>8.05</v>
      </c>
      <c r="I9" s="30">
        <v>9.49</v>
      </c>
      <c r="J9" s="10">
        <f t="shared" si="0"/>
        <v>8.77</v>
      </c>
      <c r="K9" s="30">
        <f>IF(ISBLANK(1!A9),"",weighting!$B$2*B9+weighting!$C$2*C9+weighting!$D$2*D9+weighting!$E$2*E9+weighting!$F$2*F9+weighting!$G$2*G9+weighting!$J$2*J9)</f>
        <v>3.141</v>
      </c>
    </row>
    <row r="10" spans="1:11" ht="12.75">
      <c r="A10" s="22" t="str">
        <f>IF(1!A10&lt;&gt;"",1!A10,"")</f>
        <v>GARCIA-O</v>
      </c>
      <c r="B10" s="30">
        <v>0.72</v>
      </c>
      <c r="C10" s="30">
        <v>0.65</v>
      </c>
      <c r="D10" s="30">
        <v>5.75</v>
      </c>
      <c r="E10" s="30">
        <v>1.97</v>
      </c>
      <c r="F10" s="30">
        <v>2.7</v>
      </c>
      <c r="G10" s="30">
        <v>1.08</v>
      </c>
      <c r="H10" s="30">
        <v>7.38</v>
      </c>
      <c r="I10" s="30">
        <v>9.74</v>
      </c>
      <c r="J10" s="10">
        <f t="shared" si="0"/>
        <v>8.56</v>
      </c>
      <c r="K10" s="30">
        <f>IF(ISBLANK(1!A10),"",weighting!$B$2*B10+weighting!$C$2*C10+weighting!$D$2*D10+weighting!$E$2*E10+weighting!$F$2*F10+weighting!$G$2*G10+weighting!$J$2*J10)</f>
        <v>3.3205</v>
      </c>
    </row>
    <row r="11" spans="1:11" ht="12.75">
      <c r="A11" s="22" t="str">
        <f>IF(1!A11&lt;&gt;"",1!A11,"")</f>
        <v>GARCIA-P</v>
      </c>
      <c r="B11" s="30">
        <v>0.68</v>
      </c>
      <c r="C11" s="30">
        <v>0.68</v>
      </c>
      <c r="D11" s="30">
        <v>5.38</v>
      </c>
      <c r="E11" s="30">
        <v>1.26</v>
      </c>
      <c r="F11" s="30">
        <v>2.42</v>
      </c>
      <c r="G11" s="30">
        <v>1</v>
      </c>
      <c r="H11" s="30">
        <v>7.55</v>
      </c>
      <c r="I11" s="30">
        <v>9.79</v>
      </c>
      <c r="J11" s="10">
        <f t="shared" si="0"/>
        <v>8.67</v>
      </c>
      <c r="K11" s="30">
        <f>IF(ISBLANK(1!A11),"",weighting!$B$2*B11+weighting!$C$2*C11+weighting!$D$2*D11+weighting!$E$2*E11+weighting!$F$2*F11+weighting!$G$2*G11+weighting!$J$2*J11)</f>
        <v>3.06</v>
      </c>
    </row>
    <row r="12" spans="1:11" ht="12.75">
      <c r="A12" s="22" t="str">
        <f>IF(1!A12&lt;&gt;"",1!A12,"")</f>
        <v>KOBRINETZ</v>
      </c>
      <c r="B12" s="30">
        <v>0.58</v>
      </c>
      <c r="C12" s="30">
        <v>0.72</v>
      </c>
      <c r="D12" s="30">
        <v>5.79</v>
      </c>
      <c r="E12" s="30">
        <v>1.34</v>
      </c>
      <c r="F12" s="30">
        <v>2.47</v>
      </c>
      <c r="G12" s="30">
        <v>0.85</v>
      </c>
      <c r="H12" s="30">
        <v>8.57</v>
      </c>
      <c r="I12" s="30">
        <v>9.7</v>
      </c>
      <c r="J12" s="10">
        <f t="shared" si="0"/>
        <v>9.135</v>
      </c>
      <c r="K12" s="30">
        <f>IF(ISBLANK(1!A12),"",weighting!$B$2*B12+weighting!$C$2*C12+weighting!$D$2*D12+weighting!$E$2*E12+weighting!$F$2*F12+weighting!$G$2*G12+weighting!$J$2*J12)</f>
        <v>3.1995</v>
      </c>
    </row>
    <row r="13" spans="1:11" ht="12.75">
      <c r="A13" s="22" t="str">
        <f>IF(1!A13&lt;&gt;"",1!A13,"")</f>
        <v>LOPEZ</v>
      </c>
      <c r="B13" s="30">
        <v>0.62</v>
      </c>
      <c r="C13" s="30">
        <v>0.7</v>
      </c>
      <c r="D13" s="30">
        <v>6.21</v>
      </c>
      <c r="E13" s="30">
        <v>1.3</v>
      </c>
      <c r="F13" s="30">
        <v>2.38</v>
      </c>
      <c r="G13" s="30">
        <v>0.93</v>
      </c>
      <c r="H13" s="30">
        <v>7.74</v>
      </c>
      <c r="I13" s="30">
        <v>9.95</v>
      </c>
      <c r="J13" s="10">
        <f t="shared" si="0"/>
        <v>8.844999999999999</v>
      </c>
      <c r="K13" s="30">
        <f>IF(ISBLANK(1!A13),"",weighting!$B$2*B13+weighting!$C$2*C13+weighting!$D$2*D13+weighting!$E$2*E13+weighting!$F$2*F13+weighting!$G$2*G13+weighting!$J$2*J13)</f>
        <v>3.2295</v>
      </c>
    </row>
    <row r="14" spans="1:11" ht="12.75">
      <c r="A14" s="22" t="str">
        <f>IF(1!A14&lt;&gt;"",1!A14,"")</f>
        <v>RODRIGUEZ</v>
      </c>
      <c r="B14" s="30">
        <v>0.51</v>
      </c>
      <c r="C14" s="30">
        <v>0.65</v>
      </c>
      <c r="D14" s="30">
        <v>5.88</v>
      </c>
      <c r="E14" s="30">
        <v>0.97</v>
      </c>
      <c r="F14" s="30">
        <v>2.3</v>
      </c>
      <c r="G14" s="30">
        <v>0.89</v>
      </c>
      <c r="H14" s="30">
        <v>8.19</v>
      </c>
      <c r="I14" s="30">
        <v>9.84</v>
      </c>
      <c r="J14" s="10">
        <f t="shared" si="0"/>
        <v>9.015</v>
      </c>
      <c r="K14" s="30">
        <f>IF(ISBLANK(1!A14),"",weighting!$B$2*B14+weighting!$C$2*C14+weighting!$D$2*D14+weighting!$E$2*E14+weighting!$F$2*F14+weighting!$G$2*G14+weighting!$J$2*J14)</f>
        <v>3.0925</v>
      </c>
    </row>
    <row r="15" spans="1:11" ht="12.75">
      <c r="A15" s="22" t="str">
        <f>IF(1!A15&lt;&gt;"",1!A15,"")</f>
        <v>BARRERA</v>
      </c>
      <c r="B15" s="30">
        <v>0.53</v>
      </c>
      <c r="C15" s="30">
        <v>0.7</v>
      </c>
      <c r="D15" s="30">
        <v>6.31</v>
      </c>
      <c r="E15" s="30">
        <v>1.1</v>
      </c>
      <c r="F15" s="30">
        <v>2.19</v>
      </c>
      <c r="G15" s="30">
        <v>1.03</v>
      </c>
      <c r="H15" s="30">
        <v>7.95</v>
      </c>
      <c r="I15" s="30">
        <v>9.61</v>
      </c>
      <c r="J15" s="10">
        <f t="shared" si="0"/>
        <v>8.78</v>
      </c>
      <c r="K15" s="30">
        <f>IF(ISBLANK(1!A15),"",weighting!$B$2*B15+weighting!$C$2*C15+weighting!$D$2*D15+weighting!$E$2*E15+weighting!$F$2*F15+weighting!$G$2*G15+weighting!$J$2*J15)</f>
        <v>3.1615</v>
      </c>
    </row>
    <row r="16" spans="1:11" ht="12.75">
      <c r="A16" s="22" t="str">
        <f>IF(1!A16&lt;&gt;"",1!A16,"")</f>
        <v>RAMIREZ</v>
      </c>
      <c r="B16" s="30">
        <v>0.72</v>
      </c>
      <c r="C16" s="30">
        <v>0.63</v>
      </c>
      <c r="D16" s="30">
        <v>5.29</v>
      </c>
      <c r="E16" s="30">
        <v>1.32</v>
      </c>
      <c r="F16" s="30">
        <v>2.3</v>
      </c>
      <c r="G16" s="30">
        <v>1.08</v>
      </c>
      <c r="H16" s="30">
        <v>6.78</v>
      </c>
      <c r="I16" s="30">
        <v>9.68</v>
      </c>
      <c r="J16" s="10">
        <f t="shared" si="0"/>
        <v>8.23</v>
      </c>
      <c r="K16" s="30">
        <f>IF(ISBLANK(1!A16),"",weighting!$B$2*B16+weighting!$C$2*C16+weighting!$D$2*D16+weighting!$E$2*E16+weighting!$F$2*F16+weighting!$G$2*G16+weighting!$J$2*J16)</f>
        <v>2.976</v>
      </c>
    </row>
    <row r="17" spans="1:11" ht="12.75">
      <c r="A17" s="22" t="str">
        <f>IF(1!A17&lt;&gt;"",1!A17,"")</f>
        <v>GARRETT</v>
      </c>
      <c r="B17" s="30">
        <v>0.57</v>
      </c>
      <c r="C17" s="30">
        <v>0.68</v>
      </c>
      <c r="D17" s="30">
        <v>5.6</v>
      </c>
      <c r="E17" s="30">
        <v>1.05</v>
      </c>
      <c r="F17" s="30">
        <v>2.53</v>
      </c>
      <c r="G17" s="30">
        <v>0.92</v>
      </c>
      <c r="H17" s="30">
        <v>7.78</v>
      </c>
      <c r="I17" s="30">
        <v>9.57</v>
      </c>
      <c r="J17" s="10">
        <f t="shared" si="0"/>
        <v>8.675</v>
      </c>
      <c r="K17" s="30">
        <f>IF(ISBLANK(1!A17),"",weighting!$B$2*B17+weighting!$C$2*C17+weighting!$D$2*D17+weighting!$E$2*E17+weighting!$F$2*F17+weighting!$G$2*G17+weighting!$J$2*J17)</f>
        <v>3.0925000000000002</v>
      </c>
    </row>
    <row r="18" spans="1:11" ht="12.75">
      <c r="A18" s="22">
        <f>IF(1!A18&lt;&gt;"",1!A18,"")</f>
      </c>
      <c r="B18" s="30"/>
      <c r="C18" s="30"/>
      <c r="D18" s="30"/>
      <c r="E18" s="30"/>
      <c r="F18" s="30"/>
      <c r="G18" s="30"/>
      <c r="H18" s="30"/>
      <c r="I18" s="30"/>
      <c r="J18" s="10">
        <f t="shared" si="0"/>
      </c>
      <c r="K18" s="30">
        <f>IF(ISBLANK(1!A18),"",weighting!$B$2*B18+weighting!$C$2*C18+weighting!$D$2*D18+weighting!$E$2*E18+weighting!$F$2*F18+weighting!$G$2*G18+weighting!$J$2*J18)</f>
      </c>
    </row>
    <row r="19" spans="1:11" ht="12.75">
      <c r="A19" s="22">
        <f>IF(1!A19&lt;&gt;"",1!A19,"")</f>
      </c>
      <c r="B19" s="30"/>
      <c r="C19" s="30"/>
      <c r="D19" s="30"/>
      <c r="E19" s="30"/>
      <c r="F19" s="30"/>
      <c r="G19" s="30"/>
      <c r="H19" s="30"/>
      <c r="I19" s="30"/>
      <c r="J19" s="10">
        <f t="shared" si="0"/>
      </c>
      <c r="K19" s="30">
        <f>IF(ISBLANK(1!A19),"",weighting!$B$2*B19+weighting!$C$2*C19+weighting!$D$2*D19+weighting!$E$2*E19+weighting!$F$2*F19+weighting!$G$2*G19+weighting!$J$2*J19)</f>
      </c>
    </row>
    <row r="20" spans="1:11" ht="12.75">
      <c r="A20" s="22">
        <f>IF(1!A20&lt;&gt;"",1!A20,"")</f>
      </c>
      <c r="B20" s="30"/>
      <c r="C20" s="30"/>
      <c r="D20" s="30"/>
      <c r="E20" s="30"/>
      <c r="F20" s="30"/>
      <c r="G20" s="30"/>
      <c r="H20" s="30"/>
      <c r="I20" s="30"/>
      <c r="J20" s="10">
        <f t="shared" si="0"/>
      </c>
      <c r="K20" s="30">
        <f>IF(ISBLANK(1!A20),"",weighting!$B$2*B20+weighting!$C$2*C20+weighting!$D$2*D20+weighting!$E$2*E20+weighting!$F$2*F20+weighting!$G$2*G20+weighting!$J$2*J20)</f>
      </c>
    </row>
    <row r="21" spans="1:11" ht="12.75">
      <c r="A21" s="22">
        <f>IF(1!A21&lt;&gt;"",1!A21,"")</f>
      </c>
      <c r="B21" s="30"/>
      <c r="C21" s="30"/>
      <c r="D21" s="30"/>
      <c r="E21" s="30"/>
      <c r="F21" s="30"/>
      <c r="G21" s="30"/>
      <c r="H21" s="30"/>
      <c r="I21" s="30"/>
      <c r="J21" s="10">
        <f t="shared" si="0"/>
      </c>
      <c r="K21" s="30">
        <f>IF(ISBLANK(1!A21),"",weighting!$B$2*B21+weighting!$C$2*C21+weighting!$D$2*D21+weighting!$E$2*E21+weighting!$F$2*F21+weighting!$G$2*G21+weighting!$J$2*J21)</f>
      </c>
    </row>
    <row r="22" spans="1:11" ht="12.75">
      <c r="A22" s="22">
        <f>IF(1!A22&lt;&gt;"",1!A22,"")</f>
      </c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IF(ISBLANK(1!A22),"",weighting!$B$2*B22+weighting!$C$2*C22+weighting!$D$2*D22+weighting!$E$2*E22+weighting!$F$2*F22+weighting!$G$2*G22+weighting!$J$2*J22)</f>
      </c>
    </row>
    <row r="23" spans="1:11" ht="12.75">
      <c r="A23" s="22">
        <f>IF(1!A23&lt;&gt;"",1!A23,"")</f>
      </c>
      <c r="B23" s="30"/>
      <c r="C23" s="30"/>
      <c r="D23" s="30"/>
      <c r="E23" s="30"/>
      <c r="F23" s="30"/>
      <c r="G23" s="30"/>
      <c r="H23" s="30"/>
      <c r="I23" s="30"/>
      <c r="J23" s="10">
        <f t="shared" si="0"/>
      </c>
      <c r="K23" s="30">
        <f>IF(ISBLANK(1!A23),"",weighting!$B$2*B23+weighting!$C$2*C23+weighting!$D$2*D23+weighting!$E$2*E23+weighting!$F$2*F23+weighting!$G$2*G23+weighting!$J$2*J23)</f>
      </c>
    </row>
    <row r="24" spans="1:11" ht="12.75">
      <c r="A24" s="22">
        <f>IF(1!A24&lt;&gt;"",1!A24,"")</f>
      </c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IF(ISBLANK(1!A24),"",weighting!$B$2*B24+weighting!$C$2*C24+weighting!$D$2*D24+weighting!$E$2*E24+weighting!$F$2*F24+weighting!$G$2*G24+weighting!$J$2*J24)</f>
      </c>
    </row>
    <row r="25" spans="1:11" ht="12.75">
      <c r="A25" s="22">
        <f>IF(1!A25&lt;&gt;"",1!A25,"")</f>
      </c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IF(ISBLANK(1!A25),"",weighting!$B$2*B25+weighting!$C$2*C25+weighting!$D$2*D25+weighting!$E$2*E25+weighting!$F$2*F25+weighting!$G$2*G25+weighting!$J$2*J25)</f>
      </c>
    </row>
    <row r="26" spans="1:11" ht="12.75">
      <c r="A26" s="22">
        <f>IF(1!A26&lt;&gt;"",1!A26,"")</f>
      </c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IF(ISBLANK(1!A26),"",weighting!$B$2*B26+weighting!$C$2*C26+weighting!$D$2*D26+weighting!$E$2*E26+weighting!$F$2*F26+weighting!$G$2*G26+weighting!$J$2*J26)</f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0.72</v>
      </c>
      <c r="C28" s="8">
        <f t="shared" si="1"/>
        <v>0.72</v>
      </c>
      <c r="D28" s="8">
        <f t="shared" si="1"/>
        <v>6.31</v>
      </c>
      <c r="E28" s="8">
        <f t="shared" si="1"/>
        <v>1.97</v>
      </c>
      <c r="F28" s="8">
        <f t="shared" si="1"/>
        <v>2.7</v>
      </c>
      <c r="G28" s="8">
        <f t="shared" si="1"/>
        <v>1.08</v>
      </c>
      <c r="H28" s="8">
        <f t="shared" si="1"/>
        <v>8.57</v>
      </c>
      <c r="I28" s="8">
        <f t="shared" si="1"/>
        <v>9.95</v>
      </c>
      <c r="J28" s="8">
        <f t="shared" si="1"/>
        <v>9.135</v>
      </c>
      <c r="K28" s="8">
        <f t="shared" si="1"/>
        <v>3.3205</v>
      </c>
    </row>
    <row r="29" spans="1:11" ht="12.75">
      <c r="A29" s="7" t="s">
        <v>1</v>
      </c>
      <c r="B29" s="8">
        <f aca="true" t="shared" si="2" ref="B29:K29">IF(COUNTBLANK(B8:B27)=20,"",MIN(B8:B27))</f>
        <v>0.51</v>
      </c>
      <c r="C29" s="8">
        <f t="shared" si="2"/>
        <v>0.63</v>
      </c>
      <c r="D29" s="8">
        <f t="shared" si="2"/>
        <v>5.29</v>
      </c>
      <c r="E29" s="8">
        <f t="shared" si="2"/>
        <v>0.97</v>
      </c>
      <c r="F29" s="8">
        <f t="shared" si="2"/>
        <v>2.19</v>
      </c>
      <c r="G29" s="8">
        <f t="shared" si="2"/>
        <v>0.85</v>
      </c>
      <c r="H29" s="8">
        <f t="shared" si="2"/>
        <v>6.78</v>
      </c>
      <c r="I29" s="8">
        <f t="shared" si="2"/>
        <v>9.49</v>
      </c>
      <c r="J29" s="8">
        <f t="shared" si="2"/>
        <v>8.23</v>
      </c>
      <c r="K29" s="8">
        <f t="shared" si="2"/>
        <v>2.976</v>
      </c>
    </row>
    <row r="30" spans="1:11" ht="12.75">
      <c r="A30" s="7" t="s">
        <v>2</v>
      </c>
      <c r="B30" s="8">
        <f aca="true" t="shared" si="3" ref="B30:K30">IF(ISERR(AVERAGE(B8:B27)),"",AVERAGE(B8:B27))</f>
        <v>0.6300000000000001</v>
      </c>
      <c r="C30" s="8">
        <f t="shared" si="3"/>
        <v>0.683</v>
      </c>
      <c r="D30" s="8">
        <f t="shared" si="3"/>
        <v>5.797</v>
      </c>
      <c r="E30" s="8">
        <f t="shared" si="3"/>
        <v>1.2570000000000001</v>
      </c>
      <c r="F30" s="8">
        <f t="shared" si="3"/>
        <v>2.3860000000000006</v>
      </c>
      <c r="G30" s="8">
        <f t="shared" si="3"/>
        <v>0.967</v>
      </c>
      <c r="H30" s="8">
        <f t="shared" si="3"/>
        <v>7.741</v>
      </c>
      <c r="I30" s="8">
        <f t="shared" si="3"/>
        <v>9.722999999999999</v>
      </c>
      <c r="J30" s="8">
        <f t="shared" si="3"/>
        <v>8.732</v>
      </c>
      <c r="K30" s="8">
        <f t="shared" si="3"/>
        <v>3.1334500000000003</v>
      </c>
    </row>
    <row r="31" spans="1:11" ht="12.75">
      <c r="A31" s="7" t="s">
        <v>3</v>
      </c>
      <c r="B31" s="8">
        <f aca="true" t="shared" si="4" ref="B31:K31">IF(ISERR(STDEV(B8:B27)),"",STDEV(B8:B27))</f>
        <v>0.07845734863959794</v>
      </c>
      <c r="C31" s="8">
        <f t="shared" si="4"/>
        <v>0.03056868404829358</v>
      </c>
      <c r="D31" s="8">
        <f t="shared" si="4"/>
        <v>0.34019765496611454</v>
      </c>
      <c r="E31" s="8">
        <f t="shared" si="4"/>
        <v>0.27952539141273747</v>
      </c>
      <c r="F31" s="8">
        <f t="shared" si="4"/>
        <v>0.15042162965034087</v>
      </c>
      <c r="G31" s="8">
        <f t="shared" si="4"/>
        <v>0.08083591061183495</v>
      </c>
      <c r="H31" s="8">
        <f t="shared" si="4"/>
        <v>0.49697864921723867</v>
      </c>
      <c r="I31" s="8">
        <f t="shared" si="4"/>
        <v>0.14205241599102222</v>
      </c>
      <c r="J31" s="8">
        <f t="shared" si="4"/>
        <v>0.2485871186436518</v>
      </c>
      <c r="K31" s="8">
        <f t="shared" si="4"/>
        <v>0.09895887192835931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5</v>
      </c>
      <c r="C34" s="33"/>
      <c r="D34" s="33"/>
      <c r="E34" s="33"/>
      <c r="F34" s="33"/>
      <c r="G34" s="33"/>
      <c r="H34" s="33"/>
      <c r="I34" s="33"/>
      <c r="J34" s="33"/>
    </row>
    <row r="35" spans="1:10" ht="12.75">
      <c r="A35" s="1"/>
      <c r="B35" s="35" t="s">
        <v>13</v>
      </c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/>
      <c r="B36" s="34"/>
      <c r="C36" s="34"/>
      <c r="D36" s="34"/>
      <c r="E36" s="34"/>
      <c r="F36" s="34"/>
      <c r="G36" s="34"/>
      <c r="H36" s="34"/>
      <c r="I36" s="34"/>
      <c r="J36" s="34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CASTILLO</v>
      </c>
      <c r="B38" s="10">
        <f aca="true" t="shared" si="7" ref="B38:K53">IF(ISNUMBER(B8),IF(B$31=0,0,(B8-B$30)/B$31),"")</f>
        <v>0.6372889329931372</v>
      </c>
      <c r="C38" s="10">
        <f t="shared" si="7"/>
        <v>0.8832568637022215</v>
      </c>
      <c r="D38" s="10">
        <f t="shared" si="7"/>
        <v>-0.46149642041370936</v>
      </c>
      <c r="E38" s="10">
        <f t="shared" si="7"/>
        <v>-0.45434155143521987</v>
      </c>
      <c r="F38" s="10">
        <f t="shared" si="7"/>
        <v>-0.4387666863696365</v>
      </c>
      <c r="G38" s="10">
        <f t="shared" si="7"/>
        <v>0.2845270106554927</v>
      </c>
      <c r="H38" s="10">
        <f t="shared" si="7"/>
        <v>-0.6459029990636169</v>
      </c>
      <c r="I38" s="10">
        <f t="shared" si="7"/>
        <v>0.9644327345242683</v>
      </c>
      <c r="J38" s="10">
        <f t="shared" si="7"/>
        <v>-0.37009158198530884</v>
      </c>
      <c r="K38" s="10">
        <f t="shared" si="7"/>
        <v>-0.7270697270285013</v>
      </c>
      <c r="L38" s="10">
        <f aca="true" t="shared" si="8" ref="L38:L57">IF(ISERR(AVERAGE(B38:K38)),"",AVERAGE(B38:K38))</f>
        <v>-0.0328163424420873</v>
      </c>
      <c r="M38" s="10">
        <f aca="true" t="shared" si="9" ref="M38:M57">IF(ISERR(STDEV(B38:K38)),"",STDEV(B38:K38))</f>
        <v>0.6567011086563611</v>
      </c>
      <c r="N38" s="23"/>
      <c r="O38" s="23"/>
      <c r="P38" s="23"/>
      <c r="Q38" s="23"/>
    </row>
    <row r="39" spans="1:13" ht="12.75">
      <c r="A39" s="22" t="str">
        <f t="shared" si="6"/>
        <v>CUNNIFF</v>
      </c>
      <c r="B39" s="10">
        <f t="shared" si="7"/>
        <v>0.7647467195917634</v>
      </c>
      <c r="C39" s="10">
        <f t="shared" si="7"/>
        <v>0.8832568637022215</v>
      </c>
      <c r="D39" s="10">
        <f t="shared" si="7"/>
        <v>0.9494480496409444</v>
      </c>
      <c r="E39" s="10">
        <f t="shared" si="7"/>
        <v>-0.45434155143521987</v>
      </c>
      <c r="F39" s="10">
        <f t="shared" si="7"/>
        <v>-0.9041252931253054</v>
      </c>
      <c r="G39" s="10">
        <f t="shared" si="7"/>
        <v>-0.8288395527790426</v>
      </c>
      <c r="H39" s="10">
        <f t="shared" si="7"/>
        <v>0.6217570925565685</v>
      </c>
      <c r="I39" s="10">
        <f t="shared" si="7"/>
        <v>-1.6402396141908946</v>
      </c>
      <c r="J39" s="10">
        <f t="shared" si="7"/>
        <v>0.15286391429828283</v>
      </c>
      <c r="K39" s="10">
        <f t="shared" si="7"/>
        <v>0.07629432159923469</v>
      </c>
      <c r="L39" s="10">
        <f t="shared" si="8"/>
        <v>-0.037917905014144736</v>
      </c>
      <c r="M39" s="10">
        <f t="shared" si="9"/>
        <v>0.8862564229732863</v>
      </c>
    </row>
    <row r="40" spans="1:13" ht="12.75">
      <c r="A40" s="22" t="str">
        <f t="shared" si="6"/>
        <v>GARCIA-O</v>
      </c>
      <c r="B40" s="10">
        <f t="shared" si="7"/>
        <v>1.1471200793876466</v>
      </c>
      <c r="C40" s="10">
        <f t="shared" si="7"/>
        <v>-1.079536166747164</v>
      </c>
      <c r="D40" s="10">
        <f t="shared" si="7"/>
        <v>-0.1381549793595172</v>
      </c>
      <c r="E40" s="10">
        <f t="shared" si="7"/>
        <v>2.550752174593001</v>
      </c>
      <c r="F40" s="10">
        <f t="shared" si="7"/>
        <v>2.087465750304003</v>
      </c>
      <c r="G40" s="10">
        <f t="shared" si="7"/>
        <v>1.3978935740900293</v>
      </c>
      <c r="H40" s="10">
        <f t="shared" si="7"/>
        <v>-0.7263893540871208</v>
      </c>
      <c r="I40" s="10">
        <f t="shared" si="7"/>
        <v>0.1196741349409759</v>
      </c>
      <c r="J40" s="10">
        <f t="shared" si="7"/>
        <v>-0.6919103489290603</v>
      </c>
      <c r="K40" s="10">
        <f t="shared" si="7"/>
        <v>1.8901791861109074</v>
      </c>
      <c r="L40" s="10">
        <f t="shared" si="8"/>
        <v>0.6557094050303702</v>
      </c>
      <c r="M40" s="10">
        <f t="shared" si="9"/>
        <v>1.3170783495614182</v>
      </c>
    </row>
    <row r="41" spans="1:13" ht="12.75">
      <c r="A41" s="22" t="str">
        <f t="shared" si="6"/>
        <v>GARCIA-P</v>
      </c>
      <c r="B41" s="10">
        <f t="shared" si="7"/>
        <v>0.6372889329931372</v>
      </c>
      <c r="C41" s="10">
        <f t="shared" si="7"/>
        <v>-0.09813965152246945</v>
      </c>
      <c r="D41" s="10">
        <f t="shared" si="7"/>
        <v>-1.2257580083599788</v>
      </c>
      <c r="E41" s="10">
        <f t="shared" si="7"/>
        <v>0.010732477592957543</v>
      </c>
      <c r="F41" s="10">
        <f t="shared" si="7"/>
        <v>0.2260313232813212</v>
      </c>
      <c r="G41" s="10">
        <f t="shared" si="7"/>
        <v>0.40823440659266347</v>
      </c>
      <c r="H41" s="10">
        <f t="shared" si="7"/>
        <v>-0.38432234523723</v>
      </c>
      <c r="I41" s="10">
        <f t="shared" si="7"/>
        <v>0.4716568847673425</v>
      </c>
      <c r="J41" s="10">
        <f t="shared" si="7"/>
        <v>-0.2494095443814047</v>
      </c>
      <c r="K41" s="10">
        <f t="shared" si="7"/>
        <v>-0.7422275392667566</v>
      </c>
      <c r="L41" s="10">
        <f t="shared" si="8"/>
        <v>-0.09459130635404175</v>
      </c>
      <c r="M41" s="10">
        <f t="shared" si="9"/>
        <v>0.5802209844126172</v>
      </c>
    </row>
    <row r="42" spans="1:13" ht="12.75">
      <c r="A42" s="22" t="str">
        <f t="shared" si="6"/>
        <v>KOBRINETZ</v>
      </c>
      <c r="B42" s="10">
        <f t="shared" si="7"/>
        <v>-0.63728893299314</v>
      </c>
      <c r="C42" s="10">
        <f t="shared" si="7"/>
        <v>1.2103890354437863</v>
      </c>
      <c r="D42" s="10">
        <f t="shared" si="7"/>
        <v>-0.020576273521629388</v>
      </c>
      <c r="E42" s="10">
        <f t="shared" si="7"/>
        <v>0.29693188007183596</v>
      </c>
      <c r="F42" s="10">
        <f t="shared" si="7"/>
        <v>0.5584303281068015</v>
      </c>
      <c r="G42" s="10">
        <f t="shared" si="7"/>
        <v>-1.4473765324648964</v>
      </c>
      <c r="H42" s="10">
        <f t="shared" si="7"/>
        <v>1.6680797078621163</v>
      </c>
      <c r="I42" s="10">
        <f t="shared" si="7"/>
        <v>-0.16191206492012988</v>
      </c>
      <c r="J42" s="10">
        <f t="shared" si="7"/>
        <v>1.6211620384791485</v>
      </c>
      <c r="K42" s="10">
        <f t="shared" si="7"/>
        <v>0.6674489988913397</v>
      </c>
      <c r="L42" s="10">
        <f t="shared" si="8"/>
        <v>0.3755288184955233</v>
      </c>
      <c r="M42" s="10">
        <f t="shared" si="9"/>
        <v>0.9909958514444632</v>
      </c>
    </row>
    <row r="43" spans="1:13" ht="12.75">
      <c r="A43" s="22" t="str">
        <f t="shared" si="6"/>
        <v>LOPEZ</v>
      </c>
      <c r="B43" s="10">
        <f t="shared" si="7"/>
        <v>-0.12745778659862914</v>
      </c>
      <c r="C43" s="10">
        <f t="shared" si="7"/>
        <v>0.5561246919606566</v>
      </c>
      <c r="D43" s="10">
        <f t="shared" si="7"/>
        <v>1.2140001377761913</v>
      </c>
      <c r="E43" s="10">
        <f t="shared" si="7"/>
        <v>0.15383217883239675</v>
      </c>
      <c r="F43" s="10">
        <f t="shared" si="7"/>
        <v>-0.03988788057906189</v>
      </c>
      <c r="G43" s="10">
        <f t="shared" si="7"/>
        <v>-0.4577173649675304</v>
      </c>
      <c r="H43" s="10">
        <f t="shared" si="7"/>
        <v>-0.0020121588755864783</v>
      </c>
      <c r="I43" s="10">
        <f t="shared" si="7"/>
        <v>1.5980016842117406</v>
      </c>
      <c r="J43" s="10">
        <f t="shared" si="7"/>
        <v>0.4545690083080467</v>
      </c>
      <c r="K43" s="10">
        <f t="shared" si="7"/>
        <v>0.9706052436565198</v>
      </c>
      <c r="L43" s="10">
        <f t="shared" si="8"/>
        <v>0.4320057753724744</v>
      </c>
      <c r="M43" s="10">
        <f t="shared" si="9"/>
        <v>0.6557530122479774</v>
      </c>
    </row>
    <row r="44" spans="1:13" ht="12.75">
      <c r="A44" s="22" t="str">
        <f t="shared" si="6"/>
        <v>RODRIGUEZ</v>
      </c>
      <c r="B44" s="10">
        <f t="shared" si="7"/>
        <v>-1.5294934391835326</v>
      </c>
      <c r="C44" s="10">
        <f t="shared" si="7"/>
        <v>-1.079536166747164</v>
      </c>
      <c r="D44" s="10">
        <f t="shared" si="7"/>
        <v>0.24397581461361753</v>
      </c>
      <c r="E44" s="10">
        <f t="shared" si="7"/>
        <v>-1.0267403563929758</v>
      </c>
      <c r="F44" s="10">
        <f t="shared" si="7"/>
        <v>-0.5717262882998281</v>
      </c>
      <c r="G44" s="10">
        <f t="shared" si="7"/>
        <v>-0.9525469487162134</v>
      </c>
      <c r="H44" s="10">
        <f t="shared" si="7"/>
        <v>0.9034593351388291</v>
      </c>
      <c r="I44" s="10">
        <f t="shared" si="7"/>
        <v>0.8236396345937216</v>
      </c>
      <c r="J44" s="10">
        <f t="shared" si="7"/>
        <v>1.1384338880635247</v>
      </c>
      <c r="K44" s="10">
        <f t="shared" si="7"/>
        <v>-0.41380827410447846</v>
      </c>
      <c r="L44" s="10">
        <f t="shared" si="8"/>
        <v>-0.2464342801034498</v>
      </c>
      <c r="M44" s="10">
        <f t="shared" si="9"/>
        <v>0.9549448262512069</v>
      </c>
    </row>
    <row r="45" spans="1:13" ht="12.75">
      <c r="A45" s="22" t="str">
        <f t="shared" si="6"/>
        <v>BARRERA</v>
      </c>
      <c r="B45" s="10">
        <f t="shared" si="7"/>
        <v>-1.2745778659862772</v>
      </c>
      <c r="C45" s="10">
        <f t="shared" si="7"/>
        <v>0.5561246919606566</v>
      </c>
      <c r="D45" s="10">
        <f t="shared" si="7"/>
        <v>1.5079469023709096</v>
      </c>
      <c r="E45" s="10">
        <f t="shared" si="7"/>
        <v>-0.5616663273647985</v>
      </c>
      <c r="F45" s="10">
        <f t="shared" si="7"/>
        <v>-1.30300409891588</v>
      </c>
      <c r="G45" s="10">
        <f t="shared" si="7"/>
        <v>0.7793565944041757</v>
      </c>
      <c r="H45" s="10">
        <f t="shared" si="7"/>
        <v>0.42054120499780806</v>
      </c>
      <c r="I45" s="10">
        <f t="shared" si="7"/>
        <v>-0.7954810146076022</v>
      </c>
      <c r="J45" s="10">
        <f t="shared" si="7"/>
        <v>0.1930912601662509</v>
      </c>
      <c r="K45" s="10">
        <f t="shared" si="7"/>
        <v>0.2834510888554443</v>
      </c>
      <c r="L45" s="10">
        <f t="shared" si="8"/>
        <v>-0.019421756411931262</v>
      </c>
      <c r="M45" s="10">
        <f t="shared" si="9"/>
        <v>0.9280753306455509</v>
      </c>
    </row>
    <row r="46" spans="1:13" ht="12.75">
      <c r="A46" s="22" t="str">
        <f t="shared" si="6"/>
        <v>RAMIREZ</v>
      </c>
      <c r="B46" s="10">
        <f t="shared" si="7"/>
        <v>1.1471200793876466</v>
      </c>
      <c r="C46" s="10">
        <f t="shared" si="7"/>
        <v>-1.7338005102302936</v>
      </c>
      <c r="D46" s="10">
        <f t="shared" si="7"/>
        <v>-1.4903100964952258</v>
      </c>
      <c r="E46" s="10">
        <f t="shared" si="7"/>
        <v>0.22538202945211636</v>
      </c>
      <c r="F46" s="10">
        <f t="shared" si="7"/>
        <v>-0.5717262882998281</v>
      </c>
      <c r="G46" s="10">
        <f t="shared" si="7"/>
        <v>1.3978935740900293</v>
      </c>
      <c r="H46" s="10">
        <f t="shared" si="7"/>
        <v>-1.9336846794396763</v>
      </c>
      <c r="I46" s="10">
        <f t="shared" si="7"/>
        <v>-0.30270516485067656</v>
      </c>
      <c r="J46" s="10">
        <f t="shared" si="7"/>
        <v>-2.0194127625720344</v>
      </c>
      <c r="K46" s="10">
        <f t="shared" si="7"/>
        <v>-1.591065024609267</v>
      </c>
      <c r="L46" s="10">
        <f t="shared" si="8"/>
        <v>-0.687230884356721</v>
      </c>
      <c r="M46" s="10">
        <f t="shared" si="9"/>
        <v>1.2733231723985297</v>
      </c>
    </row>
    <row r="47" spans="1:13" ht="12.75">
      <c r="A47" s="22" t="str">
        <f t="shared" si="6"/>
        <v>GARRETT</v>
      </c>
      <c r="B47" s="10">
        <f t="shared" si="7"/>
        <v>-0.7647467195917678</v>
      </c>
      <c r="C47" s="10">
        <f t="shared" si="7"/>
        <v>-0.09813965152246945</v>
      </c>
      <c r="D47" s="10">
        <f t="shared" si="7"/>
        <v>-0.5790751262515972</v>
      </c>
      <c r="E47" s="10">
        <f t="shared" si="7"/>
        <v>-0.7405409539140975</v>
      </c>
      <c r="F47" s="10">
        <f t="shared" si="7"/>
        <v>0.9573091338973732</v>
      </c>
      <c r="G47" s="10">
        <f t="shared" si="7"/>
        <v>-0.5814247609047011</v>
      </c>
      <c r="H47" s="10">
        <f t="shared" si="7"/>
        <v>0.07847419614791733</v>
      </c>
      <c r="I47" s="10">
        <f t="shared" si="7"/>
        <v>-1.0770672144686955</v>
      </c>
      <c r="J47" s="10">
        <f t="shared" si="7"/>
        <v>-0.22929587144741712</v>
      </c>
      <c r="K47" s="10">
        <f t="shared" si="7"/>
        <v>-0.41380827410447396</v>
      </c>
      <c r="L47" s="10">
        <f t="shared" si="8"/>
        <v>-0.34483152421599284</v>
      </c>
      <c r="M47" s="10">
        <f t="shared" si="9"/>
        <v>0.5709301806335553</v>
      </c>
    </row>
    <row r="48" spans="1:13" ht="12.75">
      <c r="A48" s="22">
        <f t="shared" si="6"/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</c>
      <c r="L48" s="10">
        <f t="shared" si="8"/>
      </c>
      <c r="M48" s="10">
        <f t="shared" si="9"/>
      </c>
    </row>
    <row r="49" spans="1:13" ht="12.75">
      <c r="A49" s="22">
        <f t="shared" si="6"/>
      </c>
      <c r="B49" s="10">
        <f t="shared" si="7"/>
      </c>
      <c r="C49" s="10">
        <f t="shared" si="7"/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</c>
      <c r="L49" s="10">
        <f t="shared" si="8"/>
      </c>
      <c r="M49" s="10">
        <f t="shared" si="9"/>
      </c>
    </row>
    <row r="50" spans="1:13" ht="12.75">
      <c r="A50" s="22">
        <f t="shared" si="6"/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</c>
      <c r="L50" s="10">
        <f t="shared" si="8"/>
      </c>
      <c r="M50" s="10">
        <f t="shared" si="9"/>
      </c>
    </row>
    <row r="51" spans="1:13" ht="12.75">
      <c r="A51" s="22">
        <f t="shared" si="6"/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</c>
      <c r="L51" s="10">
        <f t="shared" si="8"/>
      </c>
      <c r="M51" s="10">
        <f t="shared" si="9"/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10"/>
      </c>
      <c r="C55" s="10">
        <f t="shared" si="10"/>
      </c>
      <c r="D55" s="10">
        <f t="shared" si="10"/>
      </c>
      <c r="E55" s="10">
        <f t="shared" si="10"/>
      </c>
      <c r="F55" s="10">
        <f t="shared" si="10"/>
      </c>
      <c r="G55" s="10">
        <f t="shared" si="10"/>
      </c>
      <c r="H55" s="10">
        <f t="shared" si="10"/>
      </c>
      <c r="I55" s="10">
        <f t="shared" si="10"/>
      </c>
      <c r="J55" s="10">
        <f t="shared" si="10"/>
      </c>
      <c r="K55" s="10">
        <f t="shared" si="10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10"/>
      </c>
      <c r="C56" s="10">
        <f t="shared" si="10"/>
      </c>
      <c r="D56" s="10">
        <f t="shared" si="10"/>
      </c>
      <c r="E56" s="10">
        <f t="shared" si="10"/>
      </c>
      <c r="F56" s="10">
        <f t="shared" si="10"/>
      </c>
      <c r="G56" s="10">
        <f t="shared" si="10"/>
      </c>
      <c r="H56" s="10">
        <f t="shared" si="10"/>
      </c>
      <c r="I56" s="10">
        <f t="shared" si="10"/>
      </c>
      <c r="J56" s="10">
        <f t="shared" si="10"/>
      </c>
      <c r="K56" s="10">
        <f t="shared" si="10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-1.5294934391835326</v>
      </c>
      <c r="C58" s="10">
        <f t="shared" si="11"/>
        <v>-1.7338005102302936</v>
      </c>
      <c r="D58" s="10">
        <f t="shared" si="11"/>
        <v>1.5079469023709096</v>
      </c>
      <c r="E58" s="10">
        <f t="shared" si="11"/>
        <v>2.550752174593001</v>
      </c>
      <c r="F58" s="10">
        <f t="shared" si="11"/>
        <v>2.087465750304003</v>
      </c>
      <c r="G58" s="10">
        <f t="shared" si="11"/>
        <v>-1.4473765324648964</v>
      </c>
      <c r="H58" s="10">
        <f t="shared" si="11"/>
        <v>-1.9336846794396763</v>
      </c>
      <c r="I58" s="10">
        <f t="shared" si="11"/>
        <v>-1.6402396141908946</v>
      </c>
      <c r="J58" s="10">
        <f t="shared" si="11"/>
        <v>-2.0194127625720344</v>
      </c>
      <c r="K58" s="10">
        <f t="shared" si="11"/>
        <v>1.8901791861109074</v>
      </c>
      <c r="L58" s="10">
        <f t="shared" si="11"/>
        <v>-0.687230884356721</v>
      </c>
      <c r="M58" s="10">
        <f t="shared" si="11"/>
        <v>1.3170783495614182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-0.12745778659862914</v>
      </c>
      <c r="C59" s="10">
        <f>IF(MAX(C38:C57)&lt;0,MAX(C38:C57),IF(MIN(C38:C57)&gt;=0,MIN(C38:C57),IF(ABS(DMAX(C37:C57,1,criteria!C1:C2))&lt;MIN(DMIN(C37:C57,1,criteria!C3:C4)),DMAX(C37:C57,1,criteria!C1:C2),DMIN(C37:C57,1,criteria!C3:C4))))</f>
        <v>-0.09813965152246945</v>
      </c>
      <c r="D59" s="10">
        <f>IF(MAX(D38:D57)&lt;0,MAX(D38:D57),IF(MIN(D38:D57)&gt;=0,MIN(D38:D57),IF(ABS(DMAX(D37:D57,1,criteria!D1:D2))&lt;MIN(DMIN(D37:D57,1,criteria!D3:D4)),DMAX(D37:D57,1,criteria!D1:D2),DMIN(D37:D57,1,criteria!D3:D4))))</f>
        <v>-0.020576273521629388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0.010732477592957543</v>
      </c>
      <c r="F59" s="10">
        <f>IF(MAX(F38:F57)&lt;0,MAX(F38:F57),IF(MIN(F38:F57)&gt;=0,MIN(F38:F57),IF(ABS(DMAX(F37:F57,1,criteria!F1:F2))&lt;MIN(DMIN(F37:F57,1,criteria!F3:F4)),DMAX(F37:F57,1,criteria!F1:F2),DMIN(F37:F57,1,criteria!F3:F4))))</f>
        <v>-0.03988788057906189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0.2845270106554927</v>
      </c>
      <c r="H59" s="10">
        <f>IF(MAX(H38:H57)&lt;0,MAX(H38:H57),IF(MIN(H38:H57)&gt;=0,MIN(H38:H57),IF(ABS(DMAX(H37:H57,1,criteria!H1:H2))&lt;MIN(DMIN(H37:H57,1,criteria!H3:H4)),DMAX(H37:H57,1,criteria!H1:H2),DMIN(H37:H57,1,criteria!H3:H4))))</f>
        <v>-0.0020121588755864783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0.1196741349409759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0.15286391429828283</v>
      </c>
      <c r="K59" s="10">
        <f>IF(MAX(K38:K57)&lt;0,MAX(K38:K57),IF(MIN(K38:K57)&gt;=0,MIN(K38:K57),IF(ABS(DMAX(K37:K57,1,criteria!K1:K2))&lt;MIN(DMIN(K37:K57,1,criteria!K3:K4)),DMAX(K37:K57,1,criteria!K1:K2),DMIN(K37:K57,1,criteria!K3:K4))))</f>
        <v>0.07629432159923469</v>
      </c>
      <c r="L59" s="10">
        <f>IF(MAX(L38:L57)&lt;0,MAX(L38:L57),IF(MIN(L38:L57)&gt;=0,MIN(L38:L57),IF(ABS(DMAX(L37:L57,1,criteria!L1:L2))&lt;MIN(DMIN(L37:L57,1,criteria!L3:L4)),DMAX(L37:L57,1,criteria!L1:L2),DMIN(L37:L57,1,criteria!L3:L4))))</f>
        <v>-0.019421756411931262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0.5709301806335553</v>
      </c>
    </row>
    <row r="60" spans="1:13" ht="12.75">
      <c r="A60" s="7" t="s">
        <v>7</v>
      </c>
      <c r="B60" s="10">
        <f aca="true" t="shared" si="12" ref="B60:K60">IF(ISERR(AVERAGE(B38:B57)),"",AVERAGE(B38:B57))</f>
        <v>-1.5432100042289676E-15</v>
      </c>
      <c r="C60" s="10">
        <f t="shared" si="12"/>
        <v>-1.815214645262131E-15</v>
      </c>
      <c r="D60" s="10">
        <f t="shared" si="12"/>
        <v>5.10702591327572E-16</v>
      </c>
      <c r="E60" s="10">
        <f t="shared" si="12"/>
        <v>-3.774758283725532E-16</v>
      </c>
      <c r="F60" s="10">
        <f t="shared" si="12"/>
        <v>-4.130029651605583E-15</v>
      </c>
      <c r="G60" s="10">
        <f t="shared" si="12"/>
        <v>6.661338147750939E-16</v>
      </c>
      <c r="H60" s="10">
        <f t="shared" si="12"/>
        <v>9.03443986288721E-16</v>
      </c>
      <c r="I60" s="10">
        <f t="shared" si="12"/>
        <v>4.9960036108132044E-15</v>
      </c>
      <c r="J60" s="10">
        <f t="shared" si="12"/>
        <v>2.8671509610944667E-15</v>
      </c>
      <c r="K60" s="10">
        <f t="shared" si="12"/>
        <v>-3.1308289294429414E-15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  <v>1.0000000000000109</v>
      </c>
      <c r="C61" s="10">
        <f t="shared" si="13"/>
        <v>1.000000000000024</v>
      </c>
      <c r="D61" s="10">
        <f t="shared" si="13"/>
        <v>1.000000000000004</v>
      </c>
      <c r="E61" s="10">
        <f t="shared" si="13"/>
        <v>1.0000000000000022</v>
      </c>
      <c r="F61" s="10">
        <f t="shared" si="13"/>
        <v>1.0000000000000528</v>
      </c>
      <c r="G61" s="10">
        <f t="shared" si="13"/>
        <v>0.9999999999999905</v>
      </c>
      <c r="H61" s="10">
        <f t="shared" si="13"/>
        <v>0.9999999999999731</v>
      </c>
      <c r="I61" s="10">
        <f t="shared" si="13"/>
        <v>1.0000000000000593</v>
      </c>
      <c r="J61" s="10">
        <f t="shared" si="13"/>
        <v>1.0000000000000198</v>
      </c>
      <c r="K61" s="10">
        <f t="shared" si="13"/>
        <v>0.9999999999999957</v>
      </c>
      <c r="L61" s="24"/>
      <c r="M61" s="24"/>
    </row>
    <row r="62" spans="1:13" ht="12.75">
      <c r="A62" s="22" t="s">
        <v>9</v>
      </c>
      <c r="B62" s="10">
        <f aca="true" t="shared" si="14" ref="B62:K62">B30</f>
        <v>0.6300000000000001</v>
      </c>
      <c r="C62" s="10">
        <f t="shared" si="14"/>
        <v>0.683</v>
      </c>
      <c r="D62" s="10">
        <f t="shared" si="14"/>
        <v>5.797</v>
      </c>
      <c r="E62" s="10">
        <f t="shared" si="14"/>
        <v>1.2570000000000001</v>
      </c>
      <c r="F62" s="10">
        <f t="shared" si="14"/>
        <v>2.3860000000000006</v>
      </c>
      <c r="G62" s="10">
        <f t="shared" si="14"/>
        <v>0.967</v>
      </c>
      <c r="H62" s="10">
        <f t="shared" si="14"/>
        <v>7.741</v>
      </c>
      <c r="I62" s="10">
        <f t="shared" si="14"/>
        <v>9.722999999999999</v>
      </c>
      <c r="J62" s="10">
        <f t="shared" si="14"/>
        <v>8.732</v>
      </c>
      <c r="K62" s="10">
        <f t="shared" si="14"/>
        <v>3.1334500000000003</v>
      </c>
      <c r="L62" s="24"/>
      <c r="M62" s="24"/>
    </row>
    <row r="63" spans="1:13" ht="12.75">
      <c r="A63" s="22" t="s">
        <v>10</v>
      </c>
      <c r="B63" s="10">
        <f aca="true" t="shared" si="15" ref="B63:K63">B31</f>
        <v>0.07845734863959794</v>
      </c>
      <c r="C63" s="10">
        <f t="shared" si="15"/>
        <v>0.03056868404829358</v>
      </c>
      <c r="D63" s="10">
        <f t="shared" si="15"/>
        <v>0.34019765496611454</v>
      </c>
      <c r="E63" s="10">
        <f t="shared" si="15"/>
        <v>0.27952539141273747</v>
      </c>
      <c r="F63" s="10">
        <f t="shared" si="15"/>
        <v>0.15042162965034087</v>
      </c>
      <c r="G63" s="10">
        <f t="shared" si="15"/>
        <v>0.08083591061183495</v>
      </c>
      <c r="H63" s="10">
        <f t="shared" si="15"/>
        <v>0.49697864921723867</v>
      </c>
      <c r="I63" s="10">
        <f t="shared" si="15"/>
        <v>0.14205241599102222</v>
      </c>
      <c r="J63" s="10">
        <f t="shared" si="15"/>
        <v>0.2485871186436518</v>
      </c>
      <c r="K63" s="10">
        <f t="shared" si="15"/>
        <v>0.09895887192835931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1!B7</f>
        <v>Groove 1</v>
      </c>
      <c r="C1" s="7" t="str">
        <f>1!C7</f>
        <v>Groove 2</v>
      </c>
      <c r="D1" s="7" t="str">
        <f>1!D7</f>
        <v>Groove 3</v>
      </c>
      <c r="E1" s="7" t="str">
        <f>1!E7</f>
        <v>Land 2</v>
      </c>
      <c r="F1" s="7" t="str">
        <f>1!F7</f>
        <v>Land 3</v>
      </c>
      <c r="G1" s="7" t="str">
        <f>1!G7</f>
        <v>Under-crown</v>
      </c>
      <c r="H1" s="7" t="str">
        <f>1!H7</f>
        <v>Thrust</v>
      </c>
      <c r="I1" s="7" t="str">
        <f>1!I7</f>
        <v>Anti-thrust</v>
      </c>
      <c r="J1" s="7" t="str">
        <f>1!J7</f>
        <v>Average Skirt</v>
      </c>
      <c r="K1" s="7" t="str">
        <f>1!K7</f>
        <v>WPD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1!B7</f>
        <v>Groove 1</v>
      </c>
      <c r="C3" s="7" t="str">
        <f>1!C7</f>
        <v>Groove 2</v>
      </c>
      <c r="D3" s="7" t="str">
        <f>1!D7</f>
        <v>Groove 3</v>
      </c>
      <c r="E3" s="7" t="str">
        <f>1!E7</f>
        <v>Land 2</v>
      </c>
      <c r="F3" s="7" t="str">
        <f>1!F7</f>
        <v>Land 3</v>
      </c>
      <c r="G3" s="7" t="str">
        <f>1!G7</f>
        <v>Under-crown</v>
      </c>
      <c r="H3" s="7" t="str">
        <f>1!H7</f>
        <v>Thrust</v>
      </c>
      <c r="I3" s="7" t="str">
        <f>1!I7</f>
        <v>Anti-thrust</v>
      </c>
      <c r="J3" s="7" t="str">
        <f>1!J7</f>
        <v>Average Skirt</v>
      </c>
      <c r="K3" s="7" t="str">
        <f>1!K7</f>
        <v>WPD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"/>
  <sheetViews>
    <sheetView workbookViewId="0" topLeftCell="A1">
      <selection activeCell="A1" sqref="A1"/>
    </sheetView>
  </sheetViews>
  <sheetFormatPr defaultColWidth="9.00390625" defaultRowHeight="12.75"/>
  <sheetData>
    <row r="1" spans="2:10" ht="12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J1" t="s">
        <v>33</v>
      </c>
    </row>
    <row r="2" spans="2:10" ht="12">
      <c r="B2">
        <v>0.05</v>
      </c>
      <c r="C2">
        <v>0.1</v>
      </c>
      <c r="D2">
        <v>0.2</v>
      </c>
      <c r="E2">
        <v>0.15</v>
      </c>
      <c r="F2">
        <v>0.3</v>
      </c>
      <c r="G2">
        <v>0.1</v>
      </c>
      <c r="J2">
        <v>0.1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 Oil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 Oil Company</dc:creator>
  <cp:keywords/>
  <dc:description/>
  <cp:lastModifiedBy>Scott Parke</cp:lastModifiedBy>
  <cp:lastPrinted>2001-10-09T15:41:04Z</cp:lastPrinted>
  <dcterms:created xsi:type="dcterms:W3CDTF">1999-03-05T21:55:02Z</dcterms:created>
  <dcterms:modified xsi:type="dcterms:W3CDTF">2001-11-20T21:07:40Z</dcterms:modified>
  <cp:category/>
  <cp:version/>
  <cp:contentType/>
  <cp:contentStatus/>
</cp:coreProperties>
</file>