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Sludge" sheetId="1" r:id="rId1"/>
    <sheet name="Varnish" sheetId="2" r:id="rId2"/>
    <sheet name="Clogging" sheetId="3" r:id="rId3"/>
    <sheet name="Piston Skirts" sheetId="4" r:id="rId4"/>
    <sheet name="criteria-sludge" sheetId="5" state="hidden" r:id="rId5"/>
    <sheet name="criteria-varnish" sheetId="6" state="hidden" r:id="rId6"/>
    <sheet name="criteria-clogging" sheetId="7" state="hidden" r:id="rId7"/>
    <sheet name="criteria-skirts" sheetId="8" state="hidden" r:id="rId8"/>
    <sheet name="criteria" sheetId="9" state="hidden" r:id="rId9"/>
    <sheet name="weighting" sheetId="10" state="hidden" r:id="rId10"/>
  </sheets>
  <externalReferences>
    <externalReference r:id="rId13"/>
    <externalReference r:id="rId14"/>
  </externalReferences>
  <definedNames>
    <definedName name="\t" localSheetId="2">'Clogging'!$T$72:$X$163</definedName>
    <definedName name="\t" localSheetId="3">'Piston Skirts'!$T$72:$X$163</definedName>
    <definedName name="\t" localSheetId="0">'Sludge'!$T$72:$X$163</definedName>
    <definedName name="\t" localSheetId="1">'Varnish'!$T$72:$X$163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<sst xmlns="http://schemas.openxmlformats.org/spreadsheetml/2006/main" count="311" uniqueCount="66">
  <si>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</si>
  <si>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</si>
  <si>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</si>
  <si>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</si>
  <si>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</si>
  <si>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</si>
  <si>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</si>
  <si>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</si>
  <si>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</si>
  <si>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</si>
  <si>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</si>
  <si>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</si>
  <si>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</si>
  <si>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</si>
  <si>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</si>
  <si>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</si>
  <si>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</si>
  <si>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</si>
  <si>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</si>
  <si>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</si>
  <si>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</si>
  <si>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</si>
  <si>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</si>
  <si>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</si>
  <si>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</si>
  <si>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</si>
  <si>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</si>
  <si>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GARCIA-P</t>
  </si>
  <si>
    <t>GARCIA-O</t>
  </si>
  <si>
    <t>CASTILLO</t>
  </si>
  <si>
    <t>RODRIGUEZ</t>
  </si>
  <si>
    <t>BARRERA</t>
  </si>
  <si>
    <t>RAMIREZ</t>
  </si>
  <si>
    <t>October 9, 2001</t>
  </si>
  <si>
    <t>WALKER</t>
  </si>
  <si>
    <t>FOECKING</t>
  </si>
  <si>
    <t>Rocker Cover R</t>
  </si>
  <si>
    <t>Rocker Cover L</t>
  </si>
  <si>
    <t>Rocker Cover Baffle L</t>
  </si>
  <si>
    <t>Rocker Cover Baffle R</t>
  </si>
  <si>
    <t>Timing Chain Cover</t>
  </si>
  <si>
    <t>Oil Pan Baffle</t>
  </si>
  <si>
    <t>Oil Pan</t>
  </si>
  <si>
    <t>Valve Deck Area L</t>
  </si>
  <si>
    <t>Valve Deck Area R</t>
  </si>
  <si>
    <t>Average Sludge</t>
  </si>
  <si>
    <t>G-1 Sludge</t>
  </si>
  <si>
    <t>Piston Skirts (Thrust)</t>
  </si>
  <si>
    <t>Average Varnish</t>
  </si>
  <si>
    <t xml:space="preserve"> </t>
  </si>
  <si>
    <t>Oil Screen %Sludge</t>
  </si>
  <si>
    <t>Oil Screen %Debris</t>
  </si>
  <si>
    <t>Oil Ring %</t>
  </si>
  <si>
    <t>CAPRONI</t>
  </si>
  <si>
    <t>G-1 Piston Skirts</t>
  </si>
  <si>
    <t>Piston 1</t>
  </si>
  <si>
    <t>Piston 2</t>
  </si>
  <si>
    <t>Piston 3</t>
  </si>
  <si>
    <t>Piston 4</t>
  </si>
  <si>
    <t>Piston 5</t>
  </si>
  <si>
    <t>Piston 6</t>
  </si>
  <si>
    <t>Piston 7</t>
  </si>
  <si>
    <t>Piston 8</t>
  </si>
  <si>
    <t>Average</t>
  </si>
  <si>
    <t>G-1 Varnish</t>
  </si>
  <si>
    <t>G-1 Clogging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</si>
</sst>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1008_iiif_categor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criteria"/>
      <sheetName val="weight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46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37</v>
      </c>
      <c r="C7" s="26" t="s">
        <v>36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7" t="s">
        <v>44</v>
      </c>
      <c r="K7" s="27" t="s">
        <v>45</v>
      </c>
    </row>
    <row r="8" spans="1:11" ht="12.75">
      <c r="A8" s="18" t="s">
        <v>31</v>
      </c>
      <c r="B8" s="29">
        <v>9.6</v>
      </c>
      <c r="C8" s="29">
        <v>9.54</v>
      </c>
      <c r="D8" s="29">
        <v>9.29</v>
      </c>
      <c r="E8" s="29">
        <v>9.28</v>
      </c>
      <c r="F8" s="29">
        <v>9.39</v>
      </c>
      <c r="G8" s="29">
        <v>9.4</v>
      </c>
      <c r="H8" s="29">
        <v>9.15</v>
      </c>
      <c r="I8" s="29">
        <v>9.52</v>
      </c>
      <c r="J8" s="10">
        <v>9.18</v>
      </c>
      <c r="K8" s="10">
        <f>IF(ISERR(AVERAGE(B8:J8)),"",AVERAGE(B8:J8))</f>
        <v>9.372222222222222</v>
      </c>
    </row>
    <row r="9" spans="1:11" ht="12.75">
      <c r="A9" s="18" t="s">
        <v>53</v>
      </c>
      <c r="B9" s="29">
        <v>9.38</v>
      </c>
      <c r="C9" s="29">
        <v>9.4</v>
      </c>
      <c r="D9" s="29">
        <v>9.1</v>
      </c>
      <c r="E9" s="29">
        <v>9.02</v>
      </c>
      <c r="F9" s="29">
        <v>9.4</v>
      </c>
      <c r="G9" s="29">
        <v>9.38</v>
      </c>
      <c r="H9" s="29">
        <v>9.09</v>
      </c>
      <c r="I9" s="29">
        <v>9.37</v>
      </c>
      <c r="J9" s="10">
        <v>8.78</v>
      </c>
      <c r="K9" s="10">
        <f aca="true" t="shared" si="0" ref="K9:K27">IF(ISERR(AVERAGE(B9:J9)),"",AVERAGE(B9:J9))</f>
        <v>9.213333333333335</v>
      </c>
    </row>
    <row r="10" spans="1:11" ht="12.75">
      <c r="A10" s="18" t="s">
        <v>29</v>
      </c>
      <c r="B10" s="29">
        <v>9.46</v>
      </c>
      <c r="C10" s="29">
        <v>9.41</v>
      </c>
      <c r="D10" s="29">
        <v>9.04</v>
      </c>
      <c r="E10" s="29">
        <v>8.84</v>
      </c>
      <c r="F10" s="29">
        <v>9.34</v>
      </c>
      <c r="G10" s="29">
        <v>9.17</v>
      </c>
      <c r="H10" s="29">
        <v>8.66</v>
      </c>
      <c r="I10" s="29">
        <v>9.24</v>
      </c>
      <c r="J10" s="10">
        <v>8.96</v>
      </c>
      <c r="K10" s="10">
        <f t="shared" si="0"/>
        <v>9.124444444444444</v>
      </c>
    </row>
    <row r="11" spans="1:11" ht="12.75">
      <c r="A11" s="18" t="s">
        <v>25</v>
      </c>
      <c r="B11" s="29">
        <v>9.27</v>
      </c>
      <c r="C11" s="29">
        <v>8.36</v>
      </c>
      <c r="D11" s="29">
        <v>8.43</v>
      </c>
      <c r="E11" s="29">
        <v>8.16</v>
      </c>
      <c r="F11" s="29">
        <v>9.13</v>
      </c>
      <c r="G11" s="29">
        <v>9.11</v>
      </c>
      <c r="H11" s="29">
        <v>8.28</v>
      </c>
      <c r="I11" s="29">
        <v>9.14</v>
      </c>
      <c r="J11" s="10">
        <v>8.83</v>
      </c>
      <c r="K11" s="10">
        <f t="shared" si="0"/>
        <v>8.745555555555555</v>
      </c>
    </row>
    <row r="12" spans="1:11" ht="12.75">
      <c r="A12" s="18" t="s">
        <v>35</v>
      </c>
      <c r="B12" s="29">
        <v>9.37</v>
      </c>
      <c r="C12" s="29">
        <v>9.37</v>
      </c>
      <c r="D12" s="29">
        <v>8.84</v>
      </c>
      <c r="E12" s="29">
        <v>8.64</v>
      </c>
      <c r="F12" s="29">
        <v>9.3</v>
      </c>
      <c r="G12" s="29">
        <v>9.21</v>
      </c>
      <c r="H12" s="29">
        <v>8.76</v>
      </c>
      <c r="I12" s="29">
        <v>9.17</v>
      </c>
      <c r="J12" s="10">
        <v>8.98</v>
      </c>
      <c r="K12" s="10">
        <f t="shared" si="0"/>
        <v>9.071111111111112</v>
      </c>
    </row>
    <row r="13" spans="1:11" ht="12.75">
      <c r="A13" s="18" t="s">
        <v>28</v>
      </c>
      <c r="B13" s="29">
        <v>9.34</v>
      </c>
      <c r="C13" s="29">
        <v>9.36</v>
      </c>
      <c r="D13" s="29">
        <v>8.72</v>
      </c>
      <c r="E13" s="29">
        <v>9.03</v>
      </c>
      <c r="F13" s="29">
        <v>9.19</v>
      </c>
      <c r="G13" s="29">
        <v>9.29</v>
      </c>
      <c r="H13" s="29">
        <v>8.99</v>
      </c>
      <c r="I13" s="29">
        <v>9.06</v>
      </c>
      <c r="J13" s="10">
        <v>8.68</v>
      </c>
      <c r="K13" s="10">
        <f t="shared" si="0"/>
        <v>9.073333333333332</v>
      </c>
    </row>
    <row r="14" spans="1:11" ht="12.75">
      <c r="A14" s="18" t="s">
        <v>27</v>
      </c>
      <c r="B14" s="29">
        <v>9.29</v>
      </c>
      <c r="C14" s="29">
        <v>9.39</v>
      </c>
      <c r="D14" s="29">
        <v>8.9</v>
      </c>
      <c r="E14" s="29">
        <v>8.7</v>
      </c>
      <c r="F14" s="29">
        <v>9.36</v>
      </c>
      <c r="G14" s="29">
        <v>9.19</v>
      </c>
      <c r="H14" s="29">
        <v>8.86</v>
      </c>
      <c r="I14" s="29">
        <v>9.08</v>
      </c>
      <c r="J14" s="10">
        <v>8.6</v>
      </c>
      <c r="K14" s="10">
        <f t="shared" si="0"/>
        <v>9.04111111111111</v>
      </c>
    </row>
    <row r="15" spans="1:11" ht="12.75">
      <c r="A15" s="18" t="s">
        <v>24</v>
      </c>
      <c r="B15" s="29">
        <v>9.34</v>
      </c>
      <c r="C15" s="29">
        <v>9.18</v>
      </c>
      <c r="D15" s="29">
        <v>8.85</v>
      </c>
      <c r="E15" s="29">
        <v>8.79</v>
      </c>
      <c r="F15" s="29">
        <v>9.22</v>
      </c>
      <c r="G15" s="29">
        <v>9.11</v>
      </c>
      <c r="H15" s="29">
        <v>8.98</v>
      </c>
      <c r="I15" s="29">
        <v>9.11</v>
      </c>
      <c r="J15" s="10">
        <v>8.59</v>
      </c>
      <c r="K15" s="10">
        <f t="shared" si="0"/>
        <v>9.018888888888888</v>
      </c>
    </row>
    <row r="16" spans="1:11" ht="12.75">
      <c r="A16" s="18" t="s">
        <v>26</v>
      </c>
      <c r="B16" s="29">
        <v>9.57</v>
      </c>
      <c r="C16" s="29">
        <v>9.65</v>
      </c>
      <c r="D16" s="29">
        <v>9.08</v>
      </c>
      <c r="E16" s="29">
        <v>9.11</v>
      </c>
      <c r="F16" s="29">
        <v>9.46</v>
      </c>
      <c r="G16" s="29">
        <v>9.48</v>
      </c>
      <c r="H16" s="29">
        <v>8.94</v>
      </c>
      <c r="I16" s="29">
        <v>9.26</v>
      </c>
      <c r="J16" s="10">
        <v>9.03</v>
      </c>
      <c r="K16" s="10">
        <f t="shared" si="0"/>
        <v>9.286666666666667</v>
      </c>
    </row>
    <row r="17" spans="1:11" ht="12.75">
      <c r="A17" s="18" t="s">
        <v>32</v>
      </c>
      <c r="B17" s="29">
        <v>9.37</v>
      </c>
      <c r="C17" s="29">
        <v>9.39</v>
      </c>
      <c r="D17" s="29">
        <v>8.89</v>
      </c>
      <c r="E17" s="29">
        <v>8.36</v>
      </c>
      <c r="F17" s="29">
        <v>9.29</v>
      </c>
      <c r="G17" s="29">
        <v>9.26</v>
      </c>
      <c r="H17" s="29">
        <v>8.32</v>
      </c>
      <c r="I17" s="29">
        <v>9.38</v>
      </c>
      <c r="J17" s="10">
        <v>9.07</v>
      </c>
      <c r="K17" s="10">
        <f t="shared" si="0"/>
        <v>9.036666666666665</v>
      </c>
    </row>
    <row r="18" spans="1:11" ht="12.75">
      <c r="A18" s="18" t="s">
        <v>30</v>
      </c>
      <c r="B18" s="29">
        <v>9.34</v>
      </c>
      <c r="C18" s="29">
        <v>9.41</v>
      </c>
      <c r="D18" s="29">
        <v>8.52</v>
      </c>
      <c r="E18" s="29">
        <v>8.03</v>
      </c>
      <c r="F18" s="29">
        <v>9.15</v>
      </c>
      <c r="G18" s="29">
        <v>8.88</v>
      </c>
      <c r="H18" s="29">
        <v>8.04</v>
      </c>
      <c r="I18" s="29">
        <v>9.38</v>
      </c>
      <c r="J18" s="10">
        <v>8.86</v>
      </c>
      <c r="K18" s="10">
        <f t="shared" si="0"/>
        <v>8.845555555555556</v>
      </c>
    </row>
    <row r="19" spans="1:11" ht="12.75">
      <c r="A19" s="18" t="s">
        <v>34</v>
      </c>
      <c r="B19" s="29">
        <v>9.39</v>
      </c>
      <c r="C19" s="29">
        <v>9.48</v>
      </c>
      <c r="D19" s="29">
        <v>8.98</v>
      </c>
      <c r="E19" s="29">
        <v>8.98</v>
      </c>
      <c r="F19" s="29">
        <v>9.34</v>
      </c>
      <c r="G19" s="29">
        <v>9.25</v>
      </c>
      <c r="H19" s="29">
        <v>8.96</v>
      </c>
      <c r="I19" s="29">
        <v>9.25</v>
      </c>
      <c r="J19" s="10">
        <v>8.92</v>
      </c>
      <c r="K19" s="10">
        <f t="shared" si="0"/>
        <v>9.172222222222222</v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>
        <f t="shared" si="0"/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I28">IF(COUNTBLANK(B8:B27)=20,"",MAX(B8:B27))</f>
        <v>9.6</v>
      </c>
      <c r="C28" s="8">
        <f t="shared" si="1"/>
        <v>9.65</v>
      </c>
      <c r="D28" s="8">
        <f t="shared" si="1"/>
        <v>9.29</v>
      </c>
      <c r="E28" s="8">
        <f t="shared" si="1"/>
        <v>9.28</v>
      </c>
      <c r="F28" s="8">
        <f t="shared" si="1"/>
        <v>9.46</v>
      </c>
      <c r="G28" s="8">
        <f t="shared" si="1"/>
        <v>9.48</v>
      </c>
      <c r="H28" s="8">
        <f t="shared" si="1"/>
        <v>9.15</v>
      </c>
      <c r="I28" s="8">
        <f t="shared" si="1"/>
        <v>9.52</v>
      </c>
      <c r="J28" s="8">
        <f>IF(COUNTBLANK(J8:J27)=20,"",MAX(J8:J27))</f>
        <v>9.18</v>
      </c>
      <c r="K28" s="8">
        <f>IF(COUNTBLANK(K8:K27)=20,"",MAX(K8:K27))</f>
        <v>9.372222222222222</v>
      </c>
    </row>
    <row r="29" spans="1:11" ht="12.75">
      <c r="A29" s="7" t="s">
        <v>1</v>
      </c>
      <c r="B29" s="8">
        <f aca="true" t="shared" si="2" ref="B29:K29">IF(COUNTBLANK(B8:B27)=20,"",MIN(B8:B27))</f>
        <v>9.27</v>
      </c>
      <c r="C29" s="8">
        <f t="shared" si="2"/>
        <v>8.36</v>
      </c>
      <c r="D29" s="8">
        <f t="shared" si="2"/>
        <v>8.43</v>
      </c>
      <c r="E29" s="8">
        <f t="shared" si="2"/>
        <v>8.03</v>
      </c>
      <c r="F29" s="8">
        <f t="shared" si="2"/>
        <v>9.13</v>
      </c>
      <c r="G29" s="8">
        <f t="shared" si="2"/>
        <v>8.88</v>
      </c>
      <c r="H29" s="8">
        <f t="shared" si="2"/>
        <v>8.04</v>
      </c>
      <c r="I29" s="8">
        <f t="shared" si="2"/>
        <v>9.06</v>
      </c>
      <c r="J29" s="8">
        <f t="shared" si="2"/>
        <v>8.59</v>
      </c>
      <c r="K29" s="8">
        <f t="shared" si="2"/>
        <v>8.745555555555555</v>
      </c>
    </row>
    <row r="30" spans="1:11" ht="12.75">
      <c r="A30" s="7" t="s">
        <v>2</v>
      </c>
      <c r="B30" s="8">
        <f aca="true" t="shared" si="3" ref="B30:K30">IF(ISERR(AVERAGE(B8:B27)),"",AVERAGE(B8:B27))</f>
        <v>9.393333333333334</v>
      </c>
      <c r="C30" s="8">
        <f t="shared" si="3"/>
        <v>9.328333333333333</v>
      </c>
      <c r="D30" s="8">
        <f t="shared" si="3"/>
        <v>8.886666666666667</v>
      </c>
      <c r="E30" s="8">
        <f t="shared" si="3"/>
        <v>8.745000000000001</v>
      </c>
      <c r="F30" s="8">
        <f t="shared" si="3"/>
        <v>9.2975</v>
      </c>
      <c r="G30" s="8">
        <f t="shared" si="3"/>
        <v>9.227500000000001</v>
      </c>
      <c r="H30" s="8">
        <f t="shared" si="3"/>
        <v>8.7525</v>
      </c>
      <c r="I30" s="8">
        <f t="shared" si="3"/>
        <v>9.246666666666668</v>
      </c>
      <c r="J30" s="8">
        <f t="shared" si="3"/>
        <v>8.873333333333335</v>
      </c>
      <c r="K30" s="8">
        <f t="shared" si="3"/>
        <v>9.083425925925924</v>
      </c>
    </row>
    <row r="31" spans="1:11" ht="12.75">
      <c r="A31" s="7" t="s">
        <v>3</v>
      </c>
      <c r="B31" s="8">
        <f aca="true" t="shared" si="4" ref="B31:K31">IF(ISERR(STDEV(B8:B27)),"",STDEV(B8:B27))</f>
        <v>0.1018317090579549</v>
      </c>
      <c r="C31" s="8">
        <f t="shared" si="4"/>
        <v>0.3247049943153513</v>
      </c>
      <c r="D31" s="8">
        <f t="shared" si="4"/>
        <v>0.24350969117668425</v>
      </c>
      <c r="E31" s="8">
        <f t="shared" si="4"/>
        <v>0.38815413995420905</v>
      </c>
      <c r="F31" s="8">
        <f t="shared" si="4"/>
        <v>0.10463138760789785</v>
      </c>
      <c r="G31" s="8">
        <f t="shared" si="4"/>
        <v>0.15829345590335595</v>
      </c>
      <c r="H31" s="8">
        <f t="shared" si="4"/>
        <v>0.35629724567096915</v>
      </c>
      <c r="I31" s="8">
        <f t="shared" si="4"/>
        <v>0.14278612953607975</v>
      </c>
      <c r="J31" s="8">
        <f t="shared" si="4"/>
        <v>0.18622241508143128</v>
      </c>
      <c r="K31" s="8">
        <f t="shared" si="4"/>
        <v>0.17328052700764154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G-1 Sludge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I37">B7</f>
        <v>Rocker Cover L</v>
      </c>
      <c r="C37" s="26" t="str">
        <f t="shared" si="5"/>
        <v>Rocker Cover R</v>
      </c>
      <c r="D37" s="26" t="str">
        <f t="shared" si="5"/>
        <v>Rocker Cover Baffle L</v>
      </c>
      <c r="E37" s="26" t="str">
        <f t="shared" si="5"/>
        <v>Rocker Cover Baffle R</v>
      </c>
      <c r="F37" s="26" t="str">
        <f t="shared" si="5"/>
        <v>Timing Chain Cover</v>
      </c>
      <c r="G37" s="26" t="str">
        <f t="shared" si="5"/>
        <v>Oil Pan Baffle</v>
      </c>
      <c r="H37" s="26" t="str">
        <f t="shared" si="5"/>
        <v>Oil Pan</v>
      </c>
      <c r="I37" s="26" t="str">
        <f t="shared" si="5"/>
        <v>Valve Deck Area L</v>
      </c>
      <c r="J37" s="27" t="str">
        <f>J7</f>
        <v>Valve Deck Area R</v>
      </c>
      <c r="K37" s="27" t="str">
        <f>K7</f>
        <v>Average Sludge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7">IF(ISNUMBER(B8),IF(B$31=0,0,(B8-B$30)/B$31),"")</f>
        <v>2.029492272873926</v>
      </c>
      <c r="C38" s="10">
        <f t="shared" si="7"/>
        <v>0.6518737634848226</v>
      </c>
      <c r="D38" s="10">
        <f t="shared" si="7"/>
        <v>1.6563338049682972</v>
      </c>
      <c r="E38" s="10">
        <f t="shared" si="7"/>
        <v>1.37831841768611</v>
      </c>
      <c r="F38" s="10">
        <f t="shared" si="7"/>
        <v>0.8840559426263309</v>
      </c>
      <c r="G38" s="10">
        <f t="shared" si="7"/>
        <v>1.0897481454022782</v>
      </c>
      <c r="H38" s="10">
        <f t="shared" si="7"/>
        <v>1.1156415179450512</v>
      </c>
      <c r="I38" s="10">
        <f t="shared" si="7"/>
        <v>1.9142849114364764</v>
      </c>
      <c r="J38" s="10">
        <f t="shared" si="7"/>
        <v>1.6467763374917341</v>
      </c>
      <c r="K38" s="10">
        <f t="shared" si="7"/>
        <v>1.6666402237082394</v>
      </c>
      <c r="L38" s="10">
        <f aca="true" t="shared" si="8" ref="L38:L57">IF(ISERR(AVERAGE(B38:K38)),"",AVERAGE(B38:K38))</f>
        <v>1.4033165337623266</v>
      </c>
      <c r="M38" s="10">
        <f aca="true" t="shared" si="9" ref="M38:M57">IF(ISERR(STDEV(B38:K38)),"",STDEV(B38:K38))</f>
        <v>0.4548283282615658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-0.13093498534670883</v>
      </c>
      <c r="C39" s="10">
        <f t="shared" si="7"/>
        <v>0.2207131640145486</v>
      </c>
      <c r="D39" s="10">
        <f t="shared" si="7"/>
        <v>0.8760773844460419</v>
      </c>
      <c r="E39" s="10">
        <f t="shared" si="7"/>
        <v>0.7084814296517373</v>
      </c>
      <c r="F39" s="10">
        <f t="shared" si="7"/>
        <v>0.9796295580453905</v>
      </c>
      <c r="G39" s="10">
        <f t="shared" si="7"/>
        <v>0.9634005343411467</v>
      </c>
      <c r="H39" s="10">
        <f t="shared" si="7"/>
        <v>0.9472427982552312</v>
      </c>
      <c r="I39" s="10">
        <f t="shared" si="7"/>
        <v>0.8637627039408401</v>
      </c>
      <c r="J39" s="10">
        <f t="shared" si="7"/>
        <v>-0.501192798367064</v>
      </c>
      <c r="K39" s="10">
        <f t="shared" si="7"/>
        <v>0.7496942077148774</v>
      </c>
      <c r="L39" s="10">
        <f t="shared" si="8"/>
        <v>0.5676873996696041</v>
      </c>
      <c r="M39" s="10">
        <f t="shared" si="9"/>
        <v>0.5224973330890714</v>
      </c>
    </row>
    <row r="40" spans="1:13" ht="12.75">
      <c r="A40" s="22" t="str">
        <f t="shared" si="6"/>
        <v>CASTILLO</v>
      </c>
      <c r="B40" s="10">
        <f t="shared" si="7"/>
        <v>0.6546749267335267</v>
      </c>
      <c r="C40" s="10">
        <f t="shared" si="7"/>
        <v>0.25151034969099634</v>
      </c>
      <c r="D40" s="10">
        <f t="shared" si="7"/>
        <v>0.6296806200705901</v>
      </c>
      <c r="E40" s="10">
        <f t="shared" si="7"/>
        <v>0.24474813024332578</v>
      </c>
      <c r="F40" s="10">
        <f t="shared" si="7"/>
        <v>0.406187865531016</v>
      </c>
      <c r="G40" s="10">
        <f t="shared" si="7"/>
        <v>-0.3632493818007668</v>
      </c>
      <c r="H40" s="10">
        <f t="shared" si="7"/>
        <v>-0.25961469285513533</v>
      </c>
      <c r="I40" s="10">
        <f t="shared" si="7"/>
        <v>-0.04668987588870213</v>
      </c>
      <c r="J40" s="10">
        <f t="shared" si="7"/>
        <v>0.46539331276940227</v>
      </c>
      <c r="K40" s="10">
        <f t="shared" si="7"/>
        <v>0.23671741555074455</v>
      </c>
      <c r="L40" s="10">
        <f t="shared" si="8"/>
        <v>0.22193586700449974</v>
      </c>
      <c r="M40" s="10">
        <f t="shared" si="9"/>
        <v>0.3487828446900076</v>
      </c>
    </row>
    <row r="41" spans="1:13" ht="12.75">
      <c r="A41" s="22" t="str">
        <f t="shared" si="6"/>
        <v>CUNNIFF</v>
      </c>
      <c r="B41" s="10">
        <f t="shared" si="7"/>
        <v>-1.2111486144570436</v>
      </c>
      <c r="C41" s="10">
        <f t="shared" si="7"/>
        <v>-2.982194146336089</v>
      </c>
      <c r="D41" s="10">
        <f t="shared" si="7"/>
        <v>-1.8753531510798132</v>
      </c>
      <c r="E41" s="10">
        <f t="shared" si="7"/>
        <v>-1.5071332230773422</v>
      </c>
      <c r="F41" s="10">
        <f t="shared" si="7"/>
        <v>-1.6008580582692695</v>
      </c>
      <c r="G41" s="10">
        <f t="shared" si="7"/>
        <v>-0.7422922149841723</v>
      </c>
      <c r="H41" s="10">
        <f t="shared" si="7"/>
        <v>-1.3261399175573225</v>
      </c>
      <c r="I41" s="10">
        <f t="shared" si="7"/>
        <v>-0.7470380142191221</v>
      </c>
      <c r="J41" s="10">
        <f t="shared" si="7"/>
        <v>-0.23269665638471068</v>
      </c>
      <c r="K41" s="10">
        <f t="shared" si="7"/>
        <v>-1.9498461610488393</v>
      </c>
      <c r="L41" s="10">
        <f t="shared" si="8"/>
        <v>-1.4174700157413722</v>
      </c>
      <c r="M41" s="10">
        <f t="shared" si="9"/>
        <v>0.7705016653872799</v>
      </c>
    </row>
    <row r="42" spans="1:13" ht="12.75">
      <c r="A42" s="22" t="str">
        <f t="shared" si="6"/>
        <v>FOECKING</v>
      </c>
      <c r="B42" s="10">
        <f t="shared" si="7"/>
        <v>-0.22913622435675354</v>
      </c>
      <c r="C42" s="10">
        <f t="shared" si="7"/>
        <v>0.12832160698519987</v>
      </c>
      <c r="D42" s="10">
        <f t="shared" si="7"/>
        <v>-0.19164192784757278</v>
      </c>
      <c r="E42" s="10">
        <f t="shared" si="7"/>
        <v>-0.2705110913215749</v>
      </c>
      <c r="F42" s="10">
        <f t="shared" si="7"/>
        <v>0.02389340385477763</v>
      </c>
      <c r="G42" s="10">
        <f t="shared" si="7"/>
        <v>-0.11055415967849279</v>
      </c>
      <c r="H42" s="10">
        <f t="shared" si="7"/>
        <v>0.021049839961228133</v>
      </c>
      <c r="I42" s="10">
        <f t="shared" si="7"/>
        <v>-0.5369335727199999</v>
      </c>
      <c r="J42" s="10">
        <f t="shared" si="7"/>
        <v>0.5727917695623398</v>
      </c>
      <c r="K42" s="10">
        <f t="shared" si="7"/>
        <v>-0.07106865974772697</v>
      </c>
      <c r="L42" s="10">
        <f t="shared" si="8"/>
        <v>-0.06637890153085754</v>
      </c>
      <c r="M42" s="10">
        <f t="shared" si="9"/>
        <v>0.2924012040952864</v>
      </c>
    </row>
    <row r="43" spans="1:13" ht="12.75">
      <c r="A43" s="22" t="str">
        <f t="shared" si="6"/>
        <v>GARCIA-O</v>
      </c>
      <c r="B43" s="10">
        <f t="shared" si="7"/>
        <v>-0.5237399413868353</v>
      </c>
      <c r="C43" s="10">
        <f t="shared" si="7"/>
        <v>0.09752442130875213</v>
      </c>
      <c r="D43" s="10">
        <f t="shared" si="7"/>
        <v>-0.684435456598469</v>
      </c>
      <c r="E43" s="10">
        <f t="shared" si="7"/>
        <v>0.7342443907299819</v>
      </c>
      <c r="F43" s="10">
        <f t="shared" si="7"/>
        <v>-1.0274163657549118</v>
      </c>
      <c r="G43" s="10">
        <f t="shared" si="7"/>
        <v>0.39483628456603287</v>
      </c>
      <c r="H43" s="10">
        <f t="shared" si="7"/>
        <v>0.6665782654388677</v>
      </c>
      <c r="I43" s="10">
        <f t="shared" si="7"/>
        <v>-1.3073165248834606</v>
      </c>
      <c r="J43" s="10">
        <f t="shared" si="7"/>
        <v>-1.038185082331761</v>
      </c>
      <c r="K43" s="10">
        <f t="shared" si="7"/>
        <v>-0.058244239943632106</v>
      </c>
      <c r="L43" s="10">
        <f t="shared" si="8"/>
        <v>-0.2746154248855436</v>
      </c>
      <c r="M43" s="10">
        <f t="shared" si="9"/>
        <v>0.7441138473046707</v>
      </c>
    </row>
    <row r="44" spans="1:13" ht="12.75">
      <c r="A44" s="22" t="str">
        <f t="shared" si="6"/>
        <v>GARCIA-P</v>
      </c>
      <c r="B44" s="10">
        <f t="shared" si="7"/>
        <v>-1.014746136436989</v>
      </c>
      <c r="C44" s="10">
        <f t="shared" si="7"/>
        <v>0.18991597833810087</v>
      </c>
      <c r="D44" s="10">
        <f t="shared" si="7"/>
        <v>0.054754836527878985</v>
      </c>
      <c r="E44" s="10">
        <f t="shared" si="7"/>
        <v>-0.11593332485210747</v>
      </c>
      <c r="F44" s="10">
        <f t="shared" si="7"/>
        <v>0.5973350963691352</v>
      </c>
      <c r="G44" s="10">
        <f t="shared" si="7"/>
        <v>-0.23690177073963542</v>
      </c>
      <c r="H44" s="10">
        <f t="shared" si="7"/>
        <v>0.3017143727775916</v>
      </c>
      <c r="I44" s="10">
        <f t="shared" si="7"/>
        <v>-1.167246897217379</v>
      </c>
      <c r="J44" s="10">
        <f t="shared" si="7"/>
        <v>-1.4677789095035207</v>
      </c>
      <c r="K44" s="10">
        <f t="shared" si="7"/>
        <v>-0.24419832710312553</v>
      </c>
      <c r="L44" s="10">
        <f t="shared" si="8"/>
        <v>-0.31030850818400507</v>
      </c>
      <c r="M44" s="10">
        <f t="shared" si="9"/>
        <v>0.6831088268549186</v>
      </c>
    </row>
    <row r="45" spans="1:13" ht="12.75">
      <c r="A45" s="22" t="str">
        <f t="shared" si="6"/>
        <v>KOBRINETZ</v>
      </c>
      <c r="B45" s="10">
        <f t="shared" si="7"/>
        <v>-0.5237399413868353</v>
      </c>
      <c r="C45" s="10">
        <f t="shared" si="7"/>
        <v>-0.45682492086731835</v>
      </c>
      <c r="D45" s="10">
        <f t="shared" si="7"/>
        <v>-0.15057580045166538</v>
      </c>
      <c r="E45" s="10">
        <f t="shared" si="7"/>
        <v>0.11593332485209831</v>
      </c>
      <c r="F45" s="10">
        <f t="shared" si="7"/>
        <v>-0.7406955194977161</v>
      </c>
      <c r="G45" s="10">
        <f t="shared" si="7"/>
        <v>-0.7422922149841723</v>
      </c>
      <c r="H45" s="10">
        <f t="shared" si="7"/>
        <v>0.6385118121572317</v>
      </c>
      <c r="I45" s="10">
        <f t="shared" si="7"/>
        <v>-0.9571424557182568</v>
      </c>
      <c r="J45" s="10">
        <f t="shared" si="7"/>
        <v>-1.5214781378999895</v>
      </c>
      <c r="K45" s="10">
        <f t="shared" si="7"/>
        <v>-0.3724425251441562</v>
      </c>
      <c r="L45" s="10">
        <f t="shared" si="8"/>
        <v>-0.47107463789407794</v>
      </c>
      <c r="M45" s="10">
        <f t="shared" si="9"/>
        <v>0.5941425900524436</v>
      </c>
    </row>
    <row r="46" spans="1:13" ht="12.75">
      <c r="A46" s="22" t="str">
        <f t="shared" si="6"/>
        <v>LOPEZ</v>
      </c>
      <c r="B46" s="10">
        <f t="shared" si="7"/>
        <v>1.734888555843844</v>
      </c>
      <c r="C46" s="10">
        <f t="shared" si="7"/>
        <v>0.9906428059257588</v>
      </c>
      <c r="D46" s="10">
        <f t="shared" si="7"/>
        <v>0.793945129654227</v>
      </c>
      <c r="E46" s="10">
        <f t="shared" si="7"/>
        <v>0.9403480793559431</v>
      </c>
      <c r="F46" s="10">
        <f t="shared" si="7"/>
        <v>1.553071250559765</v>
      </c>
      <c r="G46" s="10">
        <f t="shared" si="7"/>
        <v>1.595138589646815</v>
      </c>
      <c r="H46" s="10">
        <f t="shared" si="7"/>
        <v>0.5262459990306834</v>
      </c>
      <c r="I46" s="10">
        <f t="shared" si="7"/>
        <v>0.09337975177737938</v>
      </c>
      <c r="J46" s="10">
        <f t="shared" si="7"/>
        <v>0.8412879115446836</v>
      </c>
      <c r="K46" s="10">
        <f t="shared" si="7"/>
        <v>1.1729000612502745</v>
      </c>
      <c r="L46" s="10">
        <f t="shared" si="8"/>
        <v>1.0241848134589375</v>
      </c>
      <c r="M46" s="10">
        <f t="shared" si="9"/>
        <v>0.5101069050270972</v>
      </c>
    </row>
    <row r="47" spans="1:13" ht="12.75">
      <c r="A47" s="22" t="str">
        <f t="shared" si="6"/>
        <v>RAMIREZ</v>
      </c>
      <c r="B47" s="10">
        <f t="shared" si="7"/>
        <v>-0.22913622435675354</v>
      </c>
      <c r="C47" s="10">
        <f t="shared" si="7"/>
        <v>0.18991597833810087</v>
      </c>
      <c r="D47" s="10">
        <f t="shared" si="7"/>
        <v>0.01368870913197157</v>
      </c>
      <c r="E47" s="10">
        <f t="shared" si="7"/>
        <v>-0.9918740015124414</v>
      </c>
      <c r="F47" s="10">
        <f t="shared" si="7"/>
        <v>-0.07168021156429893</v>
      </c>
      <c r="G47" s="10">
        <f t="shared" si="7"/>
        <v>0.20531486797433574</v>
      </c>
      <c r="H47" s="10">
        <f t="shared" si="7"/>
        <v>-1.2138741044307741</v>
      </c>
      <c r="I47" s="10">
        <f t="shared" si="7"/>
        <v>0.9337975177738933</v>
      </c>
      <c r="J47" s="10">
        <f t="shared" si="7"/>
        <v>1.0560848251305681</v>
      </c>
      <c r="K47" s="10">
        <f t="shared" si="7"/>
        <v>-0.26984716671133574</v>
      </c>
      <c r="L47" s="10">
        <f t="shared" si="8"/>
        <v>-0.03776098102267342</v>
      </c>
      <c r="M47" s="10">
        <f t="shared" si="9"/>
        <v>0.7179606172655806</v>
      </c>
    </row>
    <row r="48" spans="1:13" ht="12.75">
      <c r="A48" s="22" t="str">
        <f t="shared" si="6"/>
        <v>RODRIGUEZ</v>
      </c>
      <c r="B48" s="10">
        <f t="shared" si="7"/>
        <v>-0.5237399413868353</v>
      </c>
      <c r="C48" s="10">
        <f t="shared" si="7"/>
        <v>0.25151034969099634</v>
      </c>
      <c r="D48" s="10">
        <f t="shared" si="7"/>
        <v>-1.5057580045166392</v>
      </c>
      <c r="E48" s="10">
        <f t="shared" si="7"/>
        <v>-1.8420517170945307</v>
      </c>
      <c r="F48" s="10">
        <f t="shared" si="7"/>
        <v>-1.4097108274311503</v>
      </c>
      <c r="G48" s="10">
        <f t="shared" si="7"/>
        <v>-2.195289742187206</v>
      </c>
      <c r="H48" s="10">
        <f t="shared" si="7"/>
        <v>-1.999734796316598</v>
      </c>
      <c r="I48" s="10">
        <f t="shared" si="7"/>
        <v>0.9337975177738933</v>
      </c>
      <c r="J48" s="10">
        <f t="shared" si="7"/>
        <v>-0.0715989711953044</v>
      </c>
      <c r="K48" s="10">
        <f t="shared" si="7"/>
        <v>-1.3727472698641912</v>
      </c>
      <c r="L48" s="10">
        <f t="shared" si="8"/>
        <v>-0.9735323402527566</v>
      </c>
      <c r="M48" s="10">
        <f t="shared" si="9"/>
        <v>1.0586905282873007</v>
      </c>
    </row>
    <row r="49" spans="1:13" ht="12.75">
      <c r="A49" s="22" t="str">
        <f t="shared" si="6"/>
        <v>WALKER</v>
      </c>
      <c r="B49" s="10">
        <f t="shared" si="7"/>
        <v>-0.032733746336681566</v>
      </c>
      <c r="C49" s="10">
        <f t="shared" si="7"/>
        <v>0.4670906494261361</v>
      </c>
      <c r="D49" s="10">
        <f t="shared" si="7"/>
        <v>0.38328385569514556</v>
      </c>
      <c r="E49" s="10">
        <f t="shared" si="7"/>
        <v>0.605429585338759</v>
      </c>
      <c r="F49" s="10">
        <f t="shared" si="7"/>
        <v>0.406187865531016</v>
      </c>
      <c r="G49" s="10">
        <f t="shared" si="7"/>
        <v>0.14214106244377003</v>
      </c>
      <c r="H49" s="10">
        <f t="shared" si="7"/>
        <v>0.5823789055939601</v>
      </c>
      <c r="I49" s="10">
        <f t="shared" si="7"/>
        <v>0.023344937944338624</v>
      </c>
      <c r="J49" s="10">
        <f t="shared" si="7"/>
        <v>0.2505963991835177</v>
      </c>
      <c r="K49" s="10">
        <f t="shared" si="7"/>
        <v>0.5124424413389636</v>
      </c>
      <c r="L49" s="10">
        <f t="shared" si="8"/>
        <v>0.3340161956158925</v>
      </c>
      <c r="M49" s="10">
        <f t="shared" si="9"/>
        <v>0.22787109683335674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2.029492272873926</v>
      </c>
      <c r="C58" s="10">
        <f t="shared" si="10"/>
        <v>-2.982194146336089</v>
      </c>
      <c r="D58" s="10">
        <f t="shared" si="10"/>
        <v>-1.8753531510798132</v>
      </c>
      <c r="E58" s="10">
        <f t="shared" si="10"/>
        <v>-1.8420517170945307</v>
      </c>
      <c r="F58" s="10">
        <f t="shared" si="10"/>
        <v>-1.6008580582692695</v>
      </c>
      <c r="G58" s="10">
        <f t="shared" si="10"/>
        <v>-2.195289742187206</v>
      </c>
      <c r="H58" s="10">
        <f t="shared" si="10"/>
        <v>-1.999734796316598</v>
      </c>
      <c r="I58" s="10">
        <f t="shared" si="10"/>
        <v>1.9142849114364764</v>
      </c>
      <c r="J58" s="10">
        <f t="shared" si="10"/>
        <v>1.6467763374917341</v>
      </c>
      <c r="K58" s="10">
        <f t="shared" si="10"/>
        <v>-1.9498461610488393</v>
      </c>
      <c r="L58" s="10">
        <f t="shared" si="10"/>
        <v>-1.4174700157413722</v>
      </c>
      <c r="M58" s="10">
        <f t="shared" si="10"/>
        <v>1.0586905282873007</v>
      </c>
    </row>
    <row r="59" spans="1:13" ht="12.75">
      <c r="A59" s="7" t="s">
        <v>6</v>
      </c>
      <c r="B59" s="10">
        <f>IF(MAX(B38:B57)&lt;0,MAX(B38:B57),IF(MIN(B38:B57)&gt;=0,MIN(B38:B57),IF(ABS(DMAX(B37:B57,1,'criteria-sludge'!B1:B2))&lt;MIN(DMIN(B37:B57,1,'criteria-sludge'!B3:B4)),DMAX(B37:B57,1,'criteria-sludge'!B1:B2),DMIN(B37:B57,1,'criteria-sludge'!B3:B4))))</f>
        <v>-0.032733746336681566</v>
      </c>
      <c r="C59" s="10">
        <f>IF(MAX(C38:C57)&lt;0,MAX(C38:C57),IF(MIN(C38:C57)&gt;=0,MIN(C38:C57),IF(ABS(DMAX(C37:C57,1,'criteria-sludge'!C1:C2))&lt;MIN(DMIN(C37:C57,1,'criteria-sludge'!C3:C4)),DMAX(C37:C57,1,'criteria-sludge'!C1:C2),DMIN(C37:C57,1,'criteria-sludge'!C3:C4))))</f>
        <v>0.09752442130875213</v>
      </c>
      <c r="D59" s="10">
        <f>IF(MAX(D38:D57)&lt;0,MAX(D38:D57),IF(MIN(D38:D57)&gt;=0,MIN(D38:D57),IF(ABS(DMAX(D37:D57,1,'criteria-sludge'!D1:D2))&lt;MIN(DMIN(D37:D57,1,'criteria-sludge'!D3:D4)),DMAX(D37:D57,1,'criteria-sludge'!D1:D2),DMIN(D37:D57,1,'criteria-sludge'!D3:D4))))</f>
        <v>0.01368870913197157</v>
      </c>
      <c r="E59" s="10">
        <f>IF(MAX(E38:E57)&lt;0,MAX(E38:E57),IF(MIN(E38:E57)&gt;=0,MIN(E38:E57),IF(ABS(DMAX(E37:E57,1,'criteria-sludge'!E1:E2))&lt;MIN(DMIN(E37:E57,1,'criteria-sludge'!E3:E4)),DMAX(E37:E57,1,'criteria-sludge'!E1:E2),DMIN(E37:E57,1,'criteria-sludge'!E3:E4))))</f>
        <v>0.11593332485209831</v>
      </c>
      <c r="F59" s="10">
        <f>IF(MAX(F38:F57)&lt;0,MAX(F38:F57),IF(MIN(F38:F57)&gt;=0,MIN(F38:F57),IF(ABS(DMAX(F37:F57,1,'criteria-sludge'!F1:F2))&lt;MIN(DMIN(F37:F57,1,'criteria-sludge'!F3:F4)),DMAX(F37:F57,1,'criteria-sludge'!F1:F2),DMIN(F37:F57,1,'criteria-sludge'!F3:F4))))</f>
        <v>0.02389340385477763</v>
      </c>
      <c r="G59" s="10">
        <f>IF(MAX(G38:G57)&lt;0,MAX(G38:G57),IF(MIN(G38:G57)&gt;=0,MIN(G38:G57),IF(ABS(DMAX(G37:G57,1,'criteria-sludge'!G1:G2))&lt;MIN(DMIN(G37:G57,1,'criteria-sludge'!G3:G4)),DMAX(G37:G57,1,'criteria-sludge'!G1:G2),DMIN(G37:G57,1,'criteria-sludge'!G3:G4))))</f>
        <v>-0.11055415967849279</v>
      </c>
      <c r="H59" s="10">
        <f>IF(MAX(H38:H57)&lt;0,MAX(H38:H57),IF(MIN(H38:H57)&gt;=0,MIN(H38:H57),IF(ABS(DMAX(H37:H57,1,'criteria-sludge'!H1:H2))&lt;MIN(DMIN(H37:H57,1,'criteria-sludge'!H3:H4)),DMAX(H37:H57,1,'criteria-sludge'!H1:H2),DMIN(H37:H57,1,'criteria-sludge'!H3:H4))))</f>
        <v>0.021049839961228133</v>
      </c>
      <c r="I59" s="10">
        <f>IF(MAX(I38:I57)&lt;0,MAX(I38:I57),IF(MIN(I38:I57)&gt;=0,MIN(I38:I57),IF(ABS(DMAX(I37:I57,1,'criteria-sludge'!I1:I2))&lt;MIN(DMIN(I37:I57,1,'criteria-sludge'!I3:I4)),DMAX(I37:I57,1,'criteria-sludge'!I1:I2),DMIN(I37:I57,1,'criteria-sludge'!I3:I4))))</f>
        <v>0.023344937944338624</v>
      </c>
      <c r="J59" s="10">
        <f>IF(MAX(J38:J57)&lt;0,MAX(J38:J57),IF(MIN(J38:J57)&gt;=0,MIN(J38:J57),IF(ABS(DMAX(J37:J57,1,'criteria-sludge'!J1:J2))&lt;MIN(DMIN(J37:J57,1,'criteria-sludge'!J3:J4)),DMAX(J37:J57,1,'criteria-sludge'!J1:J2),DMIN(J37:J57,1,'criteria-sludge'!J3:J4))))</f>
        <v>-0.0715989711953044</v>
      </c>
      <c r="K59" s="10">
        <f>IF(MAX(K38:K57)&lt;0,MAX(K38:K57),IF(MIN(K38:K57)&gt;=0,MIN(K38:K57),IF(ABS(DMAX(K37:K57,1,'criteria-sludge'!K1:K2))&lt;MIN(DMIN(K37:K57,1,'criteria-sludge'!K3:K4)),DMAX(K37:K57,1,'criteria-sludge'!K1:K2),DMIN(K37:K57,1,'criteria-sludge'!K3:K4))))</f>
        <v>-0.058244239943632106</v>
      </c>
      <c r="L59" s="10">
        <f>IF(MAX(L38:L57)&lt;0,MAX(L38:L57),IF(MIN(L38:L57)&gt;=0,MIN(L38:L57),IF(ABS(DMAX(L37:L57,1,'criteria-sludge'!L1:L2))&lt;MIN(DMIN(L37:L57,1,'criteria-sludge'!L3:L4)),DMAX(L37:L57,1,'criteria-sludge'!L1:L2),DMIN(L37:L57,1,'criteria-sludge'!L3:L4))))</f>
        <v>-0.03776098102267342</v>
      </c>
      <c r="M59" s="10">
        <f>IF(MAX(M38:M57)&lt;0,MAX(M38:M57),IF(MIN(M38:M57)&gt;=0,MIN(M38:M57),IF(ABS(DMAX(M37:M57,1,'criteria-sludge'!M1:M2))&lt;MIN(DMIN(M37:M57,1,'criteria-sludge'!M3:M4)),DMAX(M37:M57,1,'criteria-sludge'!M1:M2),DMIN(M37:M57,1,'criteria-sludge'!M3:M4))))</f>
        <v>0.22787109683335674</v>
      </c>
    </row>
    <row r="60" spans="1:13" ht="12.75">
      <c r="A60" s="7" t="s">
        <v>7</v>
      </c>
      <c r="B60" s="10">
        <f>IF(ISERR(AVERAGE(B38:B57)),"",AVERAGE(B38:B57))</f>
        <v>-1.1619177842092654E-14</v>
      </c>
      <c r="C60" s="10">
        <f aca="true" t="shared" si="11" ref="C60:K60">IF(ISERR(AVERAGE(C38:C57)),"",AVERAGE(C38:C57))</f>
        <v>4.2095956350370517E-16</v>
      </c>
      <c r="D60" s="10">
        <f t="shared" si="11"/>
        <v>-6.19874522082379E-16</v>
      </c>
      <c r="E60" s="10">
        <f t="shared" si="11"/>
        <v>-3.4046839421838135E-15</v>
      </c>
      <c r="F60" s="10">
        <f t="shared" si="11"/>
        <v>7.0637939941775585E-15</v>
      </c>
      <c r="G60" s="10">
        <f t="shared" si="11"/>
        <v>-5.567305875568233E-15</v>
      </c>
      <c r="H60" s="10">
        <f t="shared" si="11"/>
        <v>1.2212453270876722E-15</v>
      </c>
      <c r="I60" s="10">
        <f t="shared" si="11"/>
        <v>-8.293712938645115E-15</v>
      </c>
      <c r="J60" s="10">
        <f t="shared" si="11"/>
        <v>-8.719876672576751E-15</v>
      </c>
      <c r="K60" s="10">
        <f t="shared" si="11"/>
        <v>7.669790728452123E-15</v>
      </c>
      <c r="L60" s="24"/>
      <c r="M60" s="24"/>
    </row>
    <row r="61" spans="1:13" ht="12.75">
      <c r="A61" s="7" t="s">
        <v>8</v>
      </c>
      <c r="B61" s="10">
        <f>IF(ISERR(STDEV(B38:B57)),"",STDEV(B38:B57))</f>
        <v>1.000000000001593</v>
      </c>
      <c r="C61" s="10">
        <f aca="true" t="shared" si="12" ref="C61:K61">IF(ISERR(STDEV(C38:C57)),"",STDEV(C38:C57))</f>
        <v>1.0000000000000053</v>
      </c>
      <c r="D61" s="10">
        <f t="shared" si="12"/>
        <v>1.0000000000000464</v>
      </c>
      <c r="E61" s="10">
        <f t="shared" si="12"/>
        <v>1.0000000000001479</v>
      </c>
      <c r="F61" s="10">
        <f t="shared" si="12"/>
        <v>0.9999999999987721</v>
      </c>
      <c r="G61" s="10">
        <f t="shared" si="12"/>
        <v>0.9999999999998106</v>
      </c>
      <c r="H61" s="10">
        <f t="shared" si="12"/>
        <v>1.0000000000000335</v>
      </c>
      <c r="I61" s="10">
        <f t="shared" si="12"/>
        <v>0.999999999999623</v>
      </c>
      <c r="J61" s="10">
        <f t="shared" si="12"/>
        <v>1.00000000000039</v>
      </c>
      <c r="K61" s="10">
        <f t="shared" si="12"/>
        <v>0.9999999999997335</v>
      </c>
      <c r="L61" s="24"/>
      <c r="M61" s="24"/>
    </row>
    <row r="62" spans="1:13" ht="12.75">
      <c r="A62" s="22" t="s">
        <v>9</v>
      </c>
      <c r="B62" s="10">
        <f>B30</f>
        <v>9.393333333333334</v>
      </c>
      <c r="C62" s="10">
        <f aca="true" t="shared" si="13" ref="C62:K62">C30</f>
        <v>9.328333333333333</v>
      </c>
      <c r="D62" s="10">
        <f t="shared" si="13"/>
        <v>8.886666666666667</v>
      </c>
      <c r="E62" s="10">
        <f t="shared" si="13"/>
        <v>8.745000000000001</v>
      </c>
      <c r="F62" s="10">
        <f t="shared" si="13"/>
        <v>9.2975</v>
      </c>
      <c r="G62" s="10">
        <f t="shared" si="13"/>
        <v>9.227500000000001</v>
      </c>
      <c r="H62" s="10">
        <f t="shared" si="13"/>
        <v>8.7525</v>
      </c>
      <c r="I62" s="10">
        <f t="shared" si="13"/>
        <v>9.246666666666668</v>
      </c>
      <c r="J62" s="10">
        <f t="shared" si="13"/>
        <v>8.873333333333335</v>
      </c>
      <c r="K62" s="10">
        <f t="shared" si="13"/>
        <v>9.083425925925924</v>
      </c>
      <c r="L62" s="24"/>
      <c r="M62" s="24"/>
    </row>
    <row r="63" spans="1:13" ht="12.75">
      <c r="A63" s="22" t="s">
        <v>10</v>
      </c>
      <c r="B63" s="10">
        <f>B31</f>
        <v>0.1018317090579549</v>
      </c>
      <c r="C63" s="10">
        <f aca="true" t="shared" si="14" ref="C63:K63">C31</f>
        <v>0.3247049943153513</v>
      </c>
      <c r="D63" s="10">
        <f t="shared" si="14"/>
        <v>0.24350969117668425</v>
      </c>
      <c r="E63" s="10">
        <f t="shared" si="14"/>
        <v>0.38815413995420905</v>
      </c>
      <c r="F63" s="10">
        <f t="shared" si="14"/>
        <v>0.10463138760789785</v>
      </c>
      <c r="G63" s="10">
        <f t="shared" si="14"/>
        <v>0.15829345590335595</v>
      </c>
      <c r="H63" s="10">
        <f t="shared" si="14"/>
        <v>0.35629724567096915</v>
      </c>
      <c r="I63" s="10">
        <f t="shared" si="14"/>
        <v>0.14278612953607975</v>
      </c>
      <c r="J63" s="10">
        <f t="shared" si="14"/>
        <v>0.18622241508143128</v>
      </c>
      <c r="K63" s="10">
        <f t="shared" si="14"/>
        <v>0.17328052700764154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J1" t="s">
        <v>22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64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47</v>
      </c>
      <c r="C7" s="26" t="s">
        <v>37</v>
      </c>
      <c r="D7" s="26" t="s">
        <v>36</v>
      </c>
      <c r="E7" s="26" t="s">
        <v>49</v>
      </c>
      <c r="F7" s="26" t="s">
        <v>49</v>
      </c>
      <c r="G7" s="26" t="s">
        <v>49</v>
      </c>
      <c r="H7" s="26" t="s">
        <v>49</v>
      </c>
      <c r="I7" s="26" t="s">
        <v>49</v>
      </c>
      <c r="J7" s="27" t="s">
        <v>49</v>
      </c>
      <c r="K7" s="27" t="s">
        <v>48</v>
      </c>
    </row>
    <row r="8" spans="1:11" ht="12.75">
      <c r="A8" s="18" t="s">
        <v>31</v>
      </c>
      <c r="B8" s="29">
        <v>8.41</v>
      </c>
      <c r="C8" s="29">
        <v>9.36</v>
      </c>
      <c r="D8" s="29">
        <v>9.28</v>
      </c>
      <c r="E8" s="29"/>
      <c r="F8" s="29"/>
      <c r="G8" s="29"/>
      <c r="H8" s="29"/>
      <c r="I8" s="29"/>
      <c r="J8" s="10"/>
      <c r="K8" s="10">
        <f aca="true" t="shared" si="0" ref="K8:K27">IF(ISERR(AVERAGE(B8:J8)),"",AVERAGE(B8:J8))</f>
        <v>9.016666666666666</v>
      </c>
    </row>
    <row r="9" spans="1:11" ht="12.75">
      <c r="A9" s="18" t="s">
        <v>53</v>
      </c>
      <c r="B9" s="29">
        <v>8.73</v>
      </c>
      <c r="C9" s="29">
        <v>9.5</v>
      </c>
      <c r="D9" s="29">
        <v>9.38</v>
      </c>
      <c r="E9" s="29"/>
      <c r="F9" s="29"/>
      <c r="G9" s="29"/>
      <c r="H9" s="29"/>
      <c r="I9" s="29"/>
      <c r="J9" s="10"/>
      <c r="K9" s="10">
        <f t="shared" si="0"/>
        <v>9.203333333333333</v>
      </c>
    </row>
    <row r="10" spans="1:11" ht="12.75">
      <c r="A10" s="18" t="s">
        <v>29</v>
      </c>
      <c r="B10" s="29">
        <v>8.37</v>
      </c>
      <c r="C10" s="29">
        <v>9.7</v>
      </c>
      <c r="D10" s="29">
        <v>9.18</v>
      </c>
      <c r="E10" s="29"/>
      <c r="F10" s="29"/>
      <c r="G10" s="29"/>
      <c r="H10" s="29"/>
      <c r="I10" s="29"/>
      <c r="J10" s="10"/>
      <c r="K10" s="10">
        <f t="shared" si="0"/>
        <v>9.083333333333334</v>
      </c>
    </row>
    <row r="11" spans="1:11" ht="12.75">
      <c r="A11" s="18" t="s">
        <v>25</v>
      </c>
      <c r="B11" s="29">
        <v>8.2</v>
      </c>
      <c r="C11" s="29">
        <v>9.7</v>
      </c>
      <c r="D11" s="29">
        <v>9.38</v>
      </c>
      <c r="E11" s="29"/>
      <c r="F11" s="29"/>
      <c r="G11" s="29"/>
      <c r="H11" s="29"/>
      <c r="I11" s="29"/>
      <c r="J11" s="10"/>
      <c r="K11" s="10">
        <f t="shared" si="0"/>
        <v>9.093333333333334</v>
      </c>
    </row>
    <row r="12" spans="1:11" ht="12.75">
      <c r="A12" s="18" t="s">
        <v>35</v>
      </c>
      <c r="B12" s="29">
        <v>8.7</v>
      </c>
      <c r="C12" s="29">
        <v>9.6</v>
      </c>
      <c r="D12" s="29">
        <v>9.45</v>
      </c>
      <c r="E12" s="29"/>
      <c r="F12" s="29"/>
      <c r="G12" s="29"/>
      <c r="H12" s="29"/>
      <c r="I12" s="29"/>
      <c r="J12" s="10"/>
      <c r="K12" s="10">
        <f t="shared" si="0"/>
        <v>9.249999999999998</v>
      </c>
    </row>
    <row r="13" spans="1:11" ht="12.75">
      <c r="A13" s="18" t="s">
        <v>28</v>
      </c>
      <c r="B13" s="29">
        <v>8.11</v>
      </c>
      <c r="C13" s="29">
        <v>9.4</v>
      </c>
      <c r="D13" s="29">
        <v>9.21</v>
      </c>
      <c r="E13" s="29"/>
      <c r="F13" s="29"/>
      <c r="G13" s="29"/>
      <c r="H13" s="29"/>
      <c r="I13" s="29"/>
      <c r="J13" s="10"/>
      <c r="K13" s="10">
        <f t="shared" si="0"/>
        <v>8.906666666666666</v>
      </c>
    </row>
    <row r="14" spans="1:11" ht="12.75">
      <c r="A14" s="18" t="s">
        <v>27</v>
      </c>
      <c r="B14" s="29">
        <v>8.47</v>
      </c>
      <c r="C14" s="29">
        <v>9.71</v>
      </c>
      <c r="D14" s="29">
        <v>9.7</v>
      </c>
      <c r="E14" s="29"/>
      <c r="F14" s="29"/>
      <c r="G14" s="29"/>
      <c r="H14" s="29"/>
      <c r="I14" s="29"/>
      <c r="J14" s="10"/>
      <c r="K14" s="10">
        <f t="shared" si="0"/>
        <v>9.293333333333333</v>
      </c>
    </row>
    <row r="15" spans="1:11" ht="12.75">
      <c r="A15" s="18" t="s">
        <v>24</v>
      </c>
      <c r="B15" s="29">
        <v>8.5</v>
      </c>
      <c r="C15" s="29">
        <v>9.54</v>
      </c>
      <c r="D15" s="29">
        <v>9.44</v>
      </c>
      <c r="E15" s="29"/>
      <c r="F15" s="29"/>
      <c r="G15" s="29"/>
      <c r="H15" s="29"/>
      <c r="I15" s="29"/>
      <c r="J15" s="10"/>
      <c r="K15" s="10">
        <f t="shared" si="0"/>
        <v>9.159999999999998</v>
      </c>
    </row>
    <row r="16" spans="1:11" ht="12.75">
      <c r="A16" s="18" t="s">
        <v>26</v>
      </c>
      <c r="B16" s="29">
        <v>8.48</v>
      </c>
      <c r="C16" s="29">
        <v>9.86</v>
      </c>
      <c r="D16" s="29">
        <v>9.7</v>
      </c>
      <c r="E16" s="29"/>
      <c r="F16" s="29"/>
      <c r="G16" s="29"/>
      <c r="H16" s="29"/>
      <c r="I16" s="29"/>
      <c r="J16" s="10"/>
      <c r="K16" s="10">
        <f t="shared" si="0"/>
        <v>9.346666666666666</v>
      </c>
    </row>
    <row r="17" spans="1:11" ht="12.75">
      <c r="A17" s="18" t="s">
        <v>32</v>
      </c>
      <c r="B17" s="29">
        <v>8.39</v>
      </c>
      <c r="C17" s="29">
        <v>9.29</v>
      </c>
      <c r="D17" s="29">
        <v>9.21</v>
      </c>
      <c r="E17" s="29"/>
      <c r="F17" s="29"/>
      <c r="G17" s="29"/>
      <c r="H17" s="29"/>
      <c r="I17" s="29"/>
      <c r="J17" s="10"/>
      <c r="K17" s="10">
        <f t="shared" si="0"/>
        <v>8.963333333333333</v>
      </c>
    </row>
    <row r="18" spans="1:11" ht="12.75">
      <c r="A18" s="18" t="s">
        <v>30</v>
      </c>
      <c r="B18" s="29">
        <v>8.74</v>
      </c>
      <c r="C18" s="29">
        <v>9.58</v>
      </c>
      <c r="D18" s="29">
        <v>9.6</v>
      </c>
      <c r="E18" s="29"/>
      <c r="F18" s="29"/>
      <c r="G18" s="29"/>
      <c r="H18" s="29"/>
      <c r="I18" s="29"/>
      <c r="J18" s="10"/>
      <c r="K18" s="10">
        <f t="shared" si="0"/>
        <v>9.306666666666667</v>
      </c>
    </row>
    <row r="19" spans="1:11" ht="12.75">
      <c r="A19" s="18" t="s">
        <v>34</v>
      </c>
      <c r="B19" s="29">
        <v>8.36</v>
      </c>
      <c r="C19" s="29">
        <v>9.06</v>
      </c>
      <c r="D19" s="29">
        <v>8.97</v>
      </c>
      <c r="E19" s="29"/>
      <c r="F19" s="29"/>
      <c r="G19" s="29"/>
      <c r="H19" s="29"/>
      <c r="I19" s="29"/>
      <c r="J19" s="10"/>
      <c r="K19" s="10">
        <f t="shared" si="0"/>
        <v>8.796666666666667</v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>
        <f t="shared" si="0"/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8.74</v>
      </c>
      <c r="C28" s="8">
        <f t="shared" si="1"/>
        <v>9.86</v>
      </c>
      <c r="D28" s="8">
        <f t="shared" si="1"/>
        <v>9.7</v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9.346666666666666</v>
      </c>
    </row>
    <row r="29" spans="1:11" ht="12.75">
      <c r="A29" s="7" t="s">
        <v>1</v>
      </c>
      <c r="B29" s="8">
        <f aca="true" t="shared" si="2" ref="B29:K29">IF(COUNTBLANK(B8:B27)=20,"",MIN(B8:B27))</f>
        <v>8.11</v>
      </c>
      <c r="C29" s="8">
        <f t="shared" si="2"/>
        <v>9.06</v>
      </c>
      <c r="D29" s="8">
        <f t="shared" si="2"/>
        <v>8.97</v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8.796666666666667</v>
      </c>
    </row>
    <row r="30" spans="1:11" ht="12.75">
      <c r="A30" s="7" t="s">
        <v>2</v>
      </c>
      <c r="B30" s="8">
        <f aca="true" t="shared" si="3" ref="B30:K30">IF(ISERR(AVERAGE(B8:B27)),"",AVERAGE(B8:B27))</f>
        <v>8.455</v>
      </c>
      <c r="C30" s="8">
        <f t="shared" si="3"/>
        <v>9.525</v>
      </c>
      <c r="D30" s="8">
        <f t="shared" si="3"/>
        <v>9.375</v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9.118333333333334</v>
      </c>
    </row>
    <row r="31" spans="1:11" ht="12.75">
      <c r="A31" s="7" t="s">
        <v>3</v>
      </c>
      <c r="B31" s="8">
        <f aca="true" t="shared" si="4" ref="B31:K31">IF(ISERR(STDEV(B8:B27)),"",STDEV(B8:B27))</f>
        <v>0.19686174197784848</v>
      </c>
      <c r="C31" s="8">
        <f t="shared" si="4"/>
        <v>0.21981397093489252</v>
      </c>
      <c r="D31" s="8">
        <f t="shared" si="4"/>
        <v>0.22101007792739116</v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0.17294537001633523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G-1 Varnish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K37">B7</f>
        <v>Piston Skirts (Thrust)</v>
      </c>
      <c r="C37" s="26" t="str">
        <f t="shared" si="5"/>
        <v>Rocker Cover L</v>
      </c>
      <c r="D37" s="26" t="str">
        <f t="shared" si="5"/>
        <v>Rocker Cover R</v>
      </c>
      <c r="E37" s="26" t="str">
        <f t="shared" si="5"/>
        <v> </v>
      </c>
      <c r="F37" s="26" t="str">
        <f t="shared" si="5"/>
        <v> </v>
      </c>
      <c r="G37" s="26" t="str">
        <f t="shared" si="5"/>
        <v> </v>
      </c>
      <c r="H37" s="26" t="str">
        <f t="shared" si="5"/>
        <v> </v>
      </c>
      <c r="I37" s="26" t="str">
        <f t="shared" si="5"/>
        <v> </v>
      </c>
      <c r="J37" s="27" t="str">
        <f t="shared" si="5"/>
        <v> </v>
      </c>
      <c r="K37" s="27" t="str">
        <f t="shared" si="5"/>
        <v>Average Varnish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7">IF(ISNUMBER(B8),IF(B$31=0,0,(B8-B$30)/B$31),"")</f>
        <v>-0.22858682214172155</v>
      </c>
      <c r="C38" s="10">
        <f t="shared" si="7"/>
        <v>-0.7506347267111282</v>
      </c>
      <c r="D38" s="10">
        <f t="shared" si="7"/>
        <v>-0.4298446518407688</v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-0.5878542262048739</v>
      </c>
      <c r="L38" s="10">
        <f aca="true" t="shared" si="8" ref="L38:L57">IF(ISERR(AVERAGE(B38:K38)),"",AVERAGE(B38:K38))</f>
        <v>-0.4992301067246231</v>
      </c>
      <c r="M38" s="10">
        <f aca="true" t="shared" si="9" ref="M38:M57">IF(ISERR(STDEV(B38:K38)),"",STDEV(B38:K38))</f>
        <v>0.22295040281302453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1.396919468643858</v>
      </c>
      <c r="C39" s="10">
        <f t="shared" si="7"/>
        <v>-0.11373253435017192</v>
      </c>
      <c r="D39" s="10">
        <f t="shared" si="7"/>
        <v>0.0226234027284649</v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0.49148468092537295</v>
      </c>
      <c r="L39" s="10">
        <f t="shared" si="8"/>
        <v>0.449323754486881</v>
      </c>
      <c r="M39" s="10">
        <f t="shared" si="9"/>
        <v>0.6828422843274363</v>
      </c>
    </row>
    <row r="40" spans="1:13" ht="12.75">
      <c r="A40" s="22" t="str">
        <f t="shared" si="6"/>
        <v>CASTILLO</v>
      </c>
      <c r="B40" s="10">
        <f t="shared" si="7"/>
        <v>-0.4317751084899235</v>
      </c>
      <c r="C40" s="10">
        <f t="shared" si="7"/>
        <v>0.7961277404511873</v>
      </c>
      <c r="D40" s="10">
        <f t="shared" si="7"/>
        <v>-0.8823127064099945</v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-0.20237604508692128</v>
      </c>
      <c r="L40" s="10">
        <f t="shared" si="8"/>
        <v>-0.180084029883913</v>
      </c>
      <c r="M40" s="10">
        <f t="shared" si="9"/>
        <v>0.7094504604899087</v>
      </c>
    </row>
    <row r="41" spans="1:13" ht="12.75">
      <c r="A41" s="22" t="str">
        <f t="shared" si="6"/>
        <v>CUNNIFF</v>
      </c>
      <c r="B41" s="10">
        <f t="shared" si="7"/>
        <v>-1.2953253254697614</v>
      </c>
      <c r="C41" s="10">
        <f t="shared" si="7"/>
        <v>0.7961277404511873</v>
      </c>
      <c r="D41" s="10">
        <f t="shared" si="7"/>
        <v>0.0226234027284649</v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-0.14455431791923096</v>
      </c>
      <c r="L41" s="10">
        <f t="shared" si="8"/>
        <v>-0.15528212505233505</v>
      </c>
      <c r="M41" s="10">
        <f t="shared" si="9"/>
        <v>0.863451348495538</v>
      </c>
    </row>
    <row r="42" spans="1:13" ht="12.75">
      <c r="A42" s="22" t="str">
        <f t="shared" si="6"/>
        <v>FOECKING</v>
      </c>
      <c r="B42" s="10">
        <f t="shared" si="7"/>
        <v>1.2445282538827043</v>
      </c>
      <c r="C42" s="10">
        <f t="shared" si="7"/>
        <v>0.34119760305050767</v>
      </c>
      <c r="D42" s="10">
        <f t="shared" si="7"/>
        <v>0.33935104092691726</v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0.7613194077079244</v>
      </c>
      <c r="L42" s="10">
        <f t="shared" si="8"/>
        <v>0.6715990763920134</v>
      </c>
      <c r="M42" s="10">
        <f t="shared" si="9"/>
        <v>0.4304460751856728</v>
      </c>
    </row>
    <row r="43" spans="1:13" ht="12.75">
      <c r="A43" s="22" t="str">
        <f t="shared" si="6"/>
        <v>GARCIA-O</v>
      </c>
      <c r="B43" s="10">
        <f t="shared" si="7"/>
        <v>-1.7524989697532045</v>
      </c>
      <c r="C43" s="10">
        <f t="shared" si="7"/>
        <v>-0.5686626717508515</v>
      </c>
      <c r="D43" s="10">
        <f t="shared" si="7"/>
        <v>-0.7465722900392212</v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-1.2238932250494778</v>
      </c>
      <c r="L43" s="10">
        <f t="shared" si="8"/>
        <v>-1.0729067891481887</v>
      </c>
      <c r="M43" s="10">
        <f t="shared" si="9"/>
        <v>0.5308479917403146</v>
      </c>
    </row>
    <row r="44" spans="1:13" ht="12.75">
      <c r="A44" s="22" t="str">
        <f t="shared" si="6"/>
        <v>GARCIA-P</v>
      </c>
      <c r="B44" s="10">
        <f t="shared" si="7"/>
        <v>0.07619560738057686</v>
      </c>
      <c r="C44" s="10">
        <f t="shared" si="7"/>
        <v>0.8416207541912625</v>
      </c>
      <c r="D44" s="10">
        <f t="shared" si="7"/>
        <v>1.4705211773499856</v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1.0118802254345962</v>
      </c>
      <c r="L44" s="10">
        <f t="shared" si="8"/>
        <v>0.8500544410891053</v>
      </c>
      <c r="M44" s="10">
        <f t="shared" si="9"/>
        <v>0.580257177714812</v>
      </c>
    </row>
    <row r="45" spans="1:13" ht="12.75">
      <c r="A45" s="22" t="str">
        <f t="shared" si="6"/>
        <v>KOBRINETZ</v>
      </c>
      <c r="B45" s="10">
        <f t="shared" si="7"/>
        <v>0.22858682214172155</v>
      </c>
      <c r="C45" s="10">
        <f t="shared" si="7"/>
        <v>0.06823952061009668</v>
      </c>
      <c r="D45" s="10">
        <f t="shared" si="7"/>
        <v>0.2941042354699955</v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0.24092386319870115</v>
      </c>
      <c r="L45" s="10">
        <f t="shared" si="8"/>
        <v>0.20796361035512873</v>
      </c>
      <c r="M45" s="10">
        <f t="shared" si="9"/>
        <v>0.09739049180518025</v>
      </c>
    </row>
    <row r="46" spans="1:13" ht="12.75">
      <c r="A46" s="22" t="str">
        <f t="shared" si="6"/>
        <v>LOPEZ</v>
      </c>
      <c r="B46" s="10">
        <f t="shared" si="7"/>
        <v>0.1269926789676251</v>
      </c>
      <c r="C46" s="10">
        <f t="shared" si="7"/>
        <v>1.5240159602922778</v>
      </c>
      <c r="D46" s="10">
        <f t="shared" si="7"/>
        <v>1.4705211773499856</v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1.320262770328948</v>
      </c>
      <c r="L46" s="10">
        <f t="shared" si="8"/>
        <v>1.1104481467347092</v>
      </c>
      <c r="M46" s="10">
        <f t="shared" si="9"/>
        <v>0.6612860594181169</v>
      </c>
    </row>
    <row r="47" spans="1:13" ht="12.75">
      <c r="A47" s="22" t="str">
        <f t="shared" si="6"/>
        <v>RAMIREZ</v>
      </c>
      <c r="B47" s="10">
        <f t="shared" si="7"/>
        <v>-0.33018096531581803</v>
      </c>
      <c r="C47" s="10">
        <f t="shared" si="7"/>
        <v>-1.0690858228916063</v>
      </c>
      <c r="D47" s="10">
        <f t="shared" si="7"/>
        <v>-0.7465722900392212</v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-0.8962367710992257</v>
      </c>
      <c r="L47" s="10">
        <f t="shared" si="8"/>
        <v>-0.7605189623364679</v>
      </c>
      <c r="M47" s="10">
        <f t="shared" si="9"/>
        <v>0.3157098522357355</v>
      </c>
    </row>
    <row r="48" spans="1:13" ht="12.75">
      <c r="A48" s="22" t="str">
        <f t="shared" si="6"/>
        <v>RODRIGUEZ</v>
      </c>
      <c r="B48" s="10">
        <f t="shared" si="7"/>
        <v>1.4477165402309062</v>
      </c>
      <c r="C48" s="10">
        <f t="shared" si="7"/>
        <v>0.2502115755703734</v>
      </c>
      <c r="D48" s="10">
        <f t="shared" si="7"/>
        <v>1.0180531227807599</v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1.0889758616581866</v>
      </c>
      <c r="L48" s="10">
        <f t="shared" si="8"/>
        <v>0.9512392750600566</v>
      </c>
      <c r="M48" s="10">
        <f t="shared" si="9"/>
        <v>0.5037740789342886</v>
      </c>
    </row>
    <row r="49" spans="1:13" ht="12.75">
      <c r="A49" s="22" t="str">
        <f t="shared" si="6"/>
        <v>WALKER</v>
      </c>
      <c r="B49" s="10">
        <f t="shared" si="7"/>
        <v>-0.4825721800769717</v>
      </c>
      <c r="C49" s="10">
        <f t="shared" si="7"/>
        <v>-2.115425138913167</v>
      </c>
      <c r="D49" s="10">
        <f t="shared" si="7"/>
        <v>-1.8324956210053676</v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-1.8599322238940816</v>
      </c>
      <c r="L49" s="10">
        <f t="shared" si="8"/>
        <v>-1.572606290972397</v>
      </c>
      <c r="M49" s="10">
        <f t="shared" si="9"/>
        <v>0.7377726208414144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-1.7524989697532045</v>
      </c>
      <c r="C58" s="10">
        <f t="shared" si="10"/>
        <v>-2.115425138913167</v>
      </c>
      <c r="D58" s="10">
        <f t="shared" si="10"/>
        <v>-1.8324956210053676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-1.8599322238940816</v>
      </c>
      <c r="L58" s="10">
        <f t="shared" si="10"/>
        <v>-1.572606290972397</v>
      </c>
      <c r="M58" s="10">
        <f t="shared" si="10"/>
        <v>0.863451348495538</v>
      </c>
    </row>
    <row r="59" spans="1:13" ht="12.75">
      <c r="A59" s="7" t="s">
        <v>6</v>
      </c>
      <c r="B59" s="10">
        <f>IF(MAX(B38:B57)&lt;0,MAX(B38:B57),IF(MIN(B38:B57)&gt;=0,MIN(B38:B57),IF(ABS(DMAX(B37:B57,1,'criteria-varnish'!B1:B2))&lt;MIN(DMIN(B37:B57,1,'criteria-varnish'!B3:B4)),DMAX(B37:B57,1,'criteria-varnish'!B1:B2),DMIN(B37:B57,1,'criteria-varnish'!B3:B4))))</f>
        <v>0.07619560738057686</v>
      </c>
      <c r="C59" s="10">
        <f>IF(MAX(C38:C57)&lt;0,MAX(C38:C57),IF(MIN(C38:C57)&gt;=0,MIN(C38:C57),IF(ABS(DMAX(C37:C57,1,'criteria-varnish'!C1:C2))&lt;MIN(DMIN(C37:C57,1,'criteria-varnish'!C3:C4)),DMAX(C37:C57,1,'criteria-varnish'!C1:C2),DMIN(C37:C57,1,'criteria-varnish'!C3:C4))))</f>
        <v>0.06823952061009668</v>
      </c>
      <c r="D59" s="10">
        <f>IF(MAX(D38:D57)&lt;0,MAX(D38:D57),IF(MIN(D38:D57)&gt;=0,MIN(D38:D57),IF(ABS(DMAX(D37:D57,1,'criteria-varnish'!D1:D2))&lt;MIN(DMIN(D37:D57,1,'criteria-varnish'!D3:D4)),DMAX(D37:D57,1,'criteria-varnish'!D1:D2),DMIN(D37:D57,1,'criteria-varnish'!D3:D4))))</f>
        <v>0.0226234027284649</v>
      </c>
      <c r="E59" s="10">
        <f>IF(MAX(E38:E57)&lt;0,MAX(E38:E57),IF(MIN(E38:E57)&gt;=0,MIN(E38:E57),IF(ABS(DMAX(E37:E57,1,'criteria-varnish'!E1:E2))&lt;MIN(DMIN(E37:E57,1,'criteria-varnish'!E3:E4)),DMAX(E37:E57,1,'criteria-varnish'!E1:E2),DMIN(E37:E57,1,'criteria-varnish'!E3:E4))))</f>
        <v>0</v>
      </c>
      <c r="F59" s="10">
        <f>IF(MAX(F38:F57)&lt;0,MAX(F38:F57),IF(MIN(F38:F57)&gt;=0,MIN(F38:F57),IF(ABS(DMAX(F37:F57,1,'criteria-varnish'!F1:F2))&lt;MIN(DMIN(F37:F57,1,'criteria-varnish'!F3:F4)),DMAX(F37:F57,1,'criteria-varnish'!F1:F2),DMIN(F37:F57,1,'criteria-varnish'!F3:F4))))</f>
        <v>0</v>
      </c>
      <c r="G59" s="10">
        <f>IF(MAX(G38:G57)&lt;0,MAX(G38:G57),IF(MIN(G38:G57)&gt;=0,MIN(G38:G57),IF(ABS(DMAX(G37:G57,1,'criteria-varnish'!G1:G2))&lt;MIN(DMIN(G37:G57,1,'criteria-varnish'!G3:G4)),DMAX(G37:G57,1,'criteria-varnish'!G1:G2),DMIN(G37:G57,1,'criteria-varnish'!G3:G4))))</f>
        <v>0</v>
      </c>
      <c r="H59" s="10">
        <f>IF(MAX(H38:H57)&lt;0,MAX(H38:H57),IF(MIN(H38:H57)&gt;=0,MIN(H38:H57),IF(ABS(DMAX(H37:H57,1,'criteria-varnish'!H1:H2))&lt;MIN(DMIN(H37:H57,1,'criteria-varnish'!H3:H4)),DMAX(H37:H57,1,'criteria-varnish'!H1:H2),DMIN(H37:H57,1,'criteria-varnish'!H3:H4))))</f>
        <v>0</v>
      </c>
      <c r="I59" s="10">
        <f>IF(MAX(I38:I57)&lt;0,MAX(I38:I57),IF(MIN(I38:I57)&gt;=0,MIN(I38:I57),IF(ABS(DMAX(I37:I57,1,'criteria-varnish'!I1:I2))&lt;MIN(DMIN(I37:I57,1,'criteria-varnish'!I3:I4)),DMAX(I37:I57,1,'criteria-varnish'!I1:I2),DMIN(I37:I57,1,'criteria-varnish'!I3:I4))))</f>
        <v>0</v>
      </c>
      <c r="J59" s="10">
        <f>IF(MAX(J38:J57)&lt;0,MAX(J38:J57),IF(MIN(J38:J57)&gt;=0,MIN(J38:J57),IF(ABS(DMAX(J37:J57,1,'criteria-varnish'!J1:J2))&lt;MIN(DMIN(J37:J57,1,'criteria-varnish'!J3:J4)),DMAX(J37:J57,1,'criteria-varnish'!J1:J2),DMIN(J37:J57,1,'criteria-varnish'!J3:J4))))</f>
        <v>0</v>
      </c>
      <c r="K59" s="10">
        <f>IF(MAX(K38:K57)&lt;0,MAX(K38:K57),IF(MIN(K38:K57)&gt;=0,MIN(K38:K57),IF(ABS(DMAX(K37:K57,1,'criteria-varnish'!K1:K2))&lt;MIN(DMIN(K37:K57,1,'criteria-varnish'!K3:K4)),DMAX(K37:K57,1,'criteria-varnish'!K1:K2),DMIN(K37:K57,1,'criteria-varnish'!K3:K4))))</f>
        <v>-0.14455431791923096</v>
      </c>
      <c r="L59" s="10">
        <f>IF(MAX(L38:L57)&lt;0,MAX(L38:L57),IF(MIN(L38:L57)&gt;=0,MIN(L38:L57),IF(ABS(DMAX(L37:L57,1,'criteria-varnish'!L1:L2))&lt;MIN(DMIN(L37:L57,1,'criteria-varnish'!L3:L4)),DMAX(L37:L57,1,'criteria-varnish'!L1:L2),DMIN(L37:L57,1,'criteria-varnish'!L3:L4))))</f>
        <v>-0.15528212505233505</v>
      </c>
      <c r="M59" s="10">
        <f>IF(MAX(M38:M57)&lt;0,MAX(M38:M57),IF(MIN(M38:M57)&gt;=0,MIN(M38:M57),IF(ABS(DMAX(M37:M57,1,'criteria-varnish'!M1:M2))&lt;MIN(DMIN(M37:M57,1,'criteria-varnish'!M3:M4)),DMAX(M37:M57,1,'criteria-varnish'!M1:M2),DMIN(M37:M57,1,'criteria-varnish'!M3:M4))))</f>
        <v>0.09739049180518025</v>
      </c>
    </row>
    <row r="60" spans="1:13" ht="12.75">
      <c r="A60" s="7" t="s">
        <v>7</v>
      </c>
      <c r="B60" s="10">
        <f aca="true" t="shared" si="11" ref="B60:K60">IF(ISERR(AVERAGE(B38:B57)),"",AVERAGE(B38:B57))</f>
        <v>-7.355227538141662E-16</v>
      </c>
      <c r="C60" s="10">
        <f t="shared" si="11"/>
        <v>-2.7015426932545475E-15</v>
      </c>
      <c r="D60" s="10">
        <f t="shared" si="11"/>
        <v>1.850371707708594E-17</v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-6.8463753185217984E-15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0.9999999999999039</v>
      </c>
      <c r="C61" s="10">
        <f t="shared" si="12"/>
        <v>1.0000000000001654</v>
      </c>
      <c r="D61" s="10">
        <f t="shared" si="12"/>
        <v>0.9999999999998244</v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1.000000000000231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8.455</v>
      </c>
      <c r="C62" s="10">
        <f t="shared" si="13"/>
        <v>9.525</v>
      </c>
      <c r="D62" s="10">
        <f t="shared" si="13"/>
        <v>9.375</v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9.118333333333334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0.19686174197784848</v>
      </c>
      <c r="C63" s="10">
        <f t="shared" si="14"/>
        <v>0.21981397093489252</v>
      </c>
      <c r="D63" s="10">
        <f t="shared" si="14"/>
        <v>0.22101007792739116</v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0.17294537001633523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50</v>
      </c>
      <c r="C7" s="26" t="s">
        <v>51</v>
      </c>
      <c r="D7" s="26" t="s">
        <v>52</v>
      </c>
      <c r="E7" s="26" t="s">
        <v>49</v>
      </c>
      <c r="F7" s="26" t="s">
        <v>49</v>
      </c>
      <c r="G7" s="26" t="s">
        <v>49</v>
      </c>
      <c r="H7" s="26" t="s">
        <v>49</v>
      </c>
      <c r="I7" s="26" t="s">
        <v>49</v>
      </c>
      <c r="J7" s="27" t="s">
        <v>49</v>
      </c>
      <c r="K7" s="27" t="s">
        <v>49</v>
      </c>
    </row>
    <row r="8" spans="1:11" ht="12.75">
      <c r="A8" s="18" t="s">
        <v>31</v>
      </c>
      <c r="B8" s="29">
        <v>0</v>
      </c>
      <c r="C8" s="29">
        <v>2</v>
      </c>
      <c r="D8" s="29">
        <v>1</v>
      </c>
      <c r="E8" s="29"/>
      <c r="F8" s="29"/>
      <c r="G8" s="29"/>
      <c r="H8" s="29"/>
      <c r="I8" s="29"/>
      <c r="J8" s="10"/>
      <c r="K8" s="10"/>
    </row>
    <row r="9" spans="1:11" ht="12.75">
      <c r="A9" s="18" t="s">
        <v>53</v>
      </c>
      <c r="B9" s="29">
        <v>1</v>
      </c>
      <c r="C9" s="29">
        <v>2</v>
      </c>
      <c r="D9" s="29">
        <v>0</v>
      </c>
      <c r="E9" s="29"/>
      <c r="F9" s="29"/>
      <c r="G9" s="29"/>
      <c r="H9" s="29"/>
      <c r="I9" s="29"/>
      <c r="J9" s="10"/>
      <c r="K9" s="10"/>
    </row>
    <row r="10" spans="1:11" ht="12.75">
      <c r="A10" s="18" t="s">
        <v>29</v>
      </c>
      <c r="B10" s="29">
        <v>0</v>
      </c>
      <c r="C10" s="29">
        <v>2</v>
      </c>
      <c r="D10" s="29">
        <v>1.2</v>
      </c>
      <c r="E10" s="29"/>
      <c r="F10" s="29"/>
      <c r="G10" s="29"/>
      <c r="H10" s="29"/>
      <c r="I10" s="29"/>
      <c r="J10" s="10"/>
      <c r="K10" s="10"/>
    </row>
    <row r="11" spans="1:11" ht="12.75">
      <c r="A11" s="18" t="s">
        <v>25</v>
      </c>
      <c r="B11" s="29">
        <v>2</v>
      </c>
      <c r="C11" s="29">
        <v>0</v>
      </c>
      <c r="D11" s="29">
        <v>3.4</v>
      </c>
      <c r="E11" s="29"/>
      <c r="F11" s="29"/>
      <c r="G11" s="29"/>
      <c r="H11" s="29"/>
      <c r="I11" s="29"/>
      <c r="J11" s="10"/>
      <c r="K11" s="10"/>
    </row>
    <row r="12" spans="1:11" ht="12.75">
      <c r="A12" s="18" t="s">
        <v>35</v>
      </c>
      <c r="B12" s="29">
        <v>0</v>
      </c>
      <c r="C12" s="29">
        <v>3</v>
      </c>
      <c r="D12" s="29">
        <v>0</v>
      </c>
      <c r="E12" s="29"/>
      <c r="F12" s="29"/>
      <c r="G12" s="29"/>
      <c r="H12" s="29"/>
      <c r="I12" s="29"/>
      <c r="J12" s="10"/>
      <c r="K12" s="10"/>
    </row>
    <row r="13" spans="1:11" ht="12.75">
      <c r="A13" s="18" t="s">
        <v>28</v>
      </c>
      <c r="B13" s="29">
        <v>0</v>
      </c>
      <c r="C13" s="29">
        <v>3</v>
      </c>
      <c r="D13" s="29">
        <v>0</v>
      </c>
      <c r="E13" s="29"/>
      <c r="F13" s="29"/>
      <c r="G13" s="29"/>
      <c r="H13" s="29"/>
      <c r="I13" s="29"/>
      <c r="J13" s="10"/>
      <c r="K13" s="10"/>
    </row>
    <row r="14" spans="1:11" ht="12.75">
      <c r="A14" s="18" t="s">
        <v>27</v>
      </c>
      <c r="B14" s="29">
        <v>2</v>
      </c>
      <c r="C14" s="29">
        <v>0</v>
      </c>
      <c r="D14" s="29">
        <v>0</v>
      </c>
      <c r="E14" s="29"/>
      <c r="F14" s="29"/>
      <c r="G14" s="29"/>
      <c r="H14" s="29"/>
      <c r="I14" s="29"/>
      <c r="J14" s="10"/>
      <c r="K14" s="10"/>
    </row>
    <row r="15" spans="1:11" ht="12.75">
      <c r="A15" s="18" t="s">
        <v>24</v>
      </c>
      <c r="B15" s="29">
        <v>2</v>
      </c>
      <c r="C15" s="29">
        <v>2</v>
      </c>
      <c r="D15" s="29">
        <v>0</v>
      </c>
      <c r="E15" s="29"/>
      <c r="F15" s="29"/>
      <c r="G15" s="29"/>
      <c r="H15" s="29"/>
      <c r="I15" s="29"/>
      <c r="J15" s="10"/>
      <c r="K15" s="10"/>
    </row>
    <row r="16" spans="1:11" ht="12.75">
      <c r="A16" s="18" t="s">
        <v>26</v>
      </c>
      <c r="B16" s="29">
        <v>0</v>
      </c>
      <c r="C16" s="29">
        <v>2</v>
      </c>
      <c r="D16" s="29">
        <v>0</v>
      </c>
      <c r="E16" s="29"/>
      <c r="F16" s="29"/>
      <c r="G16" s="29"/>
      <c r="H16" s="29"/>
      <c r="I16" s="29"/>
      <c r="J16" s="10"/>
      <c r="K16" s="10"/>
    </row>
    <row r="17" spans="1:11" ht="12.75">
      <c r="A17" s="18" t="s">
        <v>32</v>
      </c>
      <c r="B17" s="29">
        <v>0</v>
      </c>
      <c r="C17" s="29">
        <v>2</v>
      </c>
      <c r="D17" s="29">
        <v>0</v>
      </c>
      <c r="E17" s="29"/>
      <c r="F17" s="29"/>
      <c r="G17" s="29"/>
      <c r="H17" s="29"/>
      <c r="I17" s="29"/>
      <c r="J17" s="10"/>
      <c r="K17" s="10"/>
    </row>
    <row r="18" spans="1:11" ht="12.75">
      <c r="A18" s="18" t="s">
        <v>30</v>
      </c>
      <c r="B18" s="29">
        <v>1</v>
      </c>
      <c r="C18" s="29">
        <v>1</v>
      </c>
      <c r="D18" s="29">
        <v>0</v>
      </c>
      <c r="E18" s="29"/>
      <c r="F18" s="29"/>
      <c r="G18" s="29"/>
      <c r="H18" s="29"/>
      <c r="I18" s="29"/>
      <c r="J18" s="10"/>
      <c r="K18" s="10"/>
    </row>
    <row r="19" spans="1:11" ht="12.75">
      <c r="A19" s="18" t="s">
        <v>34</v>
      </c>
      <c r="B19" s="29">
        <v>2</v>
      </c>
      <c r="C19" s="29">
        <v>2</v>
      </c>
      <c r="D19" s="29">
        <v>0</v>
      </c>
      <c r="E19" s="29"/>
      <c r="F19" s="29"/>
      <c r="G19" s="29"/>
      <c r="H19" s="29"/>
      <c r="I19" s="29"/>
      <c r="J19" s="10"/>
      <c r="K19" s="10"/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/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/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/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/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/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/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/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/>
    </row>
    <row r="28" spans="1:11" ht="12.75">
      <c r="A28" s="7" t="s">
        <v>0</v>
      </c>
      <c r="B28" s="8">
        <f aca="true" t="shared" si="0" ref="B28:K28">IF(COUNTBLANK(B8:B27)=20,"",MAX(B8:B27))</f>
        <v>2</v>
      </c>
      <c r="C28" s="8">
        <f t="shared" si="0"/>
        <v>3</v>
      </c>
      <c r="D28" s="8">
        <f t="shared" si="0"/>
        <v>3.4</v>
      </c>
      <c r="E28" s="8">
        <f t="shared" si="0"/>
      </c>
      <c r="F28" s="8">
        <f t="shared" si="0"/>
      </c>
      <c r="G28" s="8">
        <f t="shared" si="0"/>
      </c>
      <c r="H28" s="8">
        <f t="shared" si="0"/>
      </c>
      <c r="I28" s="8">
        <f t="shared" si="0"/>
      </c>
      <c r="J28" s="8">
        <f t="shared" si="0"/>
      </c>
      <c r="K28" s="8">
        <f t="shared" si="0"/>
      </c>
    </row>
    <row r="29" spans="1:11" ht="12.75">
      <c r="A29" s="7" t="s">
        <v>1</v>
      </c>
      <c r="B29" s="8">
        <f aca="true" t="shared" si="1" ref="B29:K29">IF(COUNTBLANK(B8:B27)=20,"",MIN(B8:B27))</f>
        <v>0</v>
      </c>
      <c r="C29" s="8">
        <f t="shared" si="1"/>
        <v>0</v>
      </c>
      <c r="D29" s="8">
        <f t="shared" si="1"/>
        <v>0</v>
      </c>
      <c r="E29" s="8">
        <f t="shared" si="1"/>
      </c>
      <c r="F29" s="8">
        <f t="shared" si="1"/>
      </c>
      <c r="G29" s="8">
        <f t="shared" si="1"/>
      </c>
      <c r="H29" s="8">
        <f t="shared" si="1"/>
      </c>
      <c r="I29" s="8">
        <f t="shared" si="1"/>
      </c>
      <c r="J29" s="8">
        <f t="shared" si="1"/>
      </c>
      <c r="K29" s="8">
        <f t="shared" si="1"/>
      </c>
    </row>
    <row r="30" spans="1:11" ht="12.75">
      <c r="A30" s="7" t="s">
        <v>2</v>
      </c>
      <c r="B30" s="8">
        <f aca="true" t="shared" si="2" ref="B30:K30">IF(ISERR(AVERAGE(B8:B27)),"",AVERAGE(B8:B27))</f>
        <v>0.8333333333333334</v>
      </c>
      <c r="C30" s="8">
        <f t="shared" si="2"/>
        <v>1.75</v>
      </c>
      <c r="D30" s="8">
        <f t="shared" si="2"/>
        <v>0.4666666666666666</v>
      </c>
      <c r="E30" s="8">
        <f t="shared" si="2"/>
      </c>
      <c r="F30" s="8">
        <f t="shared" si="2"/>
      </c>
      <c r="G30" s="8">
        <f t="shared" si="2"/>
      </c>
      <c r="H30" s="8">
        <f t="shared" si="2"/>
      </c>
      <c r="I30" s="8">
        <f t="shared" si="2"/>
      </c>
      <c r="J30" s="8">
        <f t="shared" si="2"/>
      </c>
      <c r="K30" s="8">
        <f t="shared" si="2"/>
      </c>
    </row>
    <row r="31" spans="1:11" ht="12.75">
      <c r="A31" s="7" t="s">
        <v>3</v>
      </c>
      <c r="B31" s="8">
        <f aca="true" t="shared" si="3" ref="B31:K31">IF(ISERR(STDEV(B8:B27)),"",STDEV(B8:B27))</f>
        <v>0.937436866561092</v>
      </c>
      <c r="C31" s="8">
        <f t="shared" si="3"/>
        <v>0.9653072991634227</v>
      </c>
      <c r="D31" s="8">
        <f t="shared" si="3"/>
        <v>1.017423960378128</v>
      </c>
      <c r="E31" s="8">
        <f t="shared" si="3"/>
      </c>
      <c r="F31" s="8">
        <f t="shared" si="3"/>
      </c>
      <c r="G31" s="8">
        <f t="shared" si="3"/>
      </c>
      <c r="H31" s="8">
        <f t="shared" si="3"/>
      </c>
      <c r="I31" s="8">
        <f t="shared" si="3"/>
      </c>
      <c r="J31" s="8">
        <f t="shared" si="3"/>
      </c>
      <c r="K31" s="8">
        <f t="shared" si="3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G-1 Clogging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4" ref="B37:K37">B7</f>
        <v>Oil Screen %Sludge</v>
      </c>
      <c r="C37" s="26" t="str">
        <f t="shared" si="4"/>
        <v>Oil Screen %Debris</v>
      </c>
      <c r="D37" s="26" t="str">
        <f t="shared" si="4"/>
        <v>Oil Ring %</v>
      </c>
      <c r="E37" s="26" t="str">
        <f t="shared" si="4"/>
        <v> </v>
      </c>
      <c r="F37" s="26" t="str">
        <f t="shared" si="4"/>
        <v> </v>
      </c>
      <c r="G37" s="26" t="str">
        <f t="shared" si="4"/>
        <v> </v>
      </c>
      <c r="H37" s="26" t="str">
        <f t="shared" si="4"/>
        <v> </v>
      </c>
      <c r="I37" s="26" t="str">
        <f t="shared" si="4"/>
        <v> </v>
      </c>
      <c r="J37" s="27" t="str">
        <f t="shared" si="4"/>
        <v> </v>
      </c>
      <c r="K37" s="27" t="str">
        <f t="shared" si="4"/>
        <v> </v>
      </c>
      <c r="L37" s="27" t="s">
        <v>2</v>
      </c>
      <c r="M37" s="27" t="s">
        <v>4</v>
      </c>
    </row>
    <row r="38" spans="1:17" ht="12.75">
      <c r="A38" s="22" t="str">
        <f aca="true" t="shared" si="5" ref="A38:A57">IF(A8&lt;&gt;"",A8,"")</f>
        <v>BARRERA</v>
      </c>
      <c r="B38" s="10">
        <f aca="true" t="shared" si="6" ref="B38:K57">IF(ISNUMBER(B8),IF(B$31=0,0,(B8-B$30)/B$31),"")</f>
        <v>-0.8889487527734495</v>
      </c>
      <c r="C38" s="10">
        <f t="shared" si="6"/>
        <v>0.2589848851414061</v>
      </c>
      <c r="D38" s="10">
        <f t="shared" si="6"/>
        <v>0.5241996985554761</v>
      </c>
      <c r="E38" s="10">
        <f t="shared" si="6"/>
      </c>
      <c r="F38" s="10">
        <f t="shared" si="6"/>
      </c>
      <c r="G38" s="10">
        <f t="shared" si="6"/>
      </c>
      <c r="H38" s="10">
        <f t="shared" si="6"/>
      </c>
      <c r="I38" s="10">
        <f t="shared" si="6"/>
      </c>
      <c r="J38" s="10">
        <f t="shared" si="6"/>
      </c>
      <c r="K38" s="10">
        <f t="shared" si="6"/>
      </c>
      <c r="L38" s="10">
        <f aca="true" t="shared" si="7" ref="L38:L57">IF(ISERR(AVERAGE(B38:K38)),"",AVERAGE(B38:K38))</f>
        <v>-0.035254723025522426</v>
      </c>
      <c r="M38" s="10">
        <f aca="true" t="shared" si="8" ref="M38:M57">IF(ISERR(STDEV(B38:K38)),"",STDEV(B38:K38))</f>
        <v>0.7511190628881721</v>
      </c>
      <c r="N38" s="23"/>
      <c r="O38" s="23"/>
      <c r="P38" s="23"/>
      <c r="Q38" s="23"/>
    </row>
    <row r="39" spans="1:13" ht="12.75">
      <c r="A39" s="22" t="str">
        <f t="shared" si="5"/>
        <v>CAPRONI</v>
      </c>
      <c r="B39" s="10">
        <f t="shared" si="6"/>
        <v>0.17778975055468985</v>
      </c>
      <c r="C39" s="10">
        <f t="shared" si="6"/>
        <v>0.2589848851414061</v>
      </c>
      <c r="D39" s="10">
        <f t="shared" si="6"/>
        <v>-0.4586747362360415</v>
      </c>
      <c r="E39" s="10">
        <f t="shared" si="6"/>
      </c>
      <c r="F39" s="10">
        <f t="shared" si="6"/>
      </c>
      <c r="G39" s="10">
        <f t="shared" si="6"/>
      </c>
      <c r="H39" s="10">
        <f t="shared" si="6"/>
      </c>
      <c r="I39" s="10">
        <f t="shared" si="6"/>
      </c>
      <c r="J39" s="10">
        <f t="shared" si="6"/>
      </c>
      <c r="K39" s="10">
        <f t="shared" si="6"/>
      </c>
      <c r="L39" s="10">
        <f t="shared" si="7"/>
        <v>-0.00730003351331517</v>
      </c>
      <c r="M39" s="10">
        <f t="shared" si="8"/>
        <v>0.3930044581982002</v>
      </c>
    </row>
    <row r="40" spans="1:13" ht="12.75">
      <c r="A40" s="22" t="str">
        <f t="shared" si="5"/>
        <v>CASTILLO</v>
      </c>
      <c r="B40" s="10">
        <f t="shared" si="6"/>
        <v>-0.8889487527734495</v>
      </c>
      <c r="C40" s="10">
        <f t="shared" si="6"/>
        <v>0.2589848851414061</v>
      </c>
      <c r="D40" s="10">
        <f t="shared" si="6"/>
        <v>0.7207745855137796</v>
      </c>
      <c r="E40" s="10">
        <f t="shared" si="6"/>
      </c>
      <c r="F40" s="10">
        <f t="shared" si="6"/>
      </c>
      <c r="G40" s="10">
        <f t="shared" si="6"/>
      </c>
      <c r="H40" s="10">
        <f t="shared" si="6"/>
      </c>
      <c r="I40" s="10">
        <f t="shared" si="6"/>
      </c>
      <c r="J40" s="10">
        <f t="shared" si="6"/>
      </c>
      <c r="K40" s="10">
        <f t="shared" si="6"/>
      </c>
      <c r="L40" s="10">
        <f t="shared" si="7"/>
        <v>0.030270239293912076</v>
      </c>
      <c r="M40" s="10">
        <f t="shared" si="8"/>
        <v>0.8288758039510525</v>
      </c>
    </row>
    <row r="41" spans="1:13" ht="12.75">
      <c r="A41" s="22" t="str">
        <f t="shared" si="5"/>
        <v>CUNNIFF</v>
      </c>
      <c r="B41" s="10">
        <f t="shared" si="6"/>
        <v>1.244528253882829</v>
      </c>
      <c r="C41" s="10">
        <f t="shared" si="6"/>
        <v>-1.8128941959898428</v>
      </c>
      <c r="D41" s="10">
        <f t="shared" si="6"/>
        <v>2.883098342055118</v>
      </c>
      <c r="E41" s="10">
        <f t="shared" si="6"/>
      </c>
      <c r="F41" s="10">
        <f t="shared" si="6"/>
      </c>
      <c r="G41" s="10">
        <f t="shared" si="6"/>
      </c>
      <c r="H41" s="10">
        <f t="shared" si="6"/>
      </c>
      <c r="I41" s="10">
        <f t="shared" si="6"/>
      </c>
      <c r="J41" s="10">
        <f t="shared" si="6"/>
      </c>
      <c r="K41" s="10">
        <f t="shared" si="6"/>
      </c>
      <c r="L41" s="10">
        <f t="shared" si="7"/>
        <v>0.7715774666493681</v>
      </c>
      <c r="M41" s="10">
        <f t="shared" si="8"/>
        <v>2.383453023388976</v>
      </c>
    </row>
    <row r="42" spans="1:13" ht="12.75">
      <c r="A42" s="22" t="str">
        <f t="shared" si="5"/>
        <v>FOECKING</v>
      </c>
      <c r="B42" s="10">
        <f t="shared" si="6"/>
        <v>-0.8889487527734495</v>
      </c>
      <c r="C42" s="10">
        <f t="shared" si="6"/>
        <v>1.2949244257070307</v>
      </c>
      <c r="D42" s="10">
        <f t="shared" si="6"/>
        <v>-0.4586747362360415</v>
      </c>
      <c r="E42" s="10">
        <f t="shared" si="6"/>
      </c>
      <c r="F42" s="10">
        <f t="shared" si="6"/>
      </c>
      <c r="G42" s="10">
        <f t="shared" si="6"/>
      </c>
      <c r="H42" s="10">
        <f t="shared" si="6"/>
      </c>
      <c r="I42" s="10">
        <f t="shared" si="6"/>
      </c>
      <c r="J42" s="10">
        <f t="shared" si="6"/>
      </c>
      <c r="K42" s="10">
        <f t="shared" si="6"/>
      </c>
      <c r="L42" s="10">
        <f t="shared" si="7"/>
        <v>-0.01756635443415344</v>
      </c>
      <c r="M42" s="10">
        <f t="shared" si="8"/>
        <v>1.156831002477682</v>
      </c>
    </row>
    <row r="43" spans="1:13" ht="12.75">
      <c r="A43" s="22" t="str">
        <f t="shared" si="5"/>
        <v>GARCIA-O</v>
      </c>
      <c r="B43" s="10">
        <f t="shared" si="6"/>
        <v>-0.8889487527734495</v>
      </c>
      <c r="C43" s="10">
        <f t="shared" si="6"/>
        <v>1.2949244257070307</v>
      </c>
      <c r="D43" s="10">
        <f t="shared" si="6"/>
        <v>-0.4586747362360415</v>
      </c>
      <c r="E43" s="10">
        <f t="shared" si="6"/>
      </c>
      <c r="F43" s="10">
        <f t="shared" si="6"/>
      </c>
      <c r="G43" s="10">
        <f t="shared" si="6"/>
      </c>
      <c r="H43" s="10">
        <f t="shared" si="6"/>
      </c>
      <c r="I43" s="10">
        <f t="shared" si="6"/>
      </c>
      <c r="J43" s="10">
        <f t="shared" si="6"/>
      </c>
      <c r="K43" s="10">
        <f t="shared" si="6"/>
      </c>
      <c r="L43" s="10">
        <f t="shared" si="7"/>
        <v>-0.01756635443415344</v>
      </c>
      <c r="M43" s="10">
        <f t="shared" si="8"/>
        <v>1.156831002477682</v>
      </c>
    </row>
    <row r="44" spans="1:13" ht="12.75">
      <c r="A44" s="22" t="str">
        <f t="shared" si="5"/>
        <v>GARCIA-P</v>
      </c>
      <c r="B44" s="10">
        <f t="shared" si="6"/>
        <v>1.244528253882829</v>
      </c>
      <c r="C44" s="10">
        <f t="shared" si="6"/>
        <v>-1.8128941959898428</v>
      </c>
      <c r="D44" s="10">
        <f t="shared" si="6"/>
        <v>-0.4586747362360415</v>
      </c>
      <c r="E44" s="10">
        <f t="shared" si="6"/>
      </c>
      <c r="F44" s="10">
        <f t="shared" si="6"/>
      </c>
      <c r="G44" s="10">
        <f t="shared" si="6"/>
      </c>
      <c r="H44" s="10">
        <f t="shared" si="6"/>
      </c>
      <c r="I44" s="10">
        <f t="shared" si="6"/>
      </c>
      <c r="J44" s="10">
        <f t="shared" si="6"/>
      </c>
      <c r="K44" s="10">
        <f t="shared" si="6"/>
      </c>
      <c r="L44" s="10">
        <f t="shared" si="7"/>
        <v>-0.34234689278101843</v>
      </c>
      <c r="M44" s="10">
        <f t="shared" si="8"/>
        <v>1.5320271324681314</v>
      </c>
    </row>
    <row r="45" spans="1:13" ht="12.75">
      <c r="A45" s="22" t="str">
        <f t="shared" si="5"/>
        <v>KOBRINETZ</v>
      </c>
      <c r="B45" s="10">
        <f t="shared" si="6"/>
        <v>1.244528253882829</v>
      </c>
      <c r="C45" s="10">
        <f t="shared" si="6"/>
        <v>0.2589848851414061</v>
      </c>
      <c r="D45" s="10">
        <f t="shared" si="6"/>
        <v>-0.4586747362360415</v>
      </c>
      <c r="E45" s="10">
        <f t="shared" si="6"/>
      </c>
      <c r="F45" s="10">
        <f t="shared" si="6"/>
      </c>
      <c r="G45" s="10">
        <f t="shared" si="6"/>
      </c>
      <c r="H45" s="10">
        <f t="shared" si="6"/>
      </c>
      <c r="I45" s="10">
        <f t="shared" si="6"/>
      </c>
      <c r="J45" s="10">
        <f t="shared" si="6"/>
      </c>
      <c r="K45" s="10">
        <f t="shared" si="6"/>
      </c>
      <c r="L45" s="10">
        <f t="shared" si="7"/>
        <v>0.34827946759606454</v>
      </c>
      <c r="M45" s="10">
        <f t="shared" si="8"/>
        <v>0.8551054018244063</v>
      </c>
    </row>
    <row r="46" spans="1:13" ht="12.75">
      <c r="A46" s="22" t="str">
        <f t="shared" si="5"/>
        <v>LOPEZ</v>
      </c>
      <c r="B46" s="10">
        <f t="shared" si="6"/>
        <v>-0.8889487527734495</v>
      </c>
      <c r="C46" s="10">
        <f t="shared" si="6"/>
        <v>0.2589848851414061</v>
      </c>
      <c r="D46" s="10">
        <f t="shared" si="6"/>
        <v>-0.4586747362360415</v>
      </c>
      <c r="E46" s="10">
        <f t="shared" si="6"/>
      </c>
      <c r="F46" s="10">
        <f t="shared" si="6"/>
      </c>
      <c r="G46" s="10">
        <f t="shared" si="6"/>
      </c>
      <c r="H46" s="10">
        <f t="shared" si="6"/>
      </c>
      <c r="I46" s="10">
        <f t="shared" si="6"/>
      </c>
      <c r="J46" s="10">
        <f t="shared" si="6"/>
      </c>
      <c r="K46" s="10">
        <f t="shared" si="6"/>
      </c>
      <c r="L46" s="10">
        <f t="shared" si="7"/>
        <v>-0.36287953462269495</v>
      </c>
      <c r="M46" s="10">
        <f t="shared" si="8"/>
        <v>0.5799314181463314</v>
      </c>
    </row>
    <row r="47" spans="1:13" ht="12.75">
      <c r="A47" s="22" t="str">
        <f t="shared" si="5"/>
        <v>RAMIREZ</v>
      </c>
      <c r="B47" s="10">
        <f t="shared" si="6"/>
        <v>-0.8889487527734495</v>
      </c>
      <c r="C47" s="10">
        <f t="shared" si="6"/>
        <v>0.2589848851414061</v>
      </c>
      <c r="D47" s="10">
        <f t="shared" si="6"/>
        <v>-0.4586747362360415</v>
      </c>
      <c r="E47" s="10">
        <f t="shared" si="6"/>
      </c>
      <c r="F47" s="10">
        <f t="shared" si="6"/>
      </c>
      <c r="G47" s="10">
        <f t="shared" si="6"/>
      </c>
      <c r="H47" s="10">
        <f t="shared" si="6"/>
      </c>
      <c r="I47" s="10">
        <f t="shared" si="6"/>
      </c>
      <c r="J47" s="10">
        <f t="shared" si="6"/>
      </c>
      <c r="K47" s="10">
        <f t="shared" si="6"/>
      </c>
      <c r="L47" s="10">
        <f t="shared" si="7"/>
        <v>-0.36287953462269495</v>
      </c>
      <c r="M47" s="10">
        <f t="shared" si="8"/>
        <v>0.5799314181463314</v>
      </c>
    </row>
    <row r="48" spans="1:13" ht="12.75">
      <c r="A48" s="22" t="str">
        <f t="shared" si="5"/>
        <v>RODRIGUEZ</v>
      </c>
      <c r="B48" s="10">
        <f t="shared" si="6"/>
        <v>0.17778975055468985</v>
      </c>
      <c r="C48" s="10">
        <f t="shared" si="6"/>
        <v>-0.7769546554242184</v>
      </c>
      <c r="D48" s="10">
        <f t="shared" si="6"/>
        <v>-0.4586747362360415</v>
      </c>
      <c r="E48" s="10">
        <f t="shared" si="6"/>
      </c>
      <c r="F48" s="10">
        <f t="shared" si="6"/>
      </c>
      <c r="G48" s="10">
        <f t="shared" si="6"/>
      </c>
      <c r="H48" s="10">
        <f t="shared" si="6"/>
      </c>
      <c r="I48" s="10">
        <f t="shared" si="6"/>
      </c>
      <c r="J48" s="10">
        <f t="shared" si="6"/>
      </c>
      <c r="K48" s="10">
        <f t="shared" si="6"/>
      </c>
      <c r="L48" s="10">
        <f t="shared" si="7"/>
        <v>-0.35261321370185666</v>
      </c>
      <c r="M48" s="10">
        <f t="shared" si="8"/>
        <v>0.4861285890674469</v>
      </c>
    </row>
    <row r="49" spans="1:13" ht="12.75">
      <c r="A49" s="22" t="str">
        <f t="shared" si="5"/>
        <v>WALKER</v>
      </c>
      <c r="B49" s="10">
        <f t="shared" si="6"/>
        <v>1.244528253882829</v>
      </c>
      <c r="C49" s="10">
        <f t="shared" si="6"/>
        <v>0.2589848851414061</v>
      </c>
      <c r="D49" s="10">
        <f t="shared" si="6"/>
        <v>-0.4586747362360415</v>
      </c>
      <c r="E49" s="10">
        <f t="shared" si="6"/>
      </c>
      <c r="F49" s="10">
        <f t="shared" si="6"/>
      </c>
      <c r="G49" s="10">
        <f t="shared" si="6"/>
      </c>
      <c r="H49" s="10">
        <f t="shared" si="6"/>
      </c>
      <c r="I49" s="10">
        <f t="shared" si="6"/>
      </c>
      <c r="J49" s="10">
        <f t="shared" si="6"/>
      </c>
      <c r="K49" s="10">
        <f t="shared" si="6"/>
      </c>
      <c r="L49" s="10">
        <f t="shared" si="7"/>
        <v>0.34827946759606454</v>
      </c>
      <c r="M49" s="10">
        <f t="shared" si="8"/>
        <v>0.8551054018244063</v>
      </c>
    </row>
    <row r="50" spans="1:13" ht="12.75">
      <c r="A50" s="22">
        <f t="shared" si="5"/>
      </c>
      <c r="B50" s="10">
        <f t="shared" si="6"/>
      </c>
      <c r="C50" s="10">
        <f t="shared" si="6"/>
      </c>
      <c r="D50" s="10">
        <f t="shared" si="6"/>
      </c>
      <c r="E50" s="10">
        <f t="shared" si="6"/>
      </c>
      <c r="F50" s="10">
        <f t="shared" si="6"/>
      </c>
      <c r="G50" s="10">
        <f t="shared" si="6"/>
      </c>
      <c r="H50" s="10">
        <f t="shared" si="6"/>
      </c>
      <c r="I50" s="10">
        <f t="shared" si="6"/>
      </c>
      <c r="J50" s="10">
        <f t="shared" si="6"/>
      </c>
      <c r="K50" s="10">
        <f t="shared" si="6"/>
      </c>
      <c r="L50" s="10">
        <f t="shared" si="7"/>
      </c>
      <c r="M50" s="10">
        <f t="shared" si="8"/>
      </c>
    </row>
    <row r="51" spans="1:13" ht="12.75">
      <c r="A51" s="22">
        <f t="shared" si="5"/>
      </c>
      <c r="B51" s="10">
        <f t="shared" si="6"/>
      </c>
      <c r="C51" s="10">
        <f t="shared" si="6"/>
      </c>
      <c r="D51" s="10">
        <f t="shared" si="6"/>
      </c>
      <c r="E51" s="10">
        <f t="shared" si="6"/>
      </c>
      <c r="F51" s="10">
        <f t="shared" si="6"/>
      </c>
      <c r="G51" s="10">
        <f t="shared" si="6"/>
      </c>
      <c r="H51" s="10">
        <f t="shared" si="6"/>
      </c>
      <c r="I51" s="10">
        <f t="shared" si="6"/>
      </c>
      <c r="J51" s="10">
        <f t="shared" si="6"/>
      </c>
      <c r="K51" s="10">
        <f t="shared" si="6"/>
      </c>
      <c r="L51" s="10">
        <f t="shared" si="7"/>
      </c>
      <c r="M51" s="10">
        <f t="shared" si="8"/>
      </c>
    </row>
    <row r="52" spans="1:13" ht="12.75">
      <c r="A52" s="22">
        <f t="shared" si="5"/>
      </c>
      <c r="B52" s="10">
        <f t="shared" si="6"/>
      </c>
      <c r="C52" s="10">
        <f t="shared" si="6"/>
      </c>
      <c r="D52" s="10">
        <f t="shared" si="6"/>
      </c>
      <c r="E52" s="10">
        <f t="shared" si="6"/>
      </c>
      <c r="F52" s="10">
        <f t="shared" si="6"/>
      </c>
      <c r="G52" s="10">
        <f t="shared" si="6"/>
      </c>
      <c r="H52" s="10">
        <f t="shared" si="6"/>
      </c>
      <c r="I52" s="10">
        <f t="shared" si="6"/>
      </c>
      <c r="J52" s="10">
        <f t="shared" si="6"/>
      </c>
      <c r="K52" s="10">
        <f t="shared" si="6"/>
      </c>
      <c r="L52" s="10">
        <f t="shared" si="7"/>
      </c>
      <c r="M52" s="10">
        <f t="shared" si="8"/>
      </c>
    </row>
    <row r="53" spans="1:13" ht="12.75">
      <c r="A53" s="22">
        <f t="shared" si="5"/>
      </c>
      <c r="B53" s="10">
        <f t="shared" si="6"/>
      </c>
      <c r="C53" s="10">
        <f t="shared" si="6"/>
      </c>
      <c r="D53" s="10">
        <f t="shared" si="6"/>
      </c>
      <c r="E53" s="10">
        <f t="shared" si="6"/>
      </c>
      <c r="F53" s="10">
        <f t="shared" si="6"/>
      </c>
      <c r="G53" s="10">
        <f t="shared" si="6"/>
      </c>
      <c r="H53" s="10">
        <f t="shared" si="6"/>
      </c>
      <c r="I53" s="10">
        <f t="shared" si="6"/>
      </c>
      <c r="J53" s="10">
        <f t="shared" si="6"/>
      </c>
      <c r="K53" s="10">
        <f t="shared" si="6"/>
      </c>
      <c r="L53" s="10">
        <f t="shared" si="7"/>
      </c>
      <c r="M53" s="10">
        <f t="shared" si="8"/>
      </c>
    </row>
    <row r="54" spans="1:13" ht="12.75">
      <c r="A54" s="22">
        <f t="shared" si="5"/>
      </c>
      <c r="B54" s="10">
        <f t="shared" si="6"/>
      </c>
      <c r="C54" s="10">
        <f t="shared" si="6"/>
      </c>
      <c r="D54" s="10">
        <f t="shared" si="6"/>
      </c>
      <c r="E54" s="10">
        <f t="shared" si="6"/>
      </c>
      <c r="F54" s="10">
        <f t="shared" si="6"/>
      </c>
      <c r="G54" s="10">
        <f t="shared" si="6"/>
      </c>
      <c r="H54" s="10">
        <f t="shared" si="6"/>
      </c>
      <c r="I54" s="10">
        <f t="shared" si="6"/>
      </c>
      <c r="J54" s="10">
        <f t="shared" si="6"/>
      </c>
      <c r="K54" s="10">
        <f t="shared" si="6"/>
      </c>
      <c r="L54" s="10">
        <f t="shared" si="7"/>
      </c>
      <c r="M54" s="10">
        <f t="shared" si="8"/>
      </c>
    </row>
    <row r="55" spans="1:13" ht="12.75">
      <c r="A55" s="22">
        <f t="shared" si="5"/>
      </c>
      <c r="B55" s="10">
        <f t="shared" si="6"/>
      </c>
      <c r="C55" s="10">
        <f t="shared" si="6"/>
      </c>
      <c r="D55" s="10">
        <f t="shared" si="6"/>
      </c>
      <c r="E55" s="10">
        <f t="shared" si="6"/>
      </c>
      <c r="F55" s="10">
        <f t="shared" si="6"/>
      </c>
      <c r="G55" s="10">
        <f t="shared" si="6"/>
      </c>
      <c r="H55" s="10">
        <f t="shared" si="6"/>
      </c>
      <c r="I55" s="10">
        <f t="shared" si="6"/>
      </c>
      <c r="J55" s="10">
        <f t="shared" si="6"/>
      </c>
      <c r="K55" s="10">
        <f t="shared" si="6"/>
      </c>
      <c r="L55" s="10">
        <f t="shared" si="7"/>
      </c>
      <c r="M55" s="10">
        <f t="shared" si="8"/>
      </c>
    </row>
    <row r="56" spans="1:13" ht="12.75">
      <c r="A56" s="22">
        <f t="shared" si="5"/>
      </c>
      <c r="B56" s="10">
        <f t="shared" si="6"/>
      </c>
      <c r="C56" s="10">
        <f t="shared" si="6"/>
      </c>
      <c r="D56" s="10">
        <f t="shared" si="6"/>
      </c>
      <c r="E56" s="10">
        <f t="shared" si="6"/>
      </c>
      <c r="F56" s="10">
        <f t="shared" si="6"/>
      </c>
      <c r="G56" s="10">
        <f t="shared" si="6"/>
      </c>
      <c r="H56" s="10">
        <f t="shared" si="6"/>
      </c>
      <c r="I56" s="10">
        <f t="shared" si="6"/>
      </c>
      <c r="J56" s="10">
        <f t="shared" si="6"/>
      </c>
      <c r="K56" s="10">
        <f t="shared" si="6"/>
      </c>
      <c r="L56" s="10">
        <f t="shared" si="7"/>
      </c>
      <c r="M56" s="10">
        <f t="shared" si="8"/>
      </c>
    </row>
    <row r="57" spans="1:13" ht="12.75">
      <c r="A57" s="22">
        <f t="shared" si="5"/>
      </c>
      <c r="B57" s="10">
        <f t="shared" si="6"/>
      </c>
      <c r="C57" s="10">
        <f t="shared" si="6"/>
      </c>
      <c r="D57" s="10">
        <f t="shared" si="6"/>
      </c>
      <c r="E57" s="10">
        <f t="shared" si="6"/>
      </c>
      <c r="F57" s="10">
        <f t="shared" si="6"/>
      </c>
      <c r="G57" s="10">
        <f t="shared" si="6"/>
      </c>
      <c r="H57" s="10">
        <f t="shared" si="6"/>
      </c>
      <c r="I57" s="10">
        <f t="shared" si="6"/>
      </c>
      <c r="J57" s="10">
        <f t="shared" si="6"/>
      </c>
      <c r="K57" s="10">
        <f t="shared" si="6"/>
      </c>
      <c r="L57" s="10">
        <f t="shared" si="7"/>
      </c>
      <c r="M57" s="10">
        <f t="shared" si="8"/>
      </c>
    </row>
    <row r="58" spans="1:13" ht="12.75">
      <c r="A58" s="7" t="s">
        <v>5</v>
      </c>
      <c r="B58" s="10">
        <f aca="true" t="shared" si="9" ref="B58:M58">IF(ABS(MAX(B38:B57))&gt;=ABS(MIN(B38:B57)),MAX(B38:B57),MIN(B38:B57))</f>
        <v>1.244528253882829</v>
      </c>
      <c r="C58" s="10">
        <f t="shared" si="9"/>
        <v>-1.8128941959898428</v>
      </c>
      <c r="D58" s="10">
        <f t="shared" si="9"/>
        <v>2.883098342055118</v>
      </c>
      <c r="E58" s="10">
        <f t="shared" si="9"/>
        <v>0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10">
        <f t="shared" si="9"/>
        <v>0</v>
      </c>
      <c r="K58" s="10">
        <f t="shared" si="9"/>
        <v>0</v>
      </c>
      <c r="L58" s="10">
        <f t="shared" si="9"/>
        <v>0.7715774666493681</v>
      </c>
      <c r="M58" s="10">
        <f t="shared" si="9"/>
        <v>2.383453023388976</v>
      </c>
    </row>
    <row r="59" spans="1:13" ht="12.75">
      <c r="A59" s="7" t="s">
        <v>6</v>
      </c>
      <c r="B59" s="10">
        <f>IF(MAX(B38:B57)&lt;0,MAX(B38:B57),IF(MIN(B38:B57)&gt;=0,MIN(B38:B57),IF(ABS(DMAX(B37:B57,1,'criteria-clogging'!B1:B2))&lt;MIN(DMIN(B37:B57,1,'criteria-clogging'!B3:B4)),DMAX(B37:B57,1,'criteria-clogging'!B1:B2),DMIN(B37:B57,1,'criteria-clogging'!B3:B4))))</f>
        <v>0.17778975055468985</v>
      </c>
      <c r="C59" s="10">
        <f>IF(MAX(C38:C57)&lt;0,MAX(C38:C57),IF(MIN(C38:C57)&gt;=0,MIN(C38:C57),IF(ABS(DMAX(C37:C57,1,'criteria-clogging'!C1:C2))&lt;MIN(DMIN(C37:C57,1,'criteria-clogging'!C3:C4)),DMAX(C37:C57,1,'criteria-clogging'!C1:C2),DMIN(C37:C57,1,'criteria-clogging'!C3:C4))))</f>
        <v>0.2589848851414061</v>
      </c>
      <c r="D59" s="10">
        <f>IF(MAX(D38:D57)&lt;0,MAX(D38:D57),IF(MIN(D38:D57)&gt;=0,MIN(D38:D57),IF(ABS(DMAX(D37:D57,1,'criteria-clogging'!D1:D2))&lt;MIN(DMIN(D37:D57,1,'criteria-clogging'!D3:D4)),DMAX(D37:D57,1,'criteria-clogging'!D1:D2),DMIN(D37:D57,1,'criteria-clogging'!D3:D4))))</f>
        <v>-0.4586747362360415</v>
      </c>
      <c r="E59" s="10">
        <f>IF(MAX(E38:E57)&lt;0,MAX(E38:E57),IF(MIN(E38:E57)&gt;=0,MIN(E38:E57),IF(ABS(DMAX(E37:E57,1,'criteria-clogging'!E1:E2))&lt;MIN(DMIN(E37:E57,1,'criteria-clogging'!E3:E4)),DMAX(E37:E57,1,'criteria-clogging'!E1:E2),DMIN(E37:E57,1,'criteria-clogging'!E3:E4))))</f>
        <v>0</v>
      </c>
      <c r="F59" s="10">
        <f>IF(MAX(F38:F57)&lt;0,MAX(F38:F57),IF(MIN(F38:F57)&gt;=0,MIN(F38:F57),IF(ABS(DMAX(F37:F57,1,'criteria-clogging'!F1:F2))&lt;MIN(DMIN(F37:F57,1,'criteria-clogging'!F3:F4)),DMAX(F37:F57,1,'criteria-clogging'!F1:F2),DMIN(F37:F57,1,'criteria-clogging'!F3:F4))))</f>
        <v>0</v>
      </c>
      <c r="G59" s="10">
        <f>IF(MAX(G38:G57)&lt;0,MAX(G38:G57),IF(MIN(G38:G57)&gt;=0,MIN(G38:G57),IF(ABS(DMAX(G37:G57,1,'criteria-clogging'!G1:G2))&lt;MIN(DMIN(G37:G57,1,'criteria-clogging'!G3:G4)),DMAX(G37:G57,1,'criteria-clogging'!G1:G2),DMIN(G37:G57,1,'criteria-clogging'!G3:G4))))</f>
        <v>0</v>
      </c>
      <c r="H59" s="10">
        <f>IF(MAX(H38:H57)&lt;0,MAX(H38:H57),IF(MIN(H38:H57)&gt;=0,MIN(H38:H57),IF(ABS(DMAX(H37:H57,1,'criteria-clogging'!H1:H2))&lt;MIN(DMIN(H37:H57,1,'criteria-clogging'!H3:H4)),DMAX(H37:H57,1,'criteria-clogging'!H1:H2),DMIN(H37:H57,1,'criteria-clogging'!H3:H4))))</f>
        <v>0</v>
      </c>
      <c r="I59" s="10">
        <f>IF(MAX(I38:I57)&lt;0,MAX(I38:I57),IF(MIN(I38:I57)&gt;=0,MIN(I38:I57),IF(ABS(DMAX(I37:I57,1,'criteria-clogging'!I1:I2))&lt;MIN(DMIN(I37:I57,1,'criteria-clogging'!I3:I4)),DMAX(I37:I57,1,'criteria-clogging'!I1:I2),DMIN(I37:I57,1,'criteria-clogging'!I3:I4))))</f>
        <v>0</v>
      </c>
      <c r="J59" s="10">
        <f>IF(MAX(J38:J57)&lt;0,MAX(J38:J57),IF(MIN(J38:J57)&gt;=0,MIN(J38:J57),IF(ABS(DMAX(J37:J57,1,'criteria-clogging'!J1:J2))&lt;MIN(DMIN(J37:J57,1,'criteria-clogging'!J3:J4)),DMAX(J37:J57,1,'criteria-clogging'!J1:J2),DMIN(J37:J57,1,'criteria-clogging'!J3:J4))))</f>
        <v>0</v>
      </c>
      <c r="K59" s="10">
        <f>IF(MAX(K38:K57)&lt;0,MAX(K38:K57),IF(MIN(K38:K57)&gt;=0,MIN(K38:K57),IF(ABS(DMAX(K37:K57,1,'criteria-clogging'!K1:K2))&lt;MIN(DMIN(K37:K57,1,'criteria-clogging'!K3:K4)),DMAX(K37:K57,1,'criteria-clogging'!K1:K2),DMIN(K37:K57,1,'criteria-clogging'!K3:K4))))</f>
        <v>0</v>
      </c>
      <c r="L59" s="10">
        <f>IF(MAX(L38:L57)&lt;0,MAX(L38:L57),IF(MIN(L38:L57)&gt;=0,MIN(L38:L57),IF(ABS(DMAX(L37:L57,1,'criteria-clogging'!L1:L2))&lt;MIN(DMIN(L37:L57,1,'criteria-clogging'!L3:L4)),DMAX(L37:L57,1,'criteria-clogging'!L1:L2),DMIN(L37:L57,1,'criteria-clogging'!L3:L4))))</f>
        <v>-0.00730003351331517</v>
      </c>
      <c r="M59" s="10">
        <f>IF(MAX(M38:M57)&lt;0,MAX(M38:M57),IF(MIN(M38:M57)&gt;=0,MIN(M38:M57),IF(ABS(DMAX(M37:M57,1,'criteria-clogging'!M1:M2))&lt;MIN(DMIN(M37:M57,1,'criteria-clogging'!M3:M4)),DMAX(M37:M57,1,'criteria-clogging'!M1:M2),DMIN(M37:M57,1,'criteria-clogging'!M3:M4))))</f>
        <v>0.3930044581982002</v>
      </c>
    </row>
    <row r="60" spans="1:13" ht="12.75">
      <c r="A60" s="7" t="s">
        <v>7</v>
      </c>
      <c r="B60" s="10">
        <f aca="true" t="shared" si="10" ref="B60:K60">IF(ISERR(AVERAGE(B38:B57)),"",AVERAGE(B38:B57))</f>
        <v>-9.251858538542972E-17</v>
      </c>
      <c r="C60" s="10">
        <f t="shared" si="10"/>
        <v>2.312964634635743E-17</v>
      </c>
      <c r="D60" s="10">
        <f t="shared" si="10"/>
        <v>5.551115123125783E-17</v>
      </c>
      <c r="E60" s="10">
        <f t="shared" si="10"/>
      </c>
      <c r="F60" s="10">
        <f t="shared" si="10"/>
      </c>
      <c r="G60" s="10">
        <f t="shared" si="10"/>
      </c>
      <c r="H60" s="10">
        <f t="shared" si="10"/>
      </c>
      <c r="I60" s="10">
        <f t="shared" si="10"/>
      </c>
      <c r="J60" s="10">
        <f t="shared" si="10"/>
      </c>
      <c r="K60" s="10">
        <f t="shared" si="10"/>
      </c>
      <c r="L60" s="24"/>
      <c r="M60" s="24"/>
    </row>
    <row r="61" spans="1:13" ht="12.75">
      <c r="A61" s="7" t="s">
        <v>8</v>
      </c>
      <c r="B61" s="10">
        <f aca="true" t="shared" si="11" ref="B61:K61">IF(ISERR(STDEV(B38:B57)),"",STDEV(B38:B57))</f>
        <v>1</v>
      </c>
      <c r="C61" s="10">
        <f t="shared" si="11"/>
        <v>1</v>
      </c>
      <c r="D61" s="10">
        <f t="shared" si="11"/>
        <v>1</v>
      </c>
      <c r="E61" s="10">
        <f t="shared" si="11"/>
      </c>
      <c r="F61" s="10">
        <f t="shared" si="11"/>
      </c>
      <c r="G61" s="10">
        <f t="shared" si="11"/>
      </c>
      <c r="H61" s="10">
        <f t="shared" si="11"/>
      </c>
      <c r="I61" s="10">
        <f t="shared" si="11"/>
      </c>
      <c r="J61" s="10">
        <f t="shared" si="11"/>
      </c>
      <c r="K61" s="10">
        <f t="shared" si="11"/>
      </c>
      <c r="L61" s="24"/>
      <c r="M61" s="24"/>
    </row>
    <row r="62" spans="1:13" ht="12.75">
      <c r="A62" s="22" t="s">
        <v>9</v>
      </c>
      <c r="B62" s="10">
        <f aca="true" t="shared" si="12" ref="B62:K62">B30</f>
        <v>0.8333333333333334</v>
      </c>
      <c r="C62" s="10">
        <f t="shared" si="12"/>
        <v>1.75</v>
      </c>
      <c r="D62" s="10">
        <f t="shared" si="12"/>
        <v>0.4666666666666666</v>
      </c>
      <c r="E62" s="10">
        <f t="shared" si="12"/>
      </c>
      <c r="F62" s="10">
        <f t="shared" si="12"/>
      </c>
      <c r="G62" s="10">
        <f t="shared" si="12"/>
      </c>
      <c r="H62" s="10">
        <f t="shared" si="12"/>
      </c>
      <c r="I62" s="10">
        <f t="shared" si="12"/>
      </c>
      <c r="J62" s="10">
        <f t="shared" si="12"/>
      </c>
      <c r="K62" s="10">
        <f t="shared" si="12"/>
      </c>
      <c r="L62" s="24"/>
      <c r="M62" s="24"/>
    </row>
    <row r="63" spans="1:13" ht="12.75">
      <c r="A63" s="22" t="s">
        <v>10</v>
      </c>
      <c r="B63" s="10">
        <f aca="true" t="shared" si="13" ref="B63:K63">B31</f>
        <v>0.937436866561092</v>
      </c>
      <c r="C63" s="10">
        <f t="shared" si="13"/>
        <v>0.9653072991634227</v>
      </c>
      <c r="D63" s="10">
        <f t="shared" si="13"/>
        <v>1.017423960378128</v>
      </c>
      <c r="E63" s="10">
        <f t="shared" si="13"/>
      </c>
      <c r="F63" s="10">
        <f t="shared" si="13"/>
      </c>
      <c r="G63" s="10">
        <f t="shared" si="13"/>
      </c>
      <c r="H63" s="10">
        <f t="shared" si="13"/>
      </c>
      <c r="I63" s="10">
        <f t="shared" si="13"/>
      </c>
      <c r="J63" s="10">
        <f t="shared" si="13"/>
      </c>
      <c r="K63" s="10">
        <f t="shared" si="13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54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12.75">
      <c r="A7" s="25"/>
      <c r="B7" s="26" t="s">
        <v>55</v>
      </c>
      <c r="C7" s="26" t="s">
        <v>56</v>
      </c>
      <c r="D7" s="26" t="s">
        <v>57</v>
      </c>
      <c r="E7" s="26" t="s">
        <v>58</v>
      </c>
      <c r="F7" s="26" t="s">
        <v>59</v>
      </c>
      <c r="G7" s="26" t="s">
        <v>60</v>
      </c>
      <c r="H7" s="26" t="s">
        <v>61</v>
      </c>
      <c r="I7" s="26" t="s">
        <v>62</v>
      </c>
      <c r="J7" s="27" t="s">
        <v>49</v>
      </c>
      <c r="K7" s="27" t="s">
        <v>63</v>
      </c>
    </row>
    <row r="8" spans="1:11" ht="12.75">
      <c r="A8" s="18" t="s">
        <v>31</v>
      </c>
      <c r="B8" s="29">
        <v>8.77</v>
      </c>
      <c r="C8" s="29">
        <v>8.66</v>
      </c>
      <c r="D8" s="29">
        <v>8.18</v>
      </c>
      <c r="E8" s="29">
        <v>7.8</v>
      </c>
      <c r="F8" s="29">
        <v>8.5</v>
      </c>
      <c r="G8" s="29">
        <v>8.44</v>
      </c>
      <c r="H8" s="29">
        <v>8.4</v>
      </c>
      <c r="I8" s="29">
        <v>8.54</v>
      </c>
      <c r="J8" s="10"/>
      <c r="K8" s="10">
        <f>IF(ISERR(AVERAGE(B8:J8)),"",AVERAGE(B8:J8))</f>
        <v>8.411249999999999</v>
      </c>
    </row>
    <row r="9" spans="1:11" ht="12.75">
      <c r="A9" s="18" t="s">
        <v>53</v>
      </c>
      <c r="B9" s="29">
        <v>9.02</v>
      </c>
      <c r="C9" s="29">
        <v>8.72</v>
      </c>
      <c r="D9" s="29">
        <v>8.65</v>
      </c>
      <c r="E9" s="29">
        <v>7.84</v>
      </c>
      <c r="F9" s="29">
        <v>8.79</v>
      </c>
      <c r="G9" s="29">
        <v>9</v>
      </c>
      <c r="H9" s="29">
        <v>8.52</v>
      </c>
      <c r="I9" s="29">
        <v>9.32</v>
      </c>
      <c r="J9" s="10"/>
      <c r="K9" s="10">
        <f aca="true" t="shared" si="0" ref="K9:K27">IF(ISERR(AVERAGE(B9:J9)),"",AVERAGE(B9:J9))</f>
        <v>8.732500000000002</v>
      </c>
    </row>
    <row r="10" spans="1:11" ht="12.75">
      <c r="A10" s="18" t="s">
        <v>29</v>
      </c>
      <c r="B10" s="29">
        <v>8.75</v>
      </c>
      <c r="C10" s="29">
        <v>8.82</v>
      </c>
      <c r="D10" s="29">
        <v>8.56</v>
      </c>
      <c r="E10" s="29">
        <v>6.72</v>
      </c>
      <c r="F10" s="29">
        <v>8.81</v>
      </c>
      <c r="G10" s="29">
        <v>8.5</v>
      </c>
      <c r="H10" s="29">
        <v>7.97</v>
      </c>
      <c r="I10" s="29">
        <v>8.81</v>
      </c>
      <c r="J10" s="10"/>
      <c r="K10" s="10">
        <f t="shared" si="0"/>
        <v>8.3675</v>
      </c>
    </row>
    <row r="11" spans="1:11" ht="12.75">
      <c r="A11" s="18" t="s">
        <v>25</v>
      </c>
      <c r="B11" s="29">
        <v>8.71</v>
      </c>
      <c r="C11" s="29">
        <v>8.45</v>
      </c>
      <c r="D11" s="29">
        <v>7.96</v>
      </c>
      <c r="E11" s="29">
        <v>6.9</v>
      </c>
      <c r="F11" s="29">
        <v>8.47</v>
      </c>
      <c r="G11" s="29">
        <v>8.45</v>
      </c>
      <c r="H11" s="29">
        <v>7.77</v>
      </c>
      <c r="I11" s="29">
        <v>8.86</v>
      </c>
      <c r="J11" s="10"/>
      <c r="K11" s="10">
        <f t="shared" si="0"/>
        <v>8.19625</v>
      </c>
    </row>
    <row r="12" spans="1:11" ht="12.75">
      <c r="A12" s="18" t="s">
        <v>35</v>
      </c>
      <c r="B12" s="29">
        <v>9.2</v>
      </c>
      <c r="C12" s="29">
        <v>8.9</v>
      </c>
      <c r="D12" s="29">
        <v>8.5</v>
      </c>
      <c r="E12" s="29">
        <v>7.8</v>
      </c>
      <c r="F12" s="29">
        <v>9</v>
      </c>
      <c r="G12" s="29">
        <v>8.8</v>
      </c>
      <c r="H12" s="29">
        <v>8.4</v>
      </c>
      <c r="I12" s="29">
        <v>9.1</v>
      </c>
      <c r="J12" s="10"/>
      <c r="K12" s="10">
        <f t="shared" si="0"/>
        <v>8.7125</v>
      </c>
    </row>
    <row r="13" spans="1:11" ht="12.75">
      <c r="A13" s="18" t="s">
        <v>28</v>
      </c>
      <c r="B13" s="29">
        <v>8.45</v>
      </c>
      <c r="C13" s="29">
        <v>8.02</v>
      </c>
      <c r="D13" s="29">
        <v>7.86</v>
      </c>
      <c r="E13" s="29">
        <v>7.08</v>
      </c>
      <c r="F13" s="29">
        <v>8.48</v>
      </c>
      <c r="G13" s="29">
        <v>8.51</v>
      </c>
      <c r="H13" s="29">
        <v>7.77</v>
      </c>
      <c r="I13" s="29">
        <v>8.7</v>
      </c>
      <c r="J13" s="10"/>
      <c r="K13" s="10">
        <f t="shared" si="0"/>
        <v>8.10875</v>
      </c>
    </row>
    <row r="14" spans="1:11" ht="12.75">
      <c r="A14" s="18" t="s">
        <v>27</v>
      </c>
      <c r="B14" s="29">
        <v>8.83</v>
      </c>
      <c r="C14" s="29">
        <v>8.64</v>
      </c>
      <c r="D14" s="29">
        <v>8.41</v>
      </c>
      <c r="E14" s="29">
        <v>7.47</v>
      </c>
      <c r="F14" s="29">
        <v>8.78</v>
      </c>
      <c r="G14" s="29">
        <v>8.62</v>
      </c>
      <c r="H14" s="29">
        <v>8.3</v>
      </c>
      <c r="I14" s="29">
        <v>8.7</v>
      </c>
      <c r="J14" s="10"/>
      <c r="K14" s="10">
        <f t="shared" si="0"/>
        <v>8.46875</v>
      </c>
    </row>
    <row r="15" spans="1:11" ht="12.75">
      <c r="A15" s="18" t="s">
        <v>24</v>
      </c>
      <c r="B15" s="29">
        <v>9</v>
      </c>
      <c r="C15" s="29">
        <v>8.48</v>
      </c>
      <c r="D15" s="29">
        <v>8.67</v>
      </c>
      <c r="E15" s="29">
        <v>7.42</v>
      </c>
      <c r="F15" s="29">
        <v>8.68</v>
      </c>
      <c r="G15" s="29">
        <v>8.54</v>
      </c>
      <c r="H15" s="29">
        <v>8.34</v>
      </c>
      <c r="I15" s="29">
        <v>8.86</v>
      </c>
      <c r="J15" s="10"/>
      <c r="K15" s="10">
        <f t="shared" si="0"/>
        <v>8.49875</v>
      </c>
    </row>
    <row r="16" spans="1:11" ht="12.75">
      <c r="A16" s="18" t="s">
        <v>26</v>
      </c>
      <c r="B16" s="29">
        <v>9.03</v>
      </c>
      <c r="C16" s="29">
        <v>8.82</v>
      </c>
      <c r="D16" s="29">
        <v>7.82</v>
      </c>
      <c r="E16" s="29">
        <v>7.3</v>
      </c>
      <c r="F16" s="29">
        <v>8.94</v>
      </c>
      <c r="G16" s="29">
        <v>8.64</v>
      </c>
      <c r="H16" s="29">
        <v>8.36</v>
      </c>
      <c r="I16" s="29">
        <v>8.97</v>
      </c>
      <c r="J16" s="10"/>
      <c r="K16" s="10">
        <f t="shared" si="0"/>
        <v>8.485</v>
      </c>
    </row>
    <row r="17" spans="1:11" ht="12.75">
      <c r="A17" s="18" t="s">
        <v>32</v>
      </c>
      <c r="B17" s="29">
        <v>8.78</v>
      </c>
      <c r="C17" s="29">
        <v>8.64</v>
      </c>
      <c r="D17" s="29">
        <v>8.34</v>
      </c>
      <c r="E17" s="29">
        <v>7.62</v>
      </c>
      <c r="F17" s="29">
        <v>8.6</v>
      </c>
      <c r="G17" s="29">
        <v>8.33</v>
      </c>
      <c r="H17" s="29">
        <v>8.03</v>
      </c>
      <c r="I17" s="29">
        <v>8.8</v>
      </c>
      <c r="J17" s="10"/>
      <c r="K17" s="10">
        <f t="shared" si="0"/>
        <v>8.3925</v>
      </c>
    </row>
    <row r="18" spans="1:11" ht="12.75">
      <c r="A18" s="18" t="s">
        <v>30</v>
      </c>
      <c r="B18" s="29">
        <v>9.25</v>
      </c>
      <c r="C18" s="29">
        <v>8.97</v>
      </c>
      <c r="D18" s="29">
        <v>8.53</v>
      </c>
      <c r="E18" s="29">
        <v>7.53</v>
      </c>
      <c r="F18" s="29">
        <v>8.63</v>
      </c>
      <c r="G18" s="29">
        <v>9.1</v>
      </c>
      <c r="H18" s="29">
        <v>8.64</v>
      </c>
      <c r="I18" s="29">
        <v>9.22</v>
      </c>
      <c r="J18" s="10"/>
      <c r="K18" s="10">
        <f t="shared" si="0"/>
        <v>8.73375</v>
      </c>
    </row>
    <row r="19" spans="1:11" ht="12.75">
      <c r="A19" s="18" t="s">
        <v>34</v>
      </c>
      <c r="B19" s="29">
        <v>8.82</v>
      </c>
      <c r="C19" s="29">
        <v>8.5</v>
      </c>
      <c r="D19" s="29">
        <v>8.36</v>
      </c>
      <c r="E19" s="29">
        <v>7.19</v>
      </c>
      <c r="F19" s="29">
        <v>8.6</v>
      </c>
      <c r="G19" s="29">
        <v>8.53</v>
      </c>
      <c r="H19" s="29">
        <v>8.2</v>
      </c>
      <c r="I19" s="29">
        <v>8.72</v>
      </c>
      <c r="J19" s="10"/>
      <c r="K19" s="10">
        <f t="shared" si="0"/>
        <v>8.365</v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>
        <f t="shared" si="0"/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9.25</v>
      </c>
      <c r="C28" s="8">
        <f t="shared" si="1"/>
        <v>8.97</v>
      </c>
      <c r="D28" s="8">
        <f t="shared" si="1"/>
        <v>8.67</v>
      </c>
      <c r="E28" s="8">
        <f t="shared" si="1"/>
        <v>7.84</v>
      </c>
      <c r="F28" s="8">
        <f t="shared" si="1"/>
        <v>9</v>
      </c>
      <c r="G28" s="8">
        <f t="shared" si="1"/>
        <v>9.1</v>
      </c>
      <c r="H28" s="8">
        <f t="shared" si="1"/>
        <v>8.64</v>
      </c>
      <c r="I28" s="8">
        <f t="shared" si="1"/>
        <v>9.32</v>
      </c>
      <c r="J28" s="8">
        <f t="shared" si="1"/>
      </c>
      <c r="K28" s="8">
        <f t="shared" si="1"/>
        <v>8.73375</v>
      </c>
    </row>
    <row r="29" spans="1:11" ht="12.75">
      <c r="A29" s="7" t="s">
        <v>1</v>
      </c>
      <c r="B29" s="8">
        <f aca="true" t="shared" si="2" ref="B29:K29">IF(COUNTBLANK(B8:B27)=20,"",MIN(B8:B27))</f>
        <v>8.45</v>
      </c>
      <c r="C29" s="8">
        <f t="shared" si="2"/>
        <v>8.02</v>
      </c>
      <c r="D29" s="8">
        <f t="shared" si="2"/>
        <v>7.82</v>
      </c>
      <c r="E29" s="8">
        <f t="shared" si="2"/>
        <v>6.72</v>
      </c>
      <c r="F29" s="8">
        <f t="shared" si="2"/>
        <v>8.47</v>
      </c>
      <c r="G29" s="8">
        <f t="shared" si="2"/>
        <v>8.33</v>
      </c>
      <c r="H29" s="8">
        <f t="shared" si="2"/>
        <v>7.77</v>
      </c>
      <c r="I29" s="8">
        <f t="shared" si="2"/>
        <v>8.54</v>
      </c>
      <c r="J29" s="8">
        <f t="shared" si="2"/>
      </c>
      <c r="K29" s="8">
        <f t="shared" si="2"/>
        <v>8.10875</v>
      </c>
    </row>
    <row r="30" spans="1:11" ht="12.75">
      <c r="A30" s="7" t="s">
        <v>2</v>
      </c>
      <c r="B30" s="8">
        <f aca="true" t="shared" si="3" ref="B30:K30">IF(ISERR(AVERAGE(B8:B27)),"",AVERAGE(B8:B27))</f>
        <v>8.884166666666667</v>
      </c>
      <c r="C30" s="8">
        <f t="shared" si="3"/>
        <v>8.635000000000002</v>
      </c>
      <c r="D30" s="8">
        <f t="shared" si="3"/>
        <v>8.320000000000002</v>
      </c>
      <c r="E30" s="8">
        <f t="shared" si="3"/>
        <v>7.389166666666667</v>
      </c>
      <c r="F30" s="8">
        <f t="shared" si="3"/>
        <v>8.689999999999998</v>
      </c>
      <c r="G30" s="8">
        <f t="shared" si="3"/>
        <v>8.621666666666664</v>
      </c>
      <c r="H30" s="8">
        <f t="shared" si="3"/>
        <v>8.225</v>
      </c>
      <c r="I30" s="8">
        <f t="shared" si="3"/>
        <v>8.883333333333333</v>
      </c>
      <c r="J30" s="8">
        <f t="shared" si="3"/>
      </c>
      <c r="K30" s="8">
        <f t="shared" si="3"/>
        <v>8.456041666666666</v>
      </c>
    </row>
    <row r="31" spans="1:11" ht="12.75">
      <c r="A31" s="7" t="s">
        <v>3</v>
      </c>
      <c r="B31" s="8">
        <f aca="true" t="shared" si="4" ref="B31:K31">IF(ISERR(STDEV(B8:B27)),"",STDEV(B8:B27))</f>
        <v>0.2245180022477287</v>
      </c>
      <c r="C31" s="8">
        <f t="shared" si="4"/>
        <v>0.25468340417783697</v>
      </c>
      <c r="D31" s="8">
        <f t="shared" si="4"/>
        <v>0.2994540486831108</v>
      </c>
      <c r="E31" s="8">
        <f t="shared" si="4"/>
        <v>0.3632794650086601</v>
      </c>
      <c r="F31" s="8">
        <f t="shared" si="4"/>
        <v>0.17570636662560152</v>
      </c>
      <c r="G31" s="8">
        <f t="shared" si="4"/>
        <v>0.23237248050705714</v>
      </c>
      <c r="H31" s="8">
        <f t="shared" si="4"/>
        <v>0.28208638264320873</v>
      </c>
      <c r="I31" s="8">
        <f t="shared" si="4"/>
        <v>0.23034887900883305</v>
      </c>
      <c r="J31" s="8">
        <f t="shared" si="4"/>
      </c>
      <c r="K31" s="8">
        <f t="shared" si="4"/>
        <v>0.19827009909963345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G-1 Piston Skirts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12.75">
      <c r="A37" s="25"/>
      <c r="B37" s="26" t="str">
        <f aca="true" t="shared" si="5" ref="B37:K37">B7</f>
        <v>Piston 1</v>
      </c>
      <c r="C37" s="26" t="str">
        <f t="shared" si="5"/>
        <v>Piston 2</v>
      </c>
      <c r="D37" s="26" t="str">
        <f t="shared" si="5"/>
        <v>Piston 3</v>
      </c>
      <c r="E37" s="26" t="str">
        <f t="shared" si="5"/>
        <v>Piston 4</v>
      </c>
      <c r="F37" s="26" t="str">
        <f t="shared" si="5"/>
        <v>Piston 5</v>
      </c>
      <c r="G37" s="26" t="str">
        <f t="shared" si="5"/>
        <v>Piston 6</v>
      </c>
      <c r="H37" s="26" t="str">
        <f t="shared" si="5"/>
        <v>Piston 7</v>
      </c>
      <c r="I37" s="26" t="str">
        <f t="shared" si="5"/>
        <v>Piston 8</v>
      </c>
      <c r="J37" s="27" t="str">
        <f t="shared" si="5"/>
        <v> </v>
      </c>
      <c r="K37" s="27" t="str">
        <f t="shared" si="5"/>
        <v>Average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7">IF(ISNUMBER(B8),IF(B$31=0,0,(B8-B$30)/B$31),"")</f>
        <v>-0.508496715291001</v>
      </c>
      <c r="C38" s="10">
        <f t="shared" si="7"/>
        <v>0.0981610878050849</v>
      </c>
      <c r="D38" s="10">
        <f t="shared" si="7"/>
        <v>-0.46751747259945575</v>
      </c>
      <c r="E38" s="10">
        <f t="shared" si="7"/>
        <v>1.1309016140605113</v>
      </c>
      <c r="F38" s="10">
        <f t="shared" si="7"/>
        <v>-1.0813495472526238</v>
      </c>
      <c r="G38" s="10">
        <f t="shared" si="7"/>
        <v>-0.7817907966995586</v>
      </c>
      <c r="H38" s="10">
        <f t="shared" si="7"/>
        <v>0.6203773410124016</v>
      </c>
      <c r="I38" s="10">
        <f t="shared" si="7"/>
        <v>-1.4904927465271847</v>
      </c>
      <c r="J38" s="10">
        <f t="shared" si="7"/>
      </c>
      <c r="K38" s="10">
        <f t="shared" si="7"/>
        <v>-0.22591236333703732</v>
      </c>
      <c r="L38" s="10">
        <f aca="true" t="shared" si="8" ref="L38:L57">IF(ISERR(AVERAGE(B38:K38)),"",AVERAGE(B38:K38))</f>
        <v>-0.3006799554254293</v>
      </c>
      <c r="M38" s="10">
        <f aca="true" t="shared" si="9" ref="M38:M57">IF(ISERR(STDEV(B38:K38)),"",STDEV(B38:K38))</f>
        <v>0.8208247679839622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0.6049997415505977</v>
      </c>
      <c r="C39" s="10">
        <f t="shared" si="7"/>
        <v>0.33374769853730396</v>
      </c>
      <c r="D39" s="10">
        <f t="shared" si="7"/>
        <v>1.1020054711272644</v>
      </c>
      <c r="E39" s="10">
        <f t="shared" si="7"/>
        <v>1.2410096819609264</v>
      </c>
      <c r="F39" s="10">
        <f t="shared" si="7"/>
        <v>0.5691313406592906</v>
      </c>
      <c r="G39" s="10">
        <f t="shared" si="7"/>
        <v>1.628133127071584</v>
      </c>
      <c r="H39" s="10">
        <f t="shared" si="7"/>
        <v>1.045778946278044</v>
      </c>
      <c r="I39" s="10">
        <f t="shared" si="7"/>
        <v>1.8956752407287505</v>
      </c>
      <c r="J39" s="10">
        <f t="shared" si="7"/>
      </c>
      <c r="K39" s="10">
        <f t="shared" si="7"/>
        <v>1.3943521216197698</v>
      </c>
      <c r="L39" s="10">
        <f t="shared" si="8"/>
        <v>1.0905370410592812</v>
      </c>
      <c r="M39" s="10">
        <f t="shared" si="9"/>
        <v>0.5165604981042805</v>
      </c>
    </row>
    <row r="40" spans="1:13" ht="12.75">
      <c r="A40" s="22" t="str">
        <f t="shared" si="6"/>
        <v>CASTILLO</v>
      </c>
      <c r="B40" s="10">
        <f t="shared" si="7"/>
        <v>-0.5975764318383271</v>
      </c>
      <c r="C40" s="10">
        <f t="shared" si="7"/>
        <v>0.7263920497576645</v>
      </c>
      <c r="D40" s="10">
        <f t="shared" si="7"/>
        <v>0.8014585244561911</v>
      </c>
      <c r="E40" s="10">
        <f t="shared" si="7"/>
        <v>-1.8420162192506955</v>
      </c>
      <c r="F40" s="10">
        <f t="shared" si="7"/>
        <v>0.6829576087911547</v>
      </c>
      <c r="G40" s="10">
        <f t="shared" si="7"/>
        <v>-0.5235846620097915</v>
      </c>
      <c r="H40" s="10">
        <f t="shared" si="7"/>
        <v>-0.9039784111894954</v>
      </c>
      <c r="I40" s="10">
        <f t="shared" si="7"/>
        <v>-0.31835767401551057</v>
      </c>
      <c r="J40" s="10">
        <f t="shared" si="7"/>
      </c>
      <c r="K40" s="10">
        <f t="shared" si="7"/>
        <v>-0.44657095078251147</v>
      </c>
      <c r="L40" s="10">
        <f t="shared" si="8"/>
        <v>-0.2690306851201468</v>
      </c>
      <c r="M40" s="10">
        <f t="shared" si="9"/>
        <v>0.8751593511113873</v>
      </c>
    </row>
    <row r="41" spans="1:13" ht="12.75">
      <c r="A41" s="22" t="str">
        <f t="shared" si="6"/>
        <v>CUNNIFF</v>
      </c>
      <c r="B41" s="10">
        <f t="shared" si="7"/>
        <v>-0.7757358649329791</v>
      </c>
      <c r="C41" s="10">
        <f t="shared" si="7"/>
        <v>-0.7263920497576785</v>
      </c>
      <c r="D41" s="10">
        <f t="shared" si="7"/>
        <v>-1.2021877866843016</v>
      </c>
      <c r="E41" s="10">
        <f t="shared" si="7"/>
        <v>-1.346529913698826</v>
      </c>
      <c r="F41" s="10">
        <f t="shared" si="7"/>
        <v>-1.2520889494504048</v>
      </c>
      <c r="G41" s="10">
        <f t="shared" si="7"/>
        <v>-0.738756440917932</v>
      </c>
      <c r="H41" s="10">
        <f t="shared" si="7"/>
        <v>-1.6129810866322378</v>
      </c>
      <c r="I41" s="10">
        <f t="shared" si="7"/>
        <v>-0.10129562355039148</v>
      </c>
      <c r="J41" s="10">
        <f t="shared" si="7"/>
      </c>
      <c r="K41" s="10">
        <f t="shared" si="7"/>
        <v>-1.3102917073548128</v>
      </c>
      <c r="L41" s="10">
        <f t="shared" si="8"/>
        <v>-1.0073621581088406</v>
      </c>
      <c r="M41" s="10">
        <f t="shared" si="9"/>
        <v>0.4605871430313102</v>
      </c>
    </row>
    <row r="42" spans="1:13" ht="12.75">
      <c r="A42" s="22" t="str">
        <f t="shared" si="6"/>
        <v>FOECKING</v>
      </c>
      <c r="B42" s="10">
        <f t="shared" si="7"/>
        <v>1.4067171904765474</v>
      </c>
      <c r="C42" s="10">
        <f t="shared" si="7"/>
        <v>1.0405075307339542</v>
      </c>
      <c r="D42" s="10">
        <f t="shared" si="7"/>
        <v>0.6010938933421405</v>
      </c>
      <c r="E42" s="10">
        <f t="shared" si="7"/>
        <v>1.1309016140605113</v>
      </c>
      <c r="F42" s="10">
        <f t="shared" si="7"/>
        <v>1.7643071560437886</v>
      </c>
      <c r="G42" s="10">
        <f t="shared" si="7"/>
        <v>0.7674460114390369</v>
      </c>
      <c r="H42" s="10">
        <f t="shared" si="7"/>
        <v>0.6203773410124016</v>
      </c>
      <c r="I42" s="10">
        <f t="shared" si="7"/>
        <v>0.9406022186822034</v>
      </c>
      <c r="J42" s="10">
        <f t="shared" si="7"/>
      </c>
      <c r="K42" s="10">
        <f t="shared" si="7"/>
        <v>1.2934796245018303</v>
      </c>
      <c r="L42" s="10">
        <f t="shared" si="8"/>
        <v>1.062825842254713</v>
      </c>
      <c r="M42" s="10">
        <f t="shared" si="9"/>
        <v>0.38402731111994615</v>
      </c>
    </row>
    <row r="43" spans="1:13" ht="12.75">
      <c r="A43" s="22" t="str">
        <f t="shared" si="6"/>
        <v>GARCIA-O</v>
      </c>
      <c r="B43" s="10">
        <f t="shared" si="7"/>
        <v>-1.9337721800482488</v>
      </c>
      <c r="C43" s="10">
        <f t="shared" si="7"/>
        <v>-2.4147627600052335</v>
      </c>
      <c r="D43" s="10">
        <f t="shared" si="7"/>
        <v>-1.536128838541049</v>
      </c>
      <c r="E43" s="10">
        <f t="shared" si="7"/>
        <v>-0.851043608146959</v>
      </c>
      <c r="F43" s="10">
        <f t="shared" si="7"/>
        <v>-1.1951758153844778</v>
      </c>
      <c r="G43" s="10">
        <f t="shared" si="7"/>
        <v>-0.48055030622816486</v>
      </c>
      <c r="H43" s="10">
        <f t="shared" si="7"/>
        <v>-1.6129810866322378</v>
      </c>
      <c r="I43" s="10">
        <f t="shared" si="7"/>
        <v>-0.7958941850387881</v>
      </c>
      <c r="J43" s="10">
        <f t="shared" si="7"/>
      </c>
      <c r="K43" s="10">
        <f t="shared" si="7"/>
        <v>-1.7516088822457612</v>
      </c>
      <c r="L43" s="10">
        <f t="shared" si="8"/>
        <v>-1.3968797402523245</v>
      </c>
      <c r="M43" s="10">
        <f t="shared" si="9"/>
        <v>0.6180338812441182</v>
      </c>
    </row>
    <row r="44" spans="1:13" ht="12.75">
      <c r="A44" s="22" t="str">
        <f t="shared" si="6"/>
        <v>GARCIA-P</v>
      </c>
      <c r="B44" s="10">
        <f t="shared" si="7"/>
        <v>-0.24125756564901518</v>
      </c>
      <c r="C44" s="10">
        <f t="shared" si="7"/>
        <v>0.019632217561014187</v>
      </c>
      <c r="D44" s="10">
        <f t="shared" si="7"/>
        <v>0.30054694667106724</v>
      </c>
      <c r="E44" s="10">
        <f t="shared" si="7"/>
        <v>0.22251005388208686</v>
      </c>
      <c r="F44" s="10">
        <f t="shared" si="7"/>
        <v>0.5122182065933636</v>
      </c>
      <c r="G44" s="10">
        <f t="shared" si="7"/>
        <v>-0.007172392630264728</v>
      </c>
      <c r="H44" s="10">
        <f t="shared" si="7"/>
        <v>0.26587600329103195</v>
      </c>
      <c r="I44" s="10">
        <f t="shared" si="7"/>
        <v>-0.7958941850387881</v>
      </c>
      <c r="J44" s="10">
        <f t="shared" si="7"/>
      </c>
      <c r="K44" s="10">
        <f t="shared" si="7"/>
        <v>0.06409606587702414</v>
      </c>
      <c r="L44" s="10">
        <f t="shared" si="8"/>
        <v>0.03783948339528001</v>
      </c>
      <c r="M44" s="10">
        <f t="shared" si="9"/>
        <v>0.3801657915626768</v>
      </c>
    </row>
    <row r="45" spans="1:13" ht="12.75">
      <c r="A45" s="22" t="str">
        <f t="shared" si="6"/>
        <v>KOBRINETZ</v>
      </c>
      <c r="B45" s="10">
        <f t="shared" si="7"/>
        <v>0.5159200250032716</v>
      </c>
      <c r="C45" s="10">
        <f t="shared" si="7"/>
        <v>-0.6085987443915654</v>
      </c>
      <c r="D45" s="10">
        <f t="shared" si="7"/>
        <v>1.1687936814986126</v>
      </c>
      <c r="E45" s="10">
        <f t="shared" si="7"/>
        <v>0.08487496900656853</v>
      </c>
      <c r="F45" s="10">
        <f t="shared" si="7"/>
        <v>-0.05691313406591693</v>
      </c>
      <c r="G45" s="10">
        <f t="shared" si="7"/>
        <v>-0.3514472388832851</v>
      </c>
      <c r="H45" s="10">
        <f t="shared" si="7"/>
        <v>0.4076765383795773</v>
      </c>
      <c r="I45" s="10">
        <f t="shared" si="7"/>
        <v>-0.10129562355039148</v>
      </c>
      <c r="J45" s="10">
        <f t="shared" si="7"/>
      </c>
      <c r="K45" s="10">
        <f t="shared" si="7"/>
        <v>0.2154048115539199</v>
      </c>
      <c r="L45" s="10">
        <f t="shared" si="8"/>
        <v>0.14160169828342123</v>
      </c>
      <c r="M45" s="10">
        <f t="shared" si="9"/>
        <v>0.5218959939756507</v>
      </c>
    </row>
    <row r="46" spans="1:13" ht="12.75">
      <c r="A46" s="22" t="str">
        <f t="shared" si="6"/>
        <v>LOPEZ</v>
      </c>
      <c r="B46" s="10">
        <f t="shared" si="7"/>
        <v>0.6495395998242607</v>
      </c>
      <c r="C46" s="10">
        <f t="shared" si="7"/>
        <v>0.7263920497576645</v>
      </c>
      <c r="D46" s="10">
        <f t="shared" si="7"/>
        <v>-1.6697052592837485</v>
      </c>
      <c r="E46" s="10">
        <f t="shared" si="7"/>
        <v>-0.24544923469467692</v>
      </c>
      <c r="F46" s="10">
        <f t="shared" si="7"/>
        <v>1.4228283516482163</v>
      </c>
      <c r="G46" s="10">
        <f t="shared" si="7"/>
        <v>0.0788963189329961</v>
      </c>
      <c r="H46" s="10">
        <f t="shared" si="7"/>
        <v>0.47857680592385</v>
      </c>
      <c r="I46" s="10">
        <f t="shared" si="7"/>
        <v>0.376240887472886</v>
      </c>
      <c r="J46" s="10">
        <f t="shared" si="7"/>
      </c>
      <c r="K46" s="10">
        <f t="shared" si="7"/>
        <v>0.14605496978534158</v>
      </c>
      <c r="L46" s="10">
        <f t="shared" si="8"/>
        <v>0.2181527210407544</v>
      </c>
      <c r="M46" s="10">
        <f t="shared" si="9"/>
        <v>0.8508806291333161</v>
      </c>
    </row>
    <row r="47" spans="1:13" ht="12.75">
      <c r="A47" s="22" t="str">
        <f t="shared" si="6"/>
        <v>RAMIREZ</v>
      </c>
      <c r="B47" s="10">
        <f t="shared" si="7"/>
        <v>-0.4639568570173381</v>
      </c>
      <c r="C47" s="10">
        <f t="shared" si="7"/>
        <v>0.019632217561014187</v>
      </c>
      <c r="D47" s="10">
        <f t="shared" si="7"/>
        <v>0.06678821037134235</v>
      </c>
      <c r="E47" s="10">
        <f t="shared" si="7"/>
        <v>0.6354153085086442</v>
      </c>
      <c r="F47" s="10">
        <f t="shared" si="7"/>
        <v>-0.5122182065933433</v>
      </c>
      <c r="G47" s="10">
        <f t="shared" si="7"/>
        <v>-1.255168710297459</v>
      </c>
      <c r="H47" s="10">
        <f t="shared" si="7"/>
        <v>-0.6912776085566743</v>
      </c>
      <c r="I47" s="10">
        <f t="shared" si="7"/>
        <v>-0.3617700841085344</v>
      </c>
      <c r="J47" s="10">
        <f t="shared" si="7"/>
      </c>
      <c r="K47" s="10">
        <f t="shared" si="7"/>
        <v>-0.3204803293850938</v>
      </c>
      <c r="L47" s="10">
        <f t="shared" si="8"/>
        <v>-0.3203373399463824</v>
      </c>
      <c r="M47" s="10">
        <f t="shared" si="9"/>
        <v>0.5302801754782784</v>
      </c>
    </row>
    <row r="48" spans="1:13" ht="12.75">
      <c r="A48" s="22" t="str">
        <f t="shared" si="6"/>
        <v>RODRIGUEZ</v>
      </c>
      <c r="B48" s="10">
        <f t="shared" si="7"/>
        <v>1.6294164818448704</v>
      </c>
      <c r="C48" s="10">
        <f t="shared" si="7"/>
        <v>1.3153585765882088</v>
      </c>
      <c r="D48" s="10">
        <f t="shared" si="7"/>
        <v>0.7012762088991629</v>
      </c>
      <c r="E48" s="10">
        <f t="shared" si="7"/>
        <v>0.3876721557327108</v>
      </c>
      <c r="F48" s="10">
        <f t="shared" si="7"/>
        <v>-0.3414788043955521</v>
      </c>
      <c r="G48" s="10">
        <f t="shared" si="7"/>
        <v>2.0584766848878577</v>
      </c>
      <c r="H48" s="10">
        <f t="shared" si="7"/>
        <v>1.4711805515436926</v>
      </c>
      <c r="I48" s="10">
        <f t="shared" si="7"/>
        <v>1.4615511397985046</v>
      </c>
      <c r="J48" s="10">
        <f t="shared" si="7"/>
      </c>
      <c r="K48" s="10">
        <f t="shared" si="7"/>
        <v>1.400656652689635</v>
      </c>
      <c r="L48" s="10">
        <f t="shared" si="8"/>
        <v>1.120456627509899</v>
      </c>
      <c r="M48" s="10">
        <f t="shared" si="9"/>
        <v>0.7369458795360548</v>
      </c>
    </row>
    <row r="49" spans="1:13" ht="12.75">
      <c r="A49" s="22" t="str">
        <f t="shared" si="6"/>
        <v>WALKER</v>
      </c>
      <c r="B49" s="10">
        <f t="shared" si="7"/>
        <v>-0.28579742392267815</v>
      </c>
      <c r="C49" s="10">
        <f t="shared" si="7"/>
        <v>-0.5300698741474947</v>
      </c>
      <c r="D49" s="10">
        <f t="shared" si="7"/>
        <v>0.13357642074269063</v>
      </c>
      <c r="E49" s="10">
        <f t="shared" si="7"/>
        <v>-0.5482464214208167</v>
      </c>
      <c r="F49" s="10">
        <f t="shared" si="7"/>
        <v>-0.5122182065933433</v>
      </c>
      <c r="G49" s="10">
        <f t="shared" si="7"/>
        <v>-0.39448159466491167</v>
      </c>
      <c r="H49" s="10">
        <f t="shared" si="7"/>
        <v>-0.08862533443034398</v>
      </c>
      <c r="I49" s="10">
        <f t="shared" si="7"/>
        <v>-0.7090693648527326</v>
      </c>
      <c r="J49" s="10">
        <f t="shared" si="7"/>
      </c>
      <c r="K49" s="10">
        <f t="shared" si="7"/>
        <v>-0.4591800129222505</v>
      </c>
      <c r="L49" s="10">
        <f t="shared" si="8"/>
        <v>-0.37712353469020904</v>
      </c>
      <c r="M49" s="10">
        <f t="shared" si="9"/>
        <v>0.25993626912704565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-1.9337721800482488</v>
      </c>
      <c r="C58" s="10">
        <f t="shared" si="10"/>
        <v>-2.4147627600052335</v>
      </c>
      <c r="D58" s="10">
        <f t="shared" si="10"/>
        <v>-1.6697052592837485</v>
      </c>
      <c r="E58" s="10">
        <f t="shared" si="10"/>
        <v>-1.8420162192506955</v>
      </c>
      <c r="F58" s="10">
        <f t="shared" si="10"/>
        <v>1.7643071560437886</v>
      </c>
      <c r="G58" s="10">
        <f t="shared" si="10"/>
        <v>2.0584766848878577</v>
      </c>
      <c r="H58" s="10">
        <f t="shared" si="10"/>
        <v>-1.6129810866322378</v>
      </c>
      <c r="I58" s="10">
        <f t="shared" si="10"/>
        <v>1.8956752407287505</v>
      </c>
      <c r="J58" s="10">
        <f t="shared" si="10"/>
        <v>0</v>
      </c>
      <c r="K58" s="10">
        <f t="shared" si="10"/>
        <v>-1.7516088822457612</v>
      </c>
      <c r="L58" s="10">
        <f t="shared" si="10"/>
        <v>-1.3968797402523245</v>
      </c>
      <c r="M58" s="10">
        <f t="shared" si="10"/>
        <v>0.8751593511113873</v>
      </c>
    </row>
    <row r="59" spans="1:13" ht="12.75">
      <c r="A59" s="7" t="s">
        <v>6</v>
      </c>
      <c r="B59" s="10">
        <f>IF(MAX(B38:B57)&lt;0,MAX(B38:B57),IF(MIN(B38:B57)&gt;=0,MIN(B38:B57),IF(ABS(DMAX(B37:B57,1,'criteria-skirts'!B1:B2))&lt;MIN(DMIN(B37:B57,1,'criteria-skirts'!B3:B4)),DMAX(B37:B57,1,'criteria-skirts'!B1:B2),DMIN(B37:B57,1,'criteria-skirts'!B3:B4))))</f>
        <v>-0.24125756564901518</v>
      </c>
      <c r="C59" s="10">
        <f>IF(MAX(C38:C57)&lt;0,MAX(C38:C57),IF(MIN(C38:C57)&gt;=0,MIN(C38:C57),IF(ABS(DMAX(C37:C57,1,'criteria-skirts'!C1:C2))&lt;MIN(DMIN(C37:C57,1,'criteria-skirts'!C3:C4)),DMAX(C37:C57,1,'criteria-skirts'!C1:C2),DMIN(C37:C57,1,'criteria-skirts'!C3:C4))))</f>
        <v>0.019632217561014187</v>
      </c>
      <c r="D59" s="10">
        <f>IF(MAX(D38:D57)&lt;0,MAX(D38:D57),IF(MIN(D38:D57)&gt;=0,MIN(D38:D57),IF(ABS(DMAX(D37:D57,1,'criteria-skirts'!D1:D2))&lt;MIN(DMIN(D37:D57,1,'criteria-skirts'!D3:D4)),DMAX(D37:D57,1,'criteria-skirts'!D1:D2),DMIN(D37:D57,1,'criteria-skirts'!D3:D4))))</f>
        <v>0.06678821037134235</v>
      </c>
      <c r="E59" s="10">
        <f>IF(MAX(E38:E57)&lt;0,MAX(E38:E57),IF(MIN(E38:E57)&gt;=0,MIN(E38:E57),IF(ABS(DMAX(E37:E57,1,'criteria-skirts'!E1:E2))&lt;MIN(DMIN(E37:E57,1,'criteria-skirts'!E3:E4)),DMAX(E37:E57,1,'criteria-skirts'!E1:E2),DMIN(E37:E57,1,'criteria-skirts'!E3:E4))))</f>
        <v>0.08487496900656853</v>
      </c>
      <c r="F59" s="10">
        <f>IF(MAX(F38:F57)&lt;0,MAX(F38:F57),IF(MIN(F38:F57)&gt;=0,MIN(F38:F57),IF(ABS(DMAX(F37:F57,1,'criteria-skirts'!F1:F2))&lt;MIN(DMIN(F37:F57,1,'criteria-skirts'!F3:F4)),DMAX(F37:F57,1,'criteria-skirts'!F1:F2),DMIN(F37:F57,1,'criteria-skirts'!F3:F4))))</f>
        <v>-0.05691313406591693</v>
      </c>
      <c r="G59" s="10">
        <f>IF(MAX(G38:G57)&lt;0,MAX(G38:G57),IF(MIN(G38:G57)&gt;=0,MIN(G38:G57),IF(ABS(DMAX(G37:G57,1,'criteria-skirts'!G1:G2))&lt;MIN(DMIN(G37:G57,1,'criteria-skirts'!G3:G4)),DMAX(G37:G57,1,'criteria-skirts'!G1:G2),DMIN(G37:G57,1,'criteria-skirts'!G3:G4))))</f>
        <v>-0.007172392630264728</v>
      </c>
      <c r="H59" s="10">
        <f>IF(MAX(H38:H57)&lt;0,MAX(H38:H57),IF(MIN(H38:H57)&gt;=0,MIN(H38:H57),IF(ABS(DMAX(H37:H57,1,'criteria-skirts'!H1:H2))&lt;MIN(DMIN(H37:H57,1,'criteria-skirts'!H3:H4)),DMAX(H37:H57,1,'criteria-skirts'!H1:H2),DMIN(H37:H57,1,'criteria-skirts'!H3:H4))))</f>
        <v>-0.08862533443034398</v>
      </c>
      <c r="I59" s="10">
        <f>IF(MAX(I38:I57)&lt;0,MAX(I38:I57),IF(MIN(I38:I57)&gt;=0,MIN(I38:I57),IF(ABS(DMAX(I37:I57,1,'criteria-skirts'!I1:I2))&lt;MIN(DMIN(I37:I57,1,'criteria-skirts'!I3:I4)),DMAX(I37:I57,1,'criteria-skirts'!I1:I2),DMIN(I37:I57,1,'criteria-skirts'!I3:I4))))</f>
        <v>-0.10129562355039148</v>
      </c>
      <c r="J59" s="10">
        <f>IF(MAX(J38:J57)&lt;0,MAX(J38:J57),IF(MIN(J38:J57)&gt;=0,MIN(J38:J57),IF(ABS(DMAX(J37:J57,1,'criteria-skirts'!J1:J2))&lt;MIN(DMIN(J37:J57,1,'criteria-skirts'!J3:J4)),DMAX(J37:J57,1,'criteria-skirts'!J1:J2),DMIN(J37:J57,1,'criteria-skirts'!J3:J4))))</f>
        <v>0</v>
      </c>
      <c r="K59" s="10">
        <f>IF(MAX(K38:K57)&lt;0,MAX(K38:K57),IF(MIN(K38:K57)&gt;=0,MIN(K38:K57),IF(ABS(DMAX(K37:K57,1,'criteria-skirts'!K1:K2))&lt;MIN(DMIN(K37:K57,1,'criteria-skirts'!K3:K4)),DMAX(K37:K57,1,'criteria-skirts'!K1:K2),DMIN(K37:K57,1,'criteria-skirts'!K3:K4))))</f>
        <v>0.06409606587702414</v>
      </c>
      <c r="L59" s="10">
        <f>IF(MAX(L38:L57)&lt;0,MAX(L38:L57),IF(MIN(L38:L57)&gt;=0,MIN(L38:L57),IF(ABS(DMAX(L37:L57,1,'criteria-skirts'!L1:L2))&lt;MIN(DMIN(L37:L57,1,'criteria-skirts'!L3:L4)),DMAX(L37:L57,1,'criteria-skirts'!L1:L2),DMIN(L37:L57,1,'criteria-skirts'!L3:L4))))</f>
        <v>0.03783948339528001</v>
      </c>
      <c r="M59" s="10">
        <f>IF(MAX(M38:M57)&lt;0,MAX(M38:M57),IF(MIN(M38:M57)&gt;=0,MIN(M38:M57),IF(ABS(DMAX(M37:M57,1,'criteria-skirts'!M1:M2))&lt;MIN(DMIN(M37:M57,1,'criteria-skirts'!M3:M4)),DMAX(M37:M57,1,'criteria-skirts'!M1:M2),DMIN(M37:M57,1,'criteria-skirts'!M3:M4))))</f>
        <v>0.25993626912704565</v>
      </c>
    </row>
    <row r="60" spans="1:13" ht="12.75">
      <c r="A60" s="7" t="s">
        <v>7</v>
      </c>
      <c r="B60" s="10">
        <f aca="true" t="shared" si="11" ref="B60:K60">IF(ISERR(AVERAGE(B38:B57)),"",AVERAGE(B38:B57))</f>
        <v>-3.293661639721298E-15</v>
      </c>
      <c r="C60" s="10">
        <f t="shared" si="11"/>
        <v>-5.245803791353865E-15</v>
      </c>
      <c r="D60" s="10">
        <f t="shared" si="11"/>
        <v>-6.92732908073405E-15</v>
      </c>
      <c r="E60" s="10">
        <f t="shared" si="11"/>
        <v>-1.239749044164758E-15</v>
      </c>
      <c r="F60" s="10">
        <f t="shared" si="11"/>
        <v>1.2656542480726785E-14</v>
      </c>
      <c r="G60" s="10">
        <f t="shared" si="11"/>
        <v>8.932669418963238E-15</v>
      </c>
      <c r="H60" s="10">
        <f t="shared" si="11"/>
        <v>8.00285763583967E-16</v>
      </c>
      <c r="I60" s="10">
        <f t="shared" si="11"/>
        <v>1.924386576016938E-15</v>
      </c>
      <c r="J60" s="10">
        <f t="shared" si="11"/>
      </c>
      <c r="K60" s="10">
        <f t="shared" si="11"/>
        <v>4.459395815577712E-15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1.0000000000002203</v>
      </c>
      <c r="C61" s="10">
        <f t="shared" si="12"/>
        <v>1.0000000000001932</v>
      </c>
      <c r="D61" s="10">
        <f t="shared" si="12"/>
        <v>1.0000000000001135</v>
      </c>
      <c r="E61" s="10">
        <f t="shared" si="12"/>
        <v>0.9999999999999671</v>
      </c>
      <c r="F61" s="10">
        <f t="shared" si="12"/>
        <v>0.9999999999993021</v>
      </c>
      <c r="G61" s="10">
        <f t="shared" si="12"/>
        <v>0.9999999999996954</v>
      </c>
      <c r="H61" s="10">
        <f t="shared" si="12"/>
        <v>0.9999999999999789</v>
      </c>
      <c r="I61" s="10">
        <f t="shared" si="12"/>
        <v>0.9999999999998131</v>
      </c>
      <c r="J61" s="10">
        <f t="shared" si="12"/>
      </c>
      <c r="K61" s="10">
        <f t="shared" si="12"/>
        <v>0.9999999999998902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8.884166666666667</v>
      </c>
      <c r="C62" s="10">
        <f t="shared" si="13"/>
        <v>8.635000000000002</v>
      </c>
      <c r="D62" s="10">
        <f t="shared" si="13"/>
        <v>8.320000000000002</v>
      </c>
      <c r="E62" s="10">
        <f t="shared" si="13"/>
        <v>7.389166666666667</v>
      </c>
      <c r="F62" s="10">
        <f t="shared" si="13"/>
        <v>8.689999999999998</v>
      </c>
      <c r="G62" s="10">
        <f t="shared" si="13"/>
        <v>8.621666666666664</v>
      </c>
      <c r="H62" s="10">
        <f t="shared" si="13"/>
        <v>8.225</v>
      </c>
      <c r="I62" s="10">
        <f t="shared" si="13"/>
        <v>8.883333333333333</v>
      </c>
      <c r="J62" s="10">
        <f t="shared" si="13"/>
      </c>
      <c r="K62" s="10">
        <f t="shared" si="13"/>
        <v>8.456041666666666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0.2245180022477287</v>
      </c>
      <c r="C63" s="10">
        <f t="shared" si="14"/>
        <v>0.25468340417783697</v>
      </c>
      <c r="D63" s="10">
        <f t="shared" si="14"/>
        <v>0.2994540486831108</v>
      </c>
      <c r="E63" s="10">
        <f t="shared" si="14"/>
        <v>0.3632794650086601</v>
      </c>
      <c r="F63" s="10">
        <f t="shared" si="14"/>
        <v>0.17570636662560152</v>
      </c>
      <c r="G63" s="10">
        <f t="shared" si="14"/>
        <v>0.23237248050705714</v>
      </c>
      <c r="H63" s="10">
        <f t="shared" si="14"/>
        <v>0.28208638264320873</v>
      </c>
      <c r="I63" s="10">
        <f t="shared" si="14"/>
        <v>0.23034887900883305</v>
      </c>
      <c r="J63" s="10">
        <f t="shared" si="14"/>
      </c>
      <c r="K63" s="10">
        <f t="shared" si="14"/>
        <v>0.19827009909963345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Varnish!B7</f>
        <v>Piston Skirts (Thrust)</v>
      </c>
      <c r="C1" s="7" t="str">
        <f>Varnish!C7</f>
        <v>Rocker Cover L</v>
      </c>
      <c r="D1" s="7" t="str">
        <f>Varnish!D7</f>
        <v>Rocker Cover R</v>
      </c>
      <c r="E1" s="7" t="str">
        <f>Varnish!E7</f>
        <v> </v>
      </c>
      <c r="F1" s="7" t="str">
        <f>Varnish!F7</f>
        <v> </v>
      </c>
      <c r="G1" s="7" t="str">
        <f>Varnish!G7</f>
        <v> </v>
      </c>
      <c r="H1" s="7" t="str">
        <f>Varnish!H7</f>
        <v> </v>
      </c>
      <c r="I1" s="7" t="str">
        <f>Varnish!I7</f>
        <v> </v>
      </c>
      <c r="J1" s="7" t="str">
        <f>Varnish!J7</f>
        <v> </v>
      </c>
      <c r="K1" s="7" t="str">
        <f>Varnish!K7</f>
        <v>Average Varnish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Varnish!B7</f>
        <v>Piston Skirts (Thrust)</v>
      </c>
      <c r="C3" s="7" t="str">
        <f>Varnish!C7</f>
        <v>Rocker Cover L</v>
      </c>
      <c r="D3" s="7" t="str">
        <f>Varnish!D7</f>
        <v>Rocker Cover R</v>
      </c>
      <c r="E3" s="7" t="str">
        <f>Varnish!E7</f>
        <v> </v>
      </c>
      <c r="F3" s="7" t="str">
        <f>Varnish!F7</f>
        <v> </v>
      </c>
      <c r="G3" s="7" t="str">
        <f>Varnish!G7</f>
        <v> </v>
      </c>
      <c r="H3" s="7" t="str">
        <f>Varnish!H7</f>
        <v> </v>
      </c>
      <c r="I3" s="7" t="str">
        <f>Varnish!I7</f>
        <v> </v>
      </c>
      <c r="J3" s="7" t="str">
        <f>Varnish!J7</f>
        <v> </v>
      </c>
      <c r="K3" s="7" t="str">
        <f>Varnish!K7</f>
        <v>Average Varnish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Clogging!B7</f>
        <v>Oil Screen %Sludge</v>
      </c>
      <c r="C1" s="7" t="str">
        <f>Clogging!C7</f>
        <v>Oil Screen %Debris</v>
      </c>
      <c r="D1" s="7" t="str">
        <f>Clogging!D7</f>
        <v>Oil Ring %</v>
      </c>
      <c r="E1" s="7" t="str">
        <f>Clogging!E7</f>
        <v> </v>
      </c>
      <c r="F1" s="7" t="str">
        <f>Clogging!F7</f>
        <v> </v>
      </c>
      <c r="G1" s="7" t="str">
        <f>Clogging!G7</f>
        <v> </v>
      </c>
      <c r="H1" s="7" t="str">
        <f>Clogging!H7</f>
        <v> </v>
      </c>
      <c r="I1" s="7" t="str">
        <f>Clogging!I7</f>
        <v> </v>
      </c>
      <c r="J1" s="7" t="str">
        <f>Clogging!J7</f>
        <v> </v>
      </c>
      <c r="K1" s="7" t="str">
        <f>Clogging!K7</f>
        <v> 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Clogging!B7</f>
        <v>Oil Screen %Sludge</v>
      </c>
      <c r="C3" s="7" t="str">
        <f>Clogging!C7</f>
        <v>Oil Screen %Debris</v>
      </c>
      <c r="D3" s="7" t="str">
        <f>Clogging!D7</f>
        <v>Oil Ring %</v>
      </c>
      <c r="E3" s="7" t="str">
        <f>Clogging!E7</f>
        <v> </v>
      </c>
      <c r="F3" s="7" t="str">
        <f>Clogging!F7</f>
        <v> </v>
      </c>
      <c r="G3" s="7" t="str">
        <f>Clogging!G7</f>
        <v> </v>
      </c>
      <c r="H3" s="7" t="str">
        <f>Clogging!H7</f>
        <v> </v>
      </c>
      <c r="I3" s="7" t="str">
        <f>Clogging!I7</f>
        <v> </v>
      </c>
      <c r="J3" s="7" t="str">
        <f>Clogging!J7</f>
        <v> </v>
      </c>
      <c r="K3" s="7" t="str">
        <f>Clogging!K7</f>
        <v> 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'Piston Skirts'!B7</f>
        <v>Piston 1</v>
      </c>
      <c r="C1" s="7" t="str">
        <f>'Piston Skirts'!C7</f>
        <v>Piston 2</v>
      </c>
      <c r="D1" s="7" t="str">
        <f>'Piston Skirts'!D7</f>
        <v>Piston 3</v>
      </c>
      <c r="E1" s="7" t="str">
        <f>'Piston Skirts'!E7</f>
        <v>Piston 4</v>
      </c>
      <c r="F1" s="7" t="str">
        <f>'Piston Skirts'!F7</f>
        <v>Piston 5</v>
      </c>
      <c r="G1" s="7" t="str">
        <f>'Piston Skirts'!G7</f>
        <v>Piston 6</v>
      </c>
      <c r="H1" s="7" t="str">
        <f>'Piston Skirts'!H7</f>
        <v>Piston 7</v>
      </c>
      <c r="I1" s="7" t="str">
        <f>'Piston Skirts'!I7</f>
        <v>Piston 8</v>
      </c>
      <c r="J1" s="7" t="str">
        <f>'Piston Skirts'!J7</f>
        <v> </v>
      </c>
      <c r="K1" s="7" t="str">
        <f>'Piston Skirts'!K7</f>
        <v>Average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'Piston Skirts'!B7</f>
        <v>Piston 1</v>
      </c>
      <c r="C3" s="7" t="str">
        <f>'Piston Skirts'!C7</f>
        <v>Piston 2</v>
      </c>
      <c r="D3" s="7" t="str">
        <f>'Piston Skirts'!D7</f>
        <v>Piston 3</v>
      </c>
      <c r="E3" s="7" t="str">
        <f>'Piston Skirts'!E7</f>
        <v>Piston 4</v>
      </c>
      <c r="F3" s="7" t="str">
        <f>'Piston Skirts'!F7</f>
        <v>Piston 5</v>
      </c>
      <c r="G3" s="7" t="str">
        <f>'Piston Skirts'!G7</f>
        <v>Piston 6</v>
      </c>
      <c r="H3" s="7" t="str">
        <f>'Piston Skirts'!H7</f>
        <v>Piston 7</v>
      </c>
      <c r="I3" s="7" t="str">
        <f>'Piston Skirts'!I7</f>
        <v>Piston 8</v>
      </c>
      <c r="J3" s="7" t="str">
        <f>'Piston Skirts'!J7</f>
        <v> </v>
      </c>
      <c r="K3" s="7" t="str">
        <f>'Piston Skirts'!K7</f>
        <v>Average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C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2001-10-09T15:41:04Z</cp:lastPrinted>
  <dcterms:created xsi:type="dcterms:W3CDTF">1999-03-05T21:55:02Z</dcterms:created>
  <dcterms:modified xsi:type="dcterms:W3CDTF">2001-11-20T20:40:10Z</dcterms:modified>
  <cp:category/>
  <cp:version/>
  <cp:contentType/>
  <cp:contentStatus/>
</cp:coreProperties>
</file>