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600" tabRatio="926" activeTab="0"/>
  </bookViews>
  <sheets>
    <sheet name="1" sheetId="1" r:id="rId1"/>
    <sheet name="2" sheetId="2" r:id="rId2"/>
    <sheet name="3" sheetId="3" r:id="rId3"/>
    <sheet name="4" sheetId="4" r:id="rId4"/>
    <sheet name="criteria" sheetId="5" state="hidden" r:id="rId5"/>
    <sheet name="weighting" sheetId="6" state="hidden" r:id="rId6"/>
  </sheets>
  <definedNames>
    <definedName name="\t" localSheetId="0">'1'!$T$72:$X$163</definedName>
    <definedName name="\t" localSheetId="1">'2'!$T$72:$X$163</definedName>
    <definedName name="\t" localSheetId="2">'3'!$T$72:$X$163</definedName>
    <definedName name="\t" localSheetId="3">'4'!$T$72:$X$163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<sst xmlns="http://schemas.openxmlformats.org/spreadsheetml/2006/main" count="207" uniqueCount="49">
  <si>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</si>
  <si>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</si>
  <si>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</si>
  <si>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</si>
  <si>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</si>
  <si>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</si>
  <si>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</si>
  <si>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</si>
  <si>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</si>
  <si>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</si>
  <si>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</si>
  <si>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</si>
  <si>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</si>
  <si>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</si>
  <si>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</si>
  <si>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</si>
  <si>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GARRETT</t>
  </si>
  <si>
    <t>Groove 1</t>
  </si>
  <si>
    <t>Groove 2</t>
  </si>
  <si>
    <t>Groove 3</t>
  </si>
  <si>
    <t>Land 2</t>
  </si>
  <si>
    <t>Land 3</t>
  </si>
  <si>
    <t>Thrust</t>
  </si>
  <si>
    <t>Anti-thrust</t>
  </si>
  <si>
    <t>Under-crown</t>
  </si>
  <si>
    <t>Average Skirt</t>
  </si>
  <si>
    <t>WPD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</si>
  <si>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</si>
  <si>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</si>
  <si>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</si>
  <si>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</si>
  <si>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</si>
  <si>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</si>
  <si>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</si>
  <si>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</si>
  <si>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KOBRINETZ</t>
  </si>
  <si>
    <t>CUNNIFF</t>
  </si>
  <si>
    <t>LOPEZ</t>
  </si>
  <si>
    <t>GARCIA-P</t>
  </si>
  <si>
    <t>GARCIA-O</t>
  </si>
  <si>
    <t>CASTILLO</t>
  </si>
  <si>
    <t>RODRIGUEZ</t>
  </si>
  <si>
    <t>BARRERA</t>
  </si>
  <si>
    <t>RAMIREZ</t>
  </si>
  <si>
    <t>October 10, 2001</t>
  </si>
  <si>
    <t>CAPRONI</t>
  </si>
  <si>
    <t>FOECKING</t>
  </si>
  <si>
    <t>WALKER</t>
  </si>
  <si>
    <t>HILLS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</si>
</sst>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164" fontId="2" fillId="0" borderId="3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44</v>
      </c>
      <c r="B1" s="1"/>
      <c r="E1" s="1"/>
      <c r="F1" s="11" t="s">
        <v>34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1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">
        <v>17</v>
      </c>
      <c r="C7" s="27" t="s">
        <v>18</v>
      </c>
      <c r="D7" s="27" t="s">
        <v>19</v>
      </c>
      <c r="E7" s="27" t="s">
        <v>20</v>
      </c>
      <c r="F7" s="27" t="s">
        <v>21</v>
      </c>
      <c r="G7" s="27" t="s">
        <v>24</v>
      </c>
      <c r="H7" s="27" t="s">
        <v>22</v>
      </c>
      <c r="I7" s="27" t="s">
        <v>23</v>
      </c>
      <c r="J7" s="28" t="s">
        <v>25</v>
      </c>
      <c r="K7" s="28" t="s">
        <v>26</v>
      </c>
    </row>
    <row r="8" spans="1:11" ht="12.75">
      <c r="A8" s="18" t="s">
        <v>42</v>
      </c>
      <c r="B8" s="30">
        <v>0.59</v>
      </c>
      <c r="C8" s="30">
        <v>0.72</v>
      </c>
      <c r="D8" s="30">
        <v>8.35</v>
      </c>
      <c r="E8" s="30">
        <v>1.31</v>
      </c>
      <c r="F8" s="30">
        <v>3.89</v>
      </c>
      <c r="G8" s="30">
        <v>1.6</v>
      </c>
      <c r="H8" s="30">
        <v>8.95</v>
      </c>
      <c r="I8" s="30">
        <v>9.48</v>
      </c>
      <c r="J8" s="10">
        <f>IF(ISERR(AVERAGE(H8:I8)),"",AVERAGE(H8:I8))</f>
        <v>9.215</v>
      </c>
      <c r="K8" s="30">
        <f>IF(ISBLANK(A8),"",weighting!$B$2*B8+weighting!$C$2*C8+weighting!$D$2*D8+weighting!$E$2*E8+weighting!$F$2*F8+weighting!$G$2*G8+weighting!$J$2*J8)</f>
        <v>4.2165</v>
      </c>
    </row>
    <row r="9" spans="1:11" ht="12.75">
      <c r="A9" s="18" t="s">
        <v>45</v>
      </c>
      <c r="B9" s="30">
        <v>0.68</v>
      </c>
      <c r="C9" s="30">
        <v>0.75</v>
      </c>
      <c r="D9" s="30">
        <v>8.13</v>
      </c>
      <c r="E9" s="30">
        <v>1.98</v>
      </c>
      <c r="F9" s="30">
        <v>4.15</v>
      </c>
      <c r="G9" s="30">
        <v>1.29</v>
      </c>
      <c r="H9" s="30">
        <v>9.3</v>
      </c>
      <c r="I9" s="30">
        <v>9.9</v>
      </c>
      <c r="J9" s="10">
        <f aca="true" t="shared" si="0" ref="J9:J27">IF(ISERR(AVERAGE(H9:I9)),"",AVERAGE(H9:I9))</f>
        <v>9.600000000000001</v>
      </c>
      <c r="K9" s="30">
        <f>IF(ISBLANK(A9),"",weighting!$B$2*B9+weighting!$C$2*C9+weighting!$D$2*D9+weighting!$E$2*E9+weighting!$F$2*F9+weighting!$G$2*G9+weighting!$J$2*J9)</f>
        <v>4.3660000000000005</v>
      </c>
    </row>
    <row r="10" spans="1:11" ht="12.75">
      <c r="A10" s="18" t="s">
        <v>40</v>
      </c>
      <c r="B10" s="30">
        <v>0.62</v>
      </c>
      <c r="C10" s="30">
        <v>0.73</v>
      </c>
      <c r="D10" s="30">
        <v>7.94</v>
      </c>
      <c r="E10" s="30">
        <v>1.32</v>
      </c>
      <c r="F10" s="30">
        <v>3.47</v>
      </c>
      <c r="G10" s="30">
        <v>1.55</v>
      </c>
      <c r="H10" s="30">
        <v>9.32</v>
      </c>
      <c r="I10" s="30">
        <v>9.85</v>
      </c>
      <c r="J10" s="10">
        <f t="shared" si="0"/>
        <v>9.585</v>
      </c>
      <c r="K10" s="30">
        <f>IF(ISBLANK(A10),"",weighting!$B$2*B10+weighting!$C$2*C10+weighting!$D$2*D10+weighting!$E$2*E10+weighting!$F$2*F10+weighting!$G$2*G10+weighting!$J$2*J10)</f>
        <v>4.0445</v>
      </c>
    </row>
    <row r="11" spans="1:11" ht="12.75">
      <c r="A11" s="18" t="s">
        <v>36</v>
      </c>
      <c r="B11" s="30">
        <v>0.7</v>
      </c>
      <c r="C11" s="30">
        <v>0.74</v>
      </c>
      <c r="D11" s="30">
        <v>8.62</v>
      </c>
      <c r="E11" s="30">
        <v>1.27</v>
      </c>
      <c r="F11" s="30">
        <v>3.81</v>
      </c>
      <c r="G11" s="30">
        <v>1.6</v>
      </c>
      <c r="H11" s="30">
        <v>9.26</v>
      </c>
      <c r="I11" s="30">
        <v>9.77</v>
      </c>
      <c r="J11" s="10">
        <f t="shared" si="0"/>
        <v>9.515</v>
      </c>
      <c r="K11" s="30">
        <f>IF(ISBLANK(A11),"",weighting!$B$2*B11+weighting!$C$2*C11+weighting!$D$2*D11+weighting!$E$2*E11+weighting!$F$2*F11+weighting!$G$2*G11+weighting!$J$2*J11)</f>
        <v>4.2780000000000005</v>
      </c>
    </row>
    <row r="12" spans="1:11" ht="12.75">
      <c r="A12" s="18" t="s">
        <v>46</v>
      </c>
      <c r="B12" s="30">
        <v>0.5</v>
      </c>
      <c r="C12" s="30">
        <v>0.7</v>
      </c>
      <c r="D12" s="30">
        <v>7.93</v>
      </c>
      <c r="E12" s="30">
        <v>1.63</v>
      </c>
      <c r="F12" s="30">
        <v>3.44</v>
      </c>
      <c r="G12" s="30">
        <v>1.44</v>
      </c>
      <c r="H12" s="30">
        <v>9.4</v>
      </c>
      <c r="I12" s="30">
        <v>9.8</v>
      </c>
      <c r="J12" s="10">
        <f t="shared" si="0"/>
        <v>9.600000000000001</v>
      </c>
      <c r="K12" s="30">
        <f>IF(ISBLANK(A12),"",weighting!$B$2*B12+weighting!$C$2*C12+weighting!$D$2*D12+weighting!$E$2*E12+weighting!$F$2*F12+weighting!$G$2*G12+weighting!$J$2*J12)</f>
        <v>4.0615000000000006</v>
      </c>
    </row>
    <row r="13" spans="1:11" ht="12.75">
      <c r="A13" s="18" t="s">
        <v>39</v>
      </c>
      <c r="B13" s="30">
        <v>0.67</v>
      </c>
      <c r="C13" s="30">
        <v>0.68</v>
      </c>
      <c r="D13" s="30">
        <v>8.1</v>
      </c>
      <c r="E13" s="30">
        <v>1.38</v>
      </c>
      <c r="F13" s="30">
        <v>4.03</v>
      </c>
      <c r="G13" s="30">
        <v>1.86</v>
      </c>
      <c r="H13" s="30">
        <v>9.05</v>
      </c>
      <c r="I13" s="30">
        <v>9.3</v>
      </c>
      <c r="J13" s="10">
        <f t="shared" si="0"/>
        <v>9.175</v>
      </c>
      <c r="K13" s="30">
        <f>IF(ISBLANK(A13),"",weighting!$B$2*B13+weighting!$C$2*C13+weighting!$D$2*D13+weighting!$E$2*E13+weighting!$F$2*F13+weighting!$G$2*G13+weighting!$J$2*J13)</f>
        <v>4.2410000000000005</v>
      </c>
    </row>
    <row r="14" spans="1:11" ht="12.75">
      <c r="A14" s="18" t="s">
        <v>38</v>
      </c>
      <c r="B14" s="30">
        <v>0.64</v>
      </c>
      <c r="C14" s="30">
        <v>0.71</v>
      </c>
      <c r="D14" s="30">
        <v>7.65</v>
      </c>
      <c r="E14" s="30">
        <v>1.55</v>
      </c>
      <c r="F14" s="30">
        <v>3.62</v>
      </c>
      <c r="G14" s="30">
        <v>1.31</v>
      </c>
      <c r="H14" s="30">
        <v>8.94</v>
      </c>
      <c r="I14" s="30">
        <v>9.83</v>
      </c>
      <c r="J14" s="10">
        <f t="shared" si="0"/>
        <v>9.385</v>
      </c>
      <c r="K14" s="30">
        <f>IF(ISBLANK(A14),"",weighting!$B$2*B14+weighting!$C$2*C14+weighting!$D$2*D14+weighting!$E$2*E14+weighting!$F$2*F14+weighting!$G$2*G14+weighting!$J$2*J14)</f>
        <v>4.021000000000001</v>
      </c>
    </row>
    <row r="15" spans="1:11" ht="12.75">
      <c r="A15" s="18" t="s">
        <v>16</v>
      </c>
      <c r="B15" s="30">
        <v>0.5</v>
      </c>
      <c r="C15" s="30">
        <v>0.73</v>
      </c>
      <c r="D15" s="30">
        <v>7.83</v>
      </c>
      <c r="E15" s="30">
        <v>1.38</v>
      </c>
      <c r="F15" s="30">
        <v>3.79</v>
      </c>
      <c r="G15" s="30">
        <v>1.66</v>
      </c>
      <c r="H15" s="30">
        <v>8.88</v>
      </c>
      <c r="I15" s="30">
        <v>9.6</v>
      </c>
      <c r="J15" s="10">
        <f t="shared" si="0"/>
        <v>9.24</v>
      </c>
      <c r="K15" s="30">
        <f>IF(ISBLANK(A15),"",weighting!$B$2*B15+weighting!$C$2*C15+weighting!$D$2*D15+weighting!$E$2*E15+weighting!$F$2*F15+weighting!$G$2*G15+weighting!$J$2*J15)</f>
        <v>4.098</v>
      </c>
    </row>
    <row r="16" spans="1:11" ht="12.75">
      <c r="A16" s="18" t="s">
        <v>48</v>
      </c>
      <c r="B16" s="30">
        <v>0.58</v>
      </c>
      <c r="C16" s="30">
        <v>0.62</v>
      </c>
      <c r="D16" s="30">
        <v>7.7</v>
      </c>
      <c r="E16" s="30">
        <v>1.24</v>
      </c>
      <c r="F16" s="30">
        <v>3.19</v>
      </c>
      <c r="G16" s="30">
        <v>1.5</v>
      </c>
      <c r="H16" s="30">
        <v>8.82</v>
      </c>
      <c r="I16" s="30">
        <v>9.66</v>
      </c>
      <c r="J16" s="10">
        <f t="shared" si="0"/>
        <v>9.24</v>
      </c>
      <c r="K16" s="30">
        <f>IF(ISBLANK(A16),"",weighting!$B$2*B16+weighting!$C$2*C16+weighting!$D$2*D16+weighting!$E$2*E16+weighting!$F$2*F16+weighting!$G$2*G16+weighting!$J$2*J16)</f>
        <v>3.848</v>
      </c>
    </row>
    <row r="17" spans="1:11" ht="12.75">
      <c r="A17" s="18" t="s">
        <v>35</v>
      </c>
      <c r="B17" s="30">
        <v>0.63</v>
      </c>
      <c r="C17" s="30">
        <v>0.73</v>
      </c>
      <c r="D17" s="30">
        <v>8.17</v>
      </c>
      <c r="E17" s="30">
        <v>1.4</v>
      </c>
      <c r="F17" s="30">
        <v>3.82</v>
      </c>
      <c r="G17" s="30">
        <v>1.4</v>
      </c>
      <c r="H17" s="30">
        <v>9.35</v>
      </c>
      <c r="I17" s="30">
        <v>9.7</v>
      </c>
      <c r="J17" s="10">
        <f t="shared" si="0"/>
        <v>9.524999999999999</v>
      </c>
      <c r="K17" s="30">
        <f>IF(ISBLANK(A17),"",weighting!$B$2*B17+weighting!$C$2*C17+weighting!$D$2*D17+weighting!$E$2*E17+weighting!$F$2*F17+weighting!$G$2*G17+weighting!$J$2*J17)</f>
        <v>4.187</v>
      </c>
    </row>
    <row r="18" spans="1:11" ht="12.75">
      <c r="A18" s="18" t="s">
        <v>37</v>
      </c>
      <c r="B18" s="30">
        <v>0.53</v>
      </c>
      <c r="C18" s="30">
        <v>0.76</v>
      </c>
      <c r="D18" s="30">
        <v>8.5</v>
      </c>
      <c r="E18" s="30">
        <v>1.35</v>
      </c>
      <c r="F18" s="30">
        <v>3.42</v>
      </c>
      <c r="G18" s="30">
        <v>1.2</v>
      </c>
      <c r="H18" s="30">
        <v>9.39</v>
      </c>
      <c r="I18" s="30">
        <v>9.84</v>
      </c>
      <c r="J18" s="10">
        <f t="shared" si="0"/>
        <v>9.615</v>
      </c>
      <c r="K18" s="30">
        <f>IF(ISBLANK(A18),"",weighting!$B$2*B18+weighting!$C$2*C18+weighting!$D$2*D18+weighting!$E$2*E18+weighting!$F$2*F18+weighting!$G$2*G18+weighting!$J$2*J18)</f>
        <v>4.112500000000001</v>
      </c>
    </row>
    <row r="19" spans="1:11" ht="12.75">
      <c r="A19" s="18" t="s">
        <v>43</v>
      </c>
      <c r="B19" s="30">
        <v>0.7</v>
      </c>
      <c r="C19" s="30">
        <v>0.66</v>
      </c>
      <c r="D19" s="30">
        <v>7.68</v>
      </c>
      <c r="E19" s="30">
        <v>1.43</v>
      </c>
      <c r="F19" s="30">
        <v>3.42</v>
      </c>
      <c r="G19" s="30">
        <v>1.46</v>
      </c>
      <c r="H19" s="30">
        <v>9.48</v>
      </c>
      <c r="I19" s="30">
        <v>9.89</v>
      </c>
      <c r="J19" s="10">
        <f t="shared" si="0"/>
        <v>9.685</v>
      </c>
      <c r="K19" s="30">
        <f>IF(ISBLANK(A19),"",weighting!$B$2*B19+weighting!$C$2*C19+weighting!$D$2*D19+weighting!$E$2*E19+weighting!$F$2*F19+weighting!$G$2*G19+weighting!$J$2*J19)</f>
        <v>3.992</v>
      </c>
    </row>
    <row r="20" spans="1:11" ht="12.75">
      <c r="A20" s="18" t="s">
        <v>41</v>
      </c>
      <c r="B20" s="30">
        <v>0.5</v>
      </c>
      <c r="C20" s="30">
        <v>0.72</v>
      </c>
      <c r="D20" s="30">
        <v>8.25</v>
      </c>
      <c r="E20" s="30">
        <v>1.28</v>
      </c>
      <c r="F20" s="30">
        <v>3.34</v>
      </c>
      <c r="G20" s="30">
        <v>1.31</v>
      </c>
      <c r="H20" s="30">
        <v>9.51</v>
      </c>
      <c r="I20" s="30">
        <v>9.84</v>
      </c>
      <c r="J20" s="10">
        <f t="shared" si="0"/>
        <v>9.675</v>
      </c>
      <c r="K20" s="30">
        <f>IF(ISBLANK(A20),"",weighting!$B$2*B20+weighting!$C$2*C20+weighting!$D$2*D20+weighting!$E$2*E20+weighting!$F$2*F20+weighting!$G$2*G20+weighting!$J$2*J20)</f>
        <v>4.0395</v>
      </c>
    </row>
    <row r="21" spans="1:11" ht="12.75">
      <c r="A21" s="18" t="s">
        <v>47</v>
      </c>
      <c r="B21" s="30">
        <v>0.71</v>
      </c>
      <c r="C21" s="30">
        <v>0.75</v>
      </c>
      <c r="D21" s="30">
        <v>7.83</v>
      </c>
      <c r="E21" s="30">
        <v>1.46</v>
      </c>
      <c r="F21" s="30">
        <v>4.03</v>
      </c>
      <c r="G21" s="30">
        <v>1.48</v>
      </c>
      <c r="H21" s="30">
        <v>8.94</v>
      </c>
      <c r="I21" s="30">
        <v>9.56</v>
      </c>
      <c r="J21" s="10">
        <f t="shared" si="0"/>
        <v>9.25</v>
      </c>
      <c r="K21" s="30">
        <f>IF(ISBLANK(A21),"",weighting!$B$2*B21+weighting!$C$2*C21+weighting!$D$2*D21+weighting!$E$2*E21+weighting!$F$2*F21+weighting!$G$2*G21+weighting!$J$2*J21)</f>
        <v>4.1775</v>
      </c>
    </row>
    <row r="22" spans="1:11" ht="12.75">
      <c r="A22" s="18"/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IF(ISBLANK(A22),"",weighting!$B$2*B22+weighting!$C$2*C22+weighting!$D$2*D22+weighting!$E$2*E22+weighting!$F$2*F22+weighting!$G$2*G22+weighting!$J$2*J22)</f>
      </c>
    </row>
    <row r="23" spans="1:11" ht="12.75">
      <c r="A23" s="18"/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IF(ISBLANK(A23),"",weighting!$B$2*B23+weighting!$C$2*C23+weighting!$D$2*D23+weighting!$E$2*E23+weighting!$F$2*F23+weighting!$G$2*G23+weighting!$J$2*J23)</f>
      </c>
    </row>
    <row r="24" spans="1:11" ht="12.75">
      <c r="A24" s="18"/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IF(ISBLANK(A24),"",weighting!$B$2*B24+weighting!$C$2*C24+weighting!$D$2*D24+weighting!$E$2*E24+weighting!$F$2*F24+weighting!$G$2*G24+weighting!$J$2*J24)</f>
      </c>
    </row>
    <row r="25" spans="1:11" ht="12.75">
      <c r="A25" s="18"/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IF(ISBLANK(A25),"",weighting!$B$2*B25+weighting!$C$2*C25+weighting!$D$2*D25+weighting!$E$2*E25+weighting!$F$2*F25+weighting!$G$2*G25+weighting!$J$2*J25)</f>
      </c>
    </row>
    <row r="26" spans="1:11" ht="12.75">
      <c r="A26" s="18"/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IF(ISBLANK(A26),"",weighting!$B$2*B26+weighting!$C$2*C26+weighting!$D$2*D26+weighting!$E$2*E26+weighting!$F$2*F26+weighting!$G$2*G26+weighting!$J$2*J26)</f>
      </c>
    </row>
    <row r="27" spans="1:11" ht="12.75">
      <c r="A27" s="18"/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I28">IF(COUNTBLANK(B8:B27)=20,"",MAX(B8:B27))</f>
        <v>0.71</v>
      </c>
      <c r="C28" s="8">
        <f t="shared" si="1"/>
        <v>0.76</v>
      </c>
      <c r="D28" s="8">
        <f t="shared" si="1"/>
        <v>8.62</v>
      </c>
      <c r="E28" s="8">
        <f t="shared" si="1"/>
        <v>1.98</v>
      </c>
      <c r="F28" s="8">
        <f t="shared" si="1"/>
        <v>4.15</v>
      </c>
      <c r="G28" s="8">
        <f t="shared" si="1"/>
        <v>1.86</v>
      </c>
      <c r="H28" s="8">
        <f t="shared" si="1"/>
        <v>9.51</v>
      </c>
      <c r="I28" s="8">
        <f t="shared" si="1"/>
        <v>9.9</v>
      </c>
      <c r="J28" s="8">
        <f>IF(COUNTBLANK(J8:J27)=20,"",MAX(J8:J27))</f>
        <v>9.685</v>
      </c>
      <c r="K28" s="8">
        <f>IF(COUNTBLANK(K8:K27)=20,"",MAX(K8:K27))</f>
        <v>4.3660000000000005</v>
      </c>
    </row>
    <row r="29" spans="1:11" ht="12.75">
      <c r="A29" s="7" t="s">
        <v>1</v>
      </c>
      <c r="B29" s="8">
        <f aca="true" t="shared" si="2" ref="B29:K29">IF(COUNTBLANK(B8:B27)=20,"",MIN(B8:B27))</f>
        <v>0.5</v>
      </c>
      <c r="C29" s="8">
        <f t="shared" si="2"/>
        <v>0.62</v>
      </c>
      <c r="D29" s="8">
        <f t="shared" si="2"/>
        <v>7.65</v>
      </c>
      <c r="E29" s="8">
        <f t="shared" si="2"/>
        <v>1.24</v>
      </c>
      <c r="F29" s="8">
        <f t="shared" si="2"/>
        <v>3.19</v>
      </c>
      <c r="G29" s="8">
        <f t="shared" si="2"/>
        <v>1.2</v>
      </c>
      <c r="H29" s="8">
        <f t="shared" si="2"/>
        <v>8.82</v>
      </c>
      <c r="I29" s="8">
        <f t="shared" si="2"/>
        <v>9.3</v>
      </c>
      <c r="J29" s="8">
        <f t="shared" si="2"/>
        <v>9.175</v>
      </c>
      <c r="K29" s="8">
        <f t="shared" si="2"/>
        <v>3.848</v>
      </c>
    </row>
    <row r="30" spans="1:11" ht="12.75">
      <c r="A30" s="7" t="s">
        <v>2</v>
      </c>
      <c r="B30" s="8">
        <f aca="true" t="shared" si="3" ref="B30:K30">IF(ISERR(AVERAGE(B8:B27)),"",AVERAGE(B8:B27))</f>
        <v>0.6107142857142858</v>
      </c>
      <c r="C30" s="8">
        <f t="shared" si="3"/>
        <v>0.7142857142857143</v>
      </c>
      <c r="D30" s="8">
        <f t="shared" si="3"/>
        <v>8.048571428571428</v>
      </c>
      <c r="E30" s="8">
        <f t="shared" si="3"/>
        <v>1.4271428571428575</v>
      </c>
      <c r="F30" s="8">
        <f t="shared" si="3"/>
        <v>3.672857142857143</v>
      </c>
      <c r="G30" s="8">
        <f t="shared" si="3"/>
        <v>1.4757142857142858</v>
      </c>
      <c r="H30" s="8">
        <f t="shared" si="3"/>
        <v>9.185</v>
      </c>
      <c r="I30" s="8">
        <f t="shared" si="3"/>
        <v>9.715714285714284</v>
      </c>
      <c r="J30" s="8">
        <f t="shared" si="3"/>
        <v>9.450357142857143</v>
      </c>
      <c r="K30" s="8">
        <f t="shared" si="3"/>
        <v>4.120214285714286</v>
      </c>
    </row>
    <row r="31" spans="1:11" ht="12.75">
      <c r="A31" s="7" t="s">
        <v>3</v>
      </c>
      <c r="B31" s="8">
        <f aca="true" t="shared" si="4" ref="B31:K31">IF(ISERR(STDEV(B8:B27)),"",STDEV(B8:B27))</f>
        <v>0.07849196781192952</v>
      </c>
      <c r="C31" s="8">
        <f t="shared" si="4"/>
        <v>0.03857346351978283</v>
      </c>
      <c r="D31" s="8">
        <f t="shared" si="4"/>
        <v>0.30676618866085165</v>
      </c>
      <c r="E31" s="8">
        <f t="shared" si="4"/>
        <v>0.1922909882855232</v>
      </c>
      <c r="F31" s="8">
        <f t="shared" si="4"/>
        <v>0.29795272137678264</v>
      </c>
      <c r="G31" s="8">
        <f t="shared" si="4"/>
        <v>0.173503016409793</v>
      </c>
      <c r="H31" s="8">
        <f t="shared" si="4"/>
        <v>0.24257433436438633</v>
      </c>
      <c r="I31" s="8">
        <f t="shared" si="4"/>
        <v>0.17666632110001906</v>
      </c>
      <c r="J31" s="8">
        <f t="shared" si="4"/>
        <v>0.19002494052615587</v>
      </c>
      <c r="K31" s="8">
        <f t="shared" si="4"/>
        <v>0.13403210210842958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1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I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>J7</f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BARRERA</v>
      </c>
      <c r="B38" s="10">
        <f aca="true" t="shared" si="7" ref="B38:K57">IF(ISNUMBER(B8),IF(B$31=0,0,(B8-B$30)/B$31),"")</f>
        <v>-0.2639032539471836</v>
      </c>
      <c r="C38" s="10">
        <f t="shared" si="7"/>
        <v>0.14814033257228865</v>
      </c>
      <c r="D38" s="10">
        <f t="shared" si="7"/>
        <v>0.9826003730868101</v>
      </c>
      <c r="E38" s="10">
        <f t="shared" si="7"/>
        <v>-0.6091957724452376</v>
      </c>
      <c r="F38" s="10">
        <f t="shared" si="7"/>
        <v>0.728782929518084</v>
      </c>
      <c r="G38" s="10">
        <f t="shared" si="7"/>
        <v>0.716331720666842</v>
      </c>
      <c r="H38" s="10">
        <f t="shared" si="7"/>
        <v>-0.968775202932198</v>
      </c>
      <c r="I38" s="10">
        <f t="shared" si="7"/>
        <v>-1.3342344157426311</v>
      </c>
      <c r="J38" s="10">
        <f t="shared" si="7"/>
        <v>-1.238559223886445</v>
      </c>
      <c r="K38" s="10">
        <f t="shared" si="7"/>
        <v>0.7183780062467472</v>
      </c>
      <c r="L38" s="10">
        <f aca="true" t="shared" si="8" ref="L38:L57">IF(ISERR(AVERAGE(B38:K38)),"",AVERAGE(B38:K38))</f>
        <v>-0.11204345068629232</v>
      </c>
      <c r="M38" s="10">
        <f aca="true" t="shared" si="9" ref="M38:M57">IF(ISERR(STDEV(B38:K38)),"",STDEV(B38:K38))</f>
        <v>0.8891778095402539</v>
      </c>
      <c r="N38" s="23"/>
      <c r="O38" s="23"/>
      <c r="P38" s="23"/>
      <c r="Q38" s="23"/>
    </row>
    <row r="39" spans="1:13" ht="12.75">
      <c r="A39" s="22" t="str">
        <f t="shared" si="6"/>
        <v>CAPRONI</v>
      </c>
      <c r="B39" s="10">
        <f t="shared" si="7"/>
        <v>0.8827108838923002</v>
      </c>
      <c r="C39" s="10">
        <f t="shared" si="7"/>
        <v>0.9258770785768105</v>
      </c>
      <c r="D39" s="10">
        <f t="shared" si="7"/>
        <v>0.2654418069476258</v>
      </c>
      <c r="E39" s="10">
        <f t="shared" si="7"/>
        <v>2.8751068772720267</v>
      </c>
      <c r="F39" s="10">
        <f t="shared" si="7"/>
        <v>1.6014045951252645</v>
      </c>
      <c r="G39" s="10">
        <f t="shared" si="7"/>
        <v>-1.0703807320309129</v>
      </c>
      <c r="H39" s="10">
        <f t="shared" si="7"/>
        <v>0.47408148228596764</v>
      </c>
      <c r="I39" s="10">
        <f t="shared" si="7"/>
        <v>1.0431287250351648</v>
      </c>
      <c r="J39" s="10">
        <f t="shared" si="7"/>
        <v>0.7874906142768169</v>
      </c>
      <c r="K39" s="10">
        <f t="shared" si="7"/>
        <v>1.8337824328598418</v>
      </c>
      <c r="L39" s="10">
        <f t="shared" si="8"/>
        <v>0.9618643764240906</v>
      </c>
      <c r="M39" s="10">
        <f t="shared" si="9"/>
        <v>1.0396194200936153</v>
      </c>
    </row>
    <row r="40" spans="1:13" ht="12.75">
      <c r="A40" s="22" t="str">
        <f t="shared" si="6"/>
        <v>CASTILLO</v>
      </c>
      <c r="B40" s="10">
        <f t="shared" si="7"/>
        <v>0.11830145866597767</v>
      </c>
      <c r="C40" s="10">
        <f t="shared" si="7"/>
        <v>0.4073859145737959</v>
      </c>
      <c r="D40" s="10">
        <f t="shared" si="7"/>
        <v>-0.3539224092634924</v>
      </c>
      <c r="E40" s="10">
        <f t="shared" si="7"/>
        <v>-0.5571912552852784</v>
      </c>
      <c r="F40" s="10">
        <f t="shared" si="7"/>
        <v>-0.6808366841550523</v>
      </c>
      <c r="G40" s="10">
        <f t="shared" si="7"/>
        <v>0.42815229281236517</v>
      </c>
      <c r="H40" s="10">
        <f t="shared" si="7"/>
        <v>0.5565304357270036</v>
      </c>
      <c r="I40" s="10">
        <f t="shared" si="7"/>
        <v>0.7601093035139946</v>
      </c>
      <c r="J40" s="10">
        <f t="shared" si="7"/>
        <v>0.7085536075951286</v>
      </c>
      <c r="K40" s="10">
        <f t="shared" si="7"/>
        <v>-0.564896651796404</v>
      </c>
      <c r="L40" s="10">
        <f t="shared" si="8"/>
        <v>0.08221860123880384</v>
      </c>
      <c r="M40" s="10">
        <f t="shared" si="9"/>
        <v>0.5679969091193133</v>
      </c>
    </row>
    <row r="41" spans="1:13" ht="12.75">
      <c r="A41" s="22" t="str">
        <f t="shared" si="6"/>
        <v>CUNNIFF</v>
      </c>
      <c r="B41" s="10">
        <f t="shared" si="7"/>
        <v>1.1375140256344063</v>
      </c>
      <c r="C41" s="10">
        <f t="shared" si="7"/>
        <v>0.6666314965753032</v>
      </c>
      <c r="D41" s="10">
        <f t="shared" si="7"/>
        <v>1.8627495224394486</v>
      </c>
      <c r="E41" s="10">
        <f t="shared" si="7"/>
        <v>-0.8172138410850744</v>
      </c>
      <c r="F41" s="10">
        <f t="shared" si="7"/>
        <v>0.4602839554851053</v>
      </c>
      <c r="G41" s="10">
        <f t="shared" si="7"/>
        <v>0.716331720666842</v>
      </c>
      <c r="H41" s="10">
        <f t="shared" si="7"/>
        <v>0.30918357540388847</v>
      </c>
      <c r="I41" s="10">
        <f t="shared" si="7"/>
        <v>0.3072782290801283</v>
      </c>
      <c r="J41" s="10">
        <f t="shared" si="7"/>
        <v>0.34018090974726284</v>
      </c>
      <c r="K41" s="10">
        <f t="shared" si="7"/>
        <v>1.1772233054889254</v>
      </c>
      <c r="L41" s="10">
        <f t="shared" si="8"/>
        <v>0.6160162899436235</v>
      </c>
      <c r="M41" s="10">
        <f t="shared" si="9"/>
        <v>0.706936573519153</v>
      </c>
    </row>
    <row r="42" spans="1:13" ht="12.75">
      <c r="A42" s="22" t="str">
        <f t="shared" si="6"/>
        <v>FOECKING</v>
      </c>
      <c r="B42" s="10">
        <f t="shared" si="7"/>
        <v>-1.410517391786666</v>
      </c>
      <c r="C42" s="10">
        <f t="shared" si="7"/>
        <v>-0.3703508314307259</v>
      </c>
      <c r="D42" s="10">
        <f t="shared" si="7"/>
        <v>-0.38652052590618496</v>
      </c>
      <c r="E42" s="10">
        <f t="shared" si="7"/>
        <v>1.054948776673455</v>
      </c>
      <c r="F42" s="10">
        <f t="shared" si="7"/>
        <v>-0.78152379941742</v>
      </c>
      <c r="G42" s="10">
        <f t="shared" si="7"/>
        <v>-0.2058424484674838</v>
      </c>
      <c r="H42" s="10">
        <f t="shared" si="7"/>
        <v>0.8863262494911547</v>
      </c>
      <c r="I42" s="10">
        <f t="shared" si="7"/>
        <v>0.4770898819928345</v>
      </c>
      <c r="J42" s="10">
        <f t="shared" si="7"/>
        <v>0.7874906142768169</v>
      </c>
      <c r="K42" s="10">
        <f t="shared" si="7"/>
        <v>-0.43806136582702004</v>
      </c>
      <c r="L42" s="10">
        <f t="shared" si="8"/>
        <v>-0.03869608404012394</v>
      </c>
      <c r="M42" s="10">
        <f t="shared" si="9"/>
        <v>0.8063938234519803</v>
      </c>
    </row>
    <row r="43" spans="1:13" ht="12.75">
      <c r="A43" s="22" t="str">
        <f t="shared" si="6"/>
        <v>GARCIA-O</v>
      </c>
      <c r="B43" s="10">
        <f t="shared" si="7"/>
        <v>0.7553093130212465</v>
      </c>
      <c r="C43" s="10">
        <f t="shared" si="7"/>
        <v>-0.8888419954337375</v>
      </c>
      <c r="D43" s="10">
        <f t="shared" si="7"/>
        <v>0.167647457019551</v>
      </c>
      <c r="E43" s="10">
        <f t="shared" si="7"/>
        <v>-0.24516415232552416</v>
      </c>
      <c r="F43" s="10">
        <f t="shared" si="7"/>
        <v>1.1986561340757964</v>
      </c>
      <c r="G43" s="10">
        <f t="shared" si="7"/>
        <v>2.2148647455101202</v>
      </c>
      <c r="H43" s="10">
        <f t="shared" si="7"/>
        <v>-0.5565304357270036</v>
      </c>
      <c r="I43" s="10">
        <f t="shared" si="7"/>
        <v>-2.3531043332188277</v>
      </c>
      <c r="J43" s="10">
        <f t="shared" si="7"/>
        <v>-1.4490579083709343</v>
      </c>
      <c r="K43" s="10">
        <f t="shared" si="7"/>
        <v>0.9011700360261545</v>
      </c>
      <c r="L43" s="10">
        <f t="shared" si="8"/>
        <v>-0.025505113942315825</v>
      </c>
      <c r="M43" s="10">
        <f t="shared" si="9"/>
        <v>1.3557836203731999</v>
      </c>
    </row>
    <row r="44" spans="1:13" ht="12.75">
      <c r="A44" s="22" t="str">
        <f t="shared" si="6"/>
        <v>GARCIA-P</v>
      </c>
      <c r="B44" s="10">
        <f t="shared" si="7"/>
        <v>0.3731046004080852</v>
      </c>
      <c r="C44" s="10">
        <f t="shared" si="7"/>
        <v>-0.11110524942921864</v>
      </c>
      <c r="D44" s="10">
        <f t="shared" si="7"/>
        <v>-1.299267791901513</v>
      </c>
      <c r="E44" s="10">
        <f t="shared" si="7"/>
        <v>0.6389126393937825</v>
      </c>
      <c r="F44" s="10">
        <f t="shared" si="7"/>
        <v>-0.1774011078432181</v>
      </c>
      <c r="G44" s="10">
        <f t="shared" si="7"/>
        <v>-0.9551089608891222</v>
      </c>
      <c r="H44" s="10">
        <f t="shared" si="7"/>
        <v>-1.009999679652716</v>
      </c>
      <c r="I44" s="10">
        <f t="shared" si="7"/>
        <v>0.6469015349055306</v>
      </c>
      <c r="J44" s="10">
        <f t="shared" si="7"/>
        <v>-0.34393981482734637</v>
      </c>
      <c r="K44" s="10">
        <f t="shared" si="7"/>
        <v>-0.7402277824011328</v>
      </c>
      <c r="L44" s="10">
        <f t="shared" si="8"/>
        <v>-0.29781316122368684</v>
      </c>
      <c r="M44" s="10">
        <f t="shared" si="9"/>
        <v>0.6999561716615708</v>
      </c>
    </row>
    <row r="45" spans="1:13" ht="12.75">
      <c r="A45" s="22" t="str">
        <f t="shared" si="6"/>
        <v>GARRETT</v>
      </c>
      <c r="B45" s="10">
        <f t="shared" si="7"/>
        <v>-1.410517391786666</v>
      </c>
      <c r="C45" s="10">
        <f t="shared" si="7"/>
        <v>0.4073859145737959</v>
      </c>
      <c r="D45" s="10">
        <f t="shared" si="7"/>
        <v>-0.7125016923330875</v>
      </c>
      <c r="E45" s="10">
        <f t="shared" si="7"/>
        <v>-0.24516415232552416</v>
      </c>
      <c r="F45" s="10">
        <f t="shared" si="7"/>
        <v>0.39315921197686066</v>
      </c>
      <c r="G45" s="10">
        <f t="shared" si="7"/>
        <v>1.0621470340922128</v>
      </c>
      <c r="H45" s="10">
        <f t="shared" si="7"/>
        <v>-1.2573465399758237</v>
      </c>
      <c r="I45" s="10">
        <f t="shared" si="7"/>
        <v>-0.6549878040918365</v>
      </c>
      <c r="J45" s="10">
        <f t="shared" si="7"/>
        <v>-1.1069975460836345</v>
      </c>
      <c r="K45" s="10">
        <f t="shared" si="7"/>
        <v>-0.16573854595158855</v>
      </c>
      <c r="L45" s="10">
        <f t="shared" si="8"/>
        <v>-0.36905615119052915</v>
      </c>
      <c r="M45" s="10">
        <f t="shared" si="9"/>
        <v>0.8101327022650764</v>
      </c>
    </row>
    <row r="46" spans="1:13" ht="12.75">
      <c r="A46" s="22" t="str">
        <f t="shared" si="6"/>
        <v>HILLS</v>
      </c>
      <c r="B46" s="10">
        <f t="shared" si="7"/>
        <v>-0.39130482481823736</v>
      </c>
      <c r="C46" s="10">
        <f t="shared" si="7"/>
        <v>-2.4443154874427813</v>
      </c>
      <c r="D46" s="10">
        <f t="shared" si="7"/>
        <v>-1.1362772086880617</v>
      </c>
      <c r="E46" s="10">
        <f t="shared" si="7"/>
        <v>-0.973227392564952</v>
      </c>
      <c r="F46" s="10">
        <f t="shared" si="7"/>
        <v>-1.6205830932704774</v>
      </c>
      <c r="G46" s="10">
        <f t="shared" si="7"/>
        <v>0.13997286495788838</v>
      </c>
      <c r="H46" s="10">
        <f t="shared" si="7"/>
        <v>-1.504693400298939</v>
      </c>
      <c r="I46" s="10">
        <f t="shared" si="7"/>
        <v>-0.3153644982664342</v>
      </c>
      <c r="J46" s="10">
        <f t="shared" si="7"/>
        <v>-1.1069975460836345</v>
      </c>
      <c r="K46" s="10">
        <f t="shared" si="7"/>
        <v>-2.0309633396189626</v>
      </c>
      <c r="L46" s="10">
        <f t="shared" si="8"/>
        <v>-1.138375392609459</v>
      </c>
      <c r="M46" s="10">
        <f t="shared" si="9"/>
        <v>0.8004723876432821</v>
      </c>
    </row>
    <row r="47" spans="1:13" ht="12.75">
      <c r="A47" s="22" t="str">
        <f t="shared" si="6"/>
        <v>KOBRINETZ</v>
      </c>
      <c r="B47" s="10">
        <f t="shared" si="7"/>
        <v>0.24570302953703144</v>
      </c>
      <c r="C47" s="10">
        <f t="shared" si="7"/>
        <v>0.4073859145737959</v>
      </c>
      <c r="D47" s="10">
        <f t="shared" si="7"/>
        <v>0.39583427351838446</v>
      </c>
      <c r="E47" s="10">
        <f t="shared" si="7"/>
        <v>-0.14115511800560573</v>
      </c>
      <c r="F47" s="10">
        <f t="shared" si="7"/>
        <v>0.4938463272392269</v>
      </c>
      <c r="G47" s="10">
        <f t="shared" si="7"/>
        <v>-0.43638599075106527</v>
      </c>
      <c r="H47" s="10">
        <f t="shared" si="7"/>
        <v>0.6802038658885575</v>
      </c>
      <c r="I47" s="10">
        <f t="shared" si="7"/>
        <v>-0.08894896104950606</v>
      </c>
      <c r="J47" s="10">
        <f t="shared" si="7"/>
        <v>0.39280558086837586</v>
      </c>
      <c r="K47" s="10">
        <f t="shared" si="7"/>
        <v>0.49828148059399974</v>
      </c>
      <c r="L47" s="10">
        <f t="shared" si="8"/>
        <v>0.2447570402413195</v>
      </c>
      <c r="M47" s="10">
        <f t="shared" si="9"/>
        <v>0.35140503965085595</v>
      </c>
    </row>
    <row r="48" spans="1:13" ht="12.75">
      <c r="A48" s="22" t="str">
        <f t="shared" si="6"/>
        <v>LOPEZ</v>
      </c>
      <c r="B48" s="10">
        <f t="shared" si="7"/>
        <v>-1.0283126791735047</v>
      </c>
      <c r="C48" s="10">
        <f t="shared" si="7"/>
        <v>1.1851226605783176</v>
      </c>
      <c r="D48" s="10">
        <f t="shared" si="7"/>
        <v>1.4715721227271668</v>
      </c>
      <c r="E48" s="10">
        <f t="shared" si="7"/>
        <v>-0.4011777038054007</v>
      </c>
      <c r="F48" s="10">
        <f t="shared" si="7"/>
        <v>-0.8486485429256646</v>
      </c>
      <c r="G48" s="10">
        <f t="shared" si="7"/>
        <v>-1.5891037021689711</v>
      </c>
      <c r="H48" s="10">
        <f t="shared" si="7"/>
        <v>0.8451017727706367</v>
      </c>
      <c r="I48" s="10">
        <f t="shared" si="7"/>
        <v>0.7035054192097626</v>
      </c>
      <c r="J48" s="10">
        <f t="shared" si="7"/>
        <v>0.8664276209584957</v>
      </c>
      <c r="K48" s="10">
        <f t="shared" si="7"/>
        <v>-0.05755550791887453</v>
      </c>
      <c r="L48" s="10">
        <f t="shared" si="8"/>
        <v>0.11469314602519635</v>
      </c>
      <c r="M48" s="10">
        <f t="shared" si="9"/>
        <v>1.0469769623613248</v>
      </c>
    </row>
    <row r="49" spans="1:13" ht="12.75">
      <c r="A49" s="22" t="str">
        <f t="shared" si="6"/>
        <v>RAMIREZ</v>
      </c>
      <c r="B49" s="10">
        <f t="shared" si="7"/>
        <v>1.1375140256344063</v>
      </c>
      <c r="C49" s="10">
        <f t="shared" si="7"/>
        <v>-1.4073331594367522</v>
      </c>
      <c r="D49" s="10">
        <f t="shared" si="7"/>
        <v>-1.201473441973444</v>
      </c>
      <c r="E49" s="10">
        <f t="shared" si="7"/>
        <v>0.014858433474271918</v>
      </c>
      <c r="F49" s="10">
        <f t="shared" si="7"/>
        <v>-0.8486485429256646</v>
      </c>
      <c r="G49" s="10">
        <f t="shared" si="7"/>
        <v>-0.09057067732569307</v>
      </c>
      <c r="H49" s="10">
        <f t="shared" si="7"/>
        <v>1.2161220632553058</v>
      </c>
      <c r="I49" s="10">
        <f t="shared" si="7"/>
        <v>0.9865248407309328</v>
      </c>
      <c r="J49" s="10">
        <f t="shared" si="7"/>
        <v>1.2348003188063614</v>
      </c>
      <c r="K49" s="10">
        <f t="shared" si="7"/>
        <v>-0.9565938584665542</v>
      </c>
      <c r="L49" s="10">
        <f t="shared" si="8"/>
        <v>0.008520000177317032</v>
      </c>
      <c r="M49" s="10">
        <f t="shared" si="9"/>
        <v>1.0717562559465281</v>
      </c>
    </row>
    <row r="50" spans="1:13" ht="12.75">
      <c r="A50" s="22" t="str">
        <f t="shared" si="6"/>
        <v>RODRIGUEZ</v>
      </c>
      <c r="B50" s="10">
        <f t="shared" si="7"/>
        <v>-1.410517391786666</v>
      </c>
      <c r="C50" s="10">
        <f t="shared" si="7"/>
        <v>0.14814033257228865</v>
      </c>
      <c r="D50" s="10">
        <f t="shared" si="7"/>
        <v>0.6566192066599076</v>
      </c>
      <c r="E50" s="10">
        <f t="shared" si="7"/>
        <v>-0.7652093239251152</v>
      </c>
      <c r="F50" s="10">
        <f t="shared" si="7"/>
        <v>-1.1171475169586433</v>
      </c>
      <c r="G50" s="10">
        <f t="shared" si="7"/>
        <v>-0.9551089608891222</v>
      </c>
      <c r="H50" s="10">
        <f t="shared" si="7"/>
        <v>1.3397954934168597</v>
      </c>
      <c r="I50" s="10">
        <f t="shared" si="7"/>
        <v>0.7035054192097626</v>
      </c>
      <c r="J50" s="10">
        <f t="shared" si="7"/>
        <v>1.1821756476852392</v>
      </c>
      <c r="K50" s="10">
        <f t="shared" si="7"/>
        <v>-0.6022011476697507</v>
      </c>
      <c r="L50" s="10">
        <f t="shared" si="8"/>
        <v>-0.08199482416852391</v>
      </c>
      <c r="M50" s="10">
        <f t="shared" si="9"/>
        <v>1.0094760178665634</v>
      </c>
    </row>
    <row r="51" spans="1:13" ht="12.75">
      <c r="A51" s="22" t="str">
        <f t="shared" si="6"/>
        <v>WALKER</v>
      </c>
      <c r="B51" s="10">
        <f t="shared" si="7"/>
        <v>1.2649155965054601</v>
      </c>
      <c r="C51" s="10">
        <f t="shared" si="7"/>
        <v>0.9258770785768105</v>
      </c>
      <c r="D51" s="10">
        <f t="shared" si="7"/>
        <v>-0.7125016923330875</v>
      </c>
      <c r="E51" s="10">
        <f t="shared" si="7"/>
        <v>0.17087198495414957</v>
      </c>
      <c r="F51" s="10">
        <f t="shared" si="7"/>
        <v>1.1986561340757964</v>
      </c>
      <c r="G51" s="10">
        <f t="shared" si="7"/>
        <v>0.024701093816097648</v>
      </c>
      <c r="H51" s="10">
        <f t="shared" si="7"/>
        <v>-1.009999679652716</v>
      </c>
      <c r="I51" s="10">
        <f t="shared" si="7"/>
        <v>-0.8814033413087646</v>
      </c>
      <c r="J51" s="10">
        <f t="shared" si="7"/>
        <v>-1.054372874962512</v>
      </c>
      <c r="K51" s="10">
        <f t="shared" si="7"/>
        <v>0.42740293843463906</v>
      </c>
      <c r="L51" s="10">
        <f t="shared" si="8"/>
        <v>0.03541472381058737</v>
      </c>
      <c r="M51" s="10">
        <f t="shared" si="9"/>
        <v>0.9134979782932042</v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t="shared" si="7"/>
      </c>
      <c r="C54" s="10">
        <f t="shared" si="7"/>
      </c>
      <c r="D54" s="10">
        <f t="shared" si="7"/>
      </c>
      <c r="E54" s="10">
        <f t="shared" si="7"/>
      </c>
      <c r="F54" s="10">
        <f t="shared" si="7"/>
      </c>
      <c r="G54" s="10">
        <f t="shared" si="7"/>
      </c>
      <c r="H54" s="10">
        <f t="shared" si="7"/>
      </c>
      <c r="I54" s="10">
        <f t="shared" si="7"/>
      </c>
      <c r="J54" s="10">
        <f t="shared" si="7"/>
      </c>
      <c r="K54" s="10">
        <f t="shared" si="7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7"/>
      </c>
      <c r="C55" s="10">
        <f t="shared" si="7"/>
      </c>
      <c r="D55" s="10">
        <f t="shared" si="7"/>
      </c>
      <c r="E55" s="10">
        <f t="shared" si="7"/>
      </c>
      <c r="F55" s="10">
        <f t="shared" si="7"/>
      </c>
      <c r="G55" s="10">
        <f t="shared" si="7"/>
      </c>
      <c r="H55" s="10">
        <f t="shared" si="7"/>
      </c>
      <c r="I55" s="10">
        <f t="shared" si="7"/>
      </c>
      <c r="J55" s="10">
        <f t="shared" si="7"/>
      </c>
      <c r="K55" s="10">
        <f t="shared" si="7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7"/>
      </c>
      <c r="C56" s="10">
        <f t="shared" si="7"/>
      </c>
      <c r="D56" s="10">
        <f t="shared" si="7"/>
      </c>
      <c r="E56" s="10">
        <f t="shared" si="7"/>
      </c>
      <c r="F56" s="10">
        <f t="shared" si="7"/>
      </c>
      <c r="G56" s="10">
        <f t="shared" si="7"/>
      </c>
      <c r="H56" s="10">
        <f t="shared" si="7"/>
      </c>
      <c r="I56" s="10">
        <f t="shared" si="7"/>
      </c>
      <c r="J56" s="10">
        <f t="shared" si="7"/>
      </c>
      <c r="K56" s="10">
        <f t="shared" si="7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7"/>
      </c>
      <c r="C57" s="10">
        <f t="shared" si="7"/>
      </c>
      <c r="D57" s="10">
        <f t="shared" si="7"/>
      </c>
      <c r="E57" s="10">
        <f t="shared" si="7"/>
      </c>
      <c r="F57" s="10">
        <f t="shared" si="7"/>
      </c>
      <c r="G57" s="10">
        <f t="shared" si="7"/>
      </c>
      <c r="H57" s="10">
        <f t="shared" si="7"/>
      </c>
      <c r="I57" s="10">
        <f t="shared" si="7"/>
      </c>
      <c r="J57" s="10">
        <f t="shared" si="7"/>
      </c>
      <c r="K57" s="10">
        <f t="shared" si="7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0" ref="B58:M58">IF(ABS(MAX(B38:B57))&gt;=ABS(MIN(B38:B57)),MAX(B38:B57),MIN(B38:B57))</f>
        <v>-1.410517391786666</v>
      </c>
      <c r="C58" s="10">
        <f t="shared" si="10"/>
        <v>-2.4443154874427813</v>
      </c>
      <c r="D58" s="10">
        <f t="shared" si="10"/>
        <v>1.8627495224394486</v>
      </c>
      <c r="E58" s="10">
        <f t="shared" si="10"/>
        <v>2.8751068772720267</v>
      </c>
      <c r="F58" s="10">
        <f t="shared" si="10"/>
        <v>-1.6205830932704774</v>
      </c>
      <c r="G58" s="10">
        <f t="shared" si="10"/>
        <v>2.2148647455101202</v>
      </c>
      <c r="H58" s="10">
        <f t="shared" si="10"/>
        <v>-1.504693400298939</v>
      </c>
      <c r="I58" s="10">
        <f t="shared" si="10"/>
        <v>-2.3531043332188277</v>
      </c>
      <c r="J58" s="10">
        <f t="shared" si="10"/>
        <v>-1.4490579083709343</v>
      </c>
      <c r="K58" s="10">
        <f t="shared" si="10"/>
        <v>-2.0309633396189626</v>
      </c>
      <c r="L58" s="10">
        <f t="shared" si="10"/>
        <v>-1.138375392609459</v>
      </c>
      <c r="M58" s="10">
        <f t="shared" si="10"/>
        <v>1.3557836203731999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0.11830145866597767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-0.11110524942921864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0.167647457019551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0.014858433474271918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-0.1774011078432181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0.024701093816097648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0.30918357540388847</v>
      </c>
      <c r="I59" s="10">
        <f>IF(MAX(I38:I57)&lt;0,MAX(I38:I57),IF(MIN(I38:I57)&gt;=0,MIN(I38:I57),IF(ABS(DMAX(I37:I57,1,criteria!I1:I2))&lt;MIN(DMIN(I37:I57,1,criteria!I3:I4)),DMAX(I37:I57,1,criteria!I1:I2),DMIN(I37:I57,1,criteria!I3:I4))))</f>
        <v>-0.08894896104950606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0.34018090974726284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-0.05755550791887453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0.008520000177317032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0.35140503965085595</v>
      </c>
    </row>
    <row r="60" spans="1:13" ht="12.75">
      <c r="A60" s="7" t="s">
        <v>7</v>
      </c>
      <c r="B60" s="10">
        <f aca="true" t="shared" si="11" ref="B60:K60">IF(ISERR(AVERAGE(B38:B57)),"",AVERAGE(B38:B57))</f>
        <v>-7.137148015447435E-16</v>
      </c>
      <c r="C60" s="10">
        <f t="shared" si="11"/>
        <v>-6.106226635438361E-16</v>
      </c>
      <c r="D60" s="10">
        <f t="shared" si="11"/>
        <v>1.6811948658609513E-15</v>
      </c>
      <c r="E60" s="10">
        <f t="shared" si="11"/>
        <v>-1.8794489774011577E-15</v>
      </c>
      <c r="F60" s="10">
        <f t="shared" si="11"/>
        <v>-4.440892098500626E-16</v>
      </c>
      <c r="G60" s="10">
        <f t="shared" si="11"/>
        <v>-1.6603781841492295E-16</v>
      </c>
      <c r="H60" s="10">
        <f t="shared" si="11"/>
        <v>-1.5860328923216523E-15</v>
      </c>
      <c r="I60" s="10">
        <f t="shared" si="11"/>
        <v>7.89051363930022E-15</v>
      </c>
      <c r="J60" s="10">
        <f t="shared" si="11"/>
        <v>-6.819941436983105E-16</v>
      </c>
      <c r="K60" s="10">
        <f t="shared" si="11"/>
        <v>1.4512200964743117E-15</v>
      </c>
      <c r="L60" s="24"/>
      <c r="M60" s="24"/>
    </row>
    <row r="61" spans="1:13" ht="12.75">
      <c r="A61" s="7" t="s">
        <v>8</v>
      </c>
      <c r="B61" s="10">
        <f aca="true" t="shared" si="12" ref="B61:K61">IF(ISERR(STDEV(B38:B57)),"",STDEV(B38:B57))</f>
        <v>1.0000000000000024</v>
      </c>
      <c r="C61" s="10">
        <f t="shared" si="12"/>
        <v>1.0000000000000238</v>
      </c>
      <c r="D61" s="10">
        <f t="shared" si="12"/>
        <v>0.9999999999999425</v>
      </c>
      <c r="E61" s="10">
        <f t="shared" si="12"/>
        <v>1.0000000000000129</v>
      </c>
      <c r="F61" s="10">
        <f t="shared" si="12"/>
        <v>0.9999999999999638</v>
      </c>
      <c r="G61" s="10">
        <f t="shared" si="12"/>
        <v>0.9999999999999969</v>
      </c>
      <c r="H61" s="10">
        <f t="shared" si="12"/>
        <v>0.9999999999998525</v>
      </c>
      <c r="I61" s="10">
        <f t="shared" si="12"/>
        <v>0.9999999999995821</v>
      </c>
      <c r="J61" s="10">
        <f t="shared" si="12"/>
        <v>1.0000000000001252</v>
      </c>
      <c r="K61" s="10">
        <f t="shared" si="12"/>
        <v>0.999999999999998</v>
      </c>
      <c r="L61" s="24"/>
      <c r="M61" s="24"/>
    </row>
    <row r="62" spans="1:13" ht="12.75">
      <c r="A62" s="22" t="s">
        <v>9</v>
      </c>
      <c r="B62" s="10">
        <f aca="true" t="shared" si="13" ref="B62:K63">B30</f>
        <v>0.6107142857142858</v>
      </c>
      <c r="C62" s="10">
        <f t="shared" si="13"/>
        <v>0.7142857142857143</v>
      </c>
      <c r="D62" s="10">
        <f t="shared" si="13"/>
        <v>8.048571428571428</v>
      </c>
      <c r="E62" s="10">
        <f t="shared" si="13"/>
        <v>1.4271428571428575</v>
      </c>
      <c r="F62" s="10">
        <f t="shared" si="13"/>
        <v>3.672857142857143</v>
      </c>
      <c r="G62" s="10">
        <f t="shared" si="13"/>
        <v>1.4757142857142858</v>
      </c>
      <c r="H62" s="10">
        <f t="shared" si="13"/>
        <v>9.185</v>
      </c>
      <c r="I62" s="10">
        <f t="shared" si="13"/>
        <v>9.715714285714284</v>
      </c>
      <c r="J62" s="10">
        <f t="shared" si="13"/>
        <v>9.450357142857143</v>
      </c>
      <c r="K62" s="10">
        <f t="shared" si="13"/>
        <v>4.120214285714286</v>
      </c>
      <c r="L62" s="24"/>
      <c r="M62" s="24"/>
    </row>
    <row r="63" spans="1:13" ht="12.75">
      <c r="A63" s="22" t="s">
        <v>10</v>
      </c>
      <c r="B63" s="10">
        <f t="shared" si="13"/>
        <v>0.07849196781192952</v>
      </c>
      <c r="C63" s="10">
        <f t="shared" si="13"/>
        <v>0.03857346351978283</v>
      </c>
      <c r="D63" s="10">
        <f t="shared" si="13"/>
        <v>0.30676618866085165</v>
      </c>
      <c r="E63" s="10">
        <f t="shared" si="13"/>
        <v>0.1922909882855232</v>
      </c>
      <c r="F63" s="10">
        <f t="shared" si="13"/>
        <v>0.29795272137678264</v>
      </c>
      <c r="G63" s="10">
        <f t="shared" si="13"/>
        <v>0.173503016409793</v>
      </c>
      <c r="H63" s="10">
        <f t="shared" si="13"/>
        <v>0.24257433436438633</v>
      </c>
      <c r="I63" s="10">
        <f t="shared" si="13"/>
        <v>0.17666632110001906</v>
      </c>
      <c r="J63" s="10">
        <f t="shared" si="13"/>
        <v>0.19002494052615587</v>
      </c>
      <c r="K63" s="10">
        <f t="shared" si="13"/>
        <v>0.13403210210842958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44</v>
      </c>
      <c r="B1" s="1"/>
      <c r="E1" s="1"/>
      <c r="F1" s="11" t="s">
        <v>34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2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">
        <v>17</v>
      </c>
      <c r="C7" s="27" t="s">
        <v>18</v>
      </c>
      <c r="D7" s="27" t="s">
        <v>19</v>
      </c>
      <c r="E7" s="27" t="s">
        <v>20</v>
      </c>
      <c r="F7" s="27" t="s">
        <v>21</v>
      </c>
      <c r="G7" s="27" t="s">
        <v>24</v>
      </c>
      <c r="H7" s="27" t="s">
        <v>22</v>
      </c>
      <c r="I7" s="27" t="s">
        <v>23</v>
      </c>
      <c r="J7" s="28" t="s">
        <v>25</v>
      </c>
      <c r="K7" s="28" t="s">
        <v>26</v>
      </c>
    </row>
    <row r="8" spans="1:11" ht="12.75">
      <c r="A8" s="18" t="s">
        <v>42</v>
      </c>
      <c r="B8" s="30">
        <v>0.66</v>
      </c>
      <c r="C8" s="30">
        <v>0.67</v>
      </c>
      <c r="D8" s="30">
        <v>8.03</v>
      </c>
      <c r="E8" s="30">
        <v>0.77</v>
      </c>
      <c r="F8" s="30">
        <v>1.87</v>
      </c>
      <c r="G8" s="30">
        <v>0.85</v>
      </c>
      <c r="H8" s="30">
        <v>9.1</v>
      </c>
      <c r="I8" s="30">
        <v>9.92</v>
      </c>
      <c r="J8" s="10">
        <f aca="true" t="shared" si="0" ref="J8:J27">IF(ISERR(AVERAGE(H8:I8)),"",AVERAGE(H8:I8))</f>
        <v>9.51</v>
      </c>
      <c r="K8" s="30">
        <f>IF(ISBLANK(A8),"",weighting!$B$2*B8+weighting!$C$2*C8+weighting!$D$2*D8+weighting!$E$2*E8+weighting!$F$2*F8+weighting!$G$2*G8+weighting!$J$2*J8)</f>
        <v>3.4185</v>
      </c>
    </row>
    <row r="9" spans="1:11" ht="12.75">
      <c r="A9" s="18" t="s">
        <v>45</v>
      </c>
      <c r="B9" s="30">
        <v>0.64</v>
      </c>
      <c r="C9" s="30">
        <v>0.68</v>
      </c>
      <c r="D9" s="30">
        <v>7.66</v>
      </c>
      <c r="E9" s="30">
        <v>1.19</v>
      </c>
      <c r="F9" s="30">
        <v>2.67</v>
      </c>
      <c r="G9" s="30">
        <v>0.98</v>
      </c>
      <c r="H9" s="30">
        <v>9.42</v>
      </c>
      <c r="I9" s="30">
        <v>9.9</v>
      </c>
      <c r="J9" s="10">
        <f t="shared" si="0"/>
        <v>9.66</v>
      </c>
      <c r="K9" s="30">
        <f>IF(ISBLANK(A9),"",weighting!$B$2*B9+weighting!$C$2*C9+weighting!$D$2*D9+weighting!$E$2*E9+weighting!$F$2*F9+weighting!$G$2*G9+weighting!$J$2*J9)</f>
        <v>3.6755000000000004</v>
      </c>
    </row>
    <row r="10" spans="1:11" ht="12.75">
      <c r="A10" s="18" t="s">
        <v>40</v>
      </c>
      <c r="B10" s="30">
        <v>0.69</v>
      </c>
      <c r="C10" s="30">
        <v>0.69</v>
      </c>
      <c r="D10" s="30">
        <v>7.4</v>
      </c>
      <c r="E10" s="30">
        <v>0.99</v>
      </c>
      <c r="F10" s="30">
        <v>1.67</v>
      </c>
      <c r="G10" s="30">
        <v>1.01</v>
      </c>
      <c r="H10" s="30">
        <v>9.12</v>
      </c>
      <c r="I10" s="30">
        <v>9.95</v>
      </c>
      <c r="J10" s="10">
        <f t="shared" si="0"/>
        <v>9.535</v>
      </c>
      <c r="K10" s="30">
        <f>IF(ISBLANK(A10),"",weighting!$B$2*B10+weighting!$C$2*C10+weighting!$D$2*D10+weighting!$E$2*E10+weighting!$F$2*F10+weighting!$G$2*G10+weighting!$J$2*J10)</f>
        <v>3.2875</v>
      </c>
    </row>
    <row r="11" spans="1:11" ht="12.75">
      <c r="A11" s="18" t="s">
        <v>36</v>
      </c>
      <c r="B11" s="30">
        <v>0.7</v>
      </c>
      <c r="C11" s="30">
        <v>0.75</v>
      </c>
      <c r="D11" s="30">
        <v>8.34</v>
      </c>
      <c r="E11" s="30">
        <v>0.96</v>
      </c>
      <c r="F11" s="30">
        <v>1.68</v>
      </c>
      <c r="G11" s="30">
        <v>0.8</v>
      </c>
      <c r="H11" s="30">
        <v>9.27</v>
      </c>
      <c r="I11" s="30">
        <v>9.97</v>
      </c>
      <c r="J11" s="10">
        <f t="shared" si="0"/>
        <v>9.620000000000001</v>
      </c>
      <c r="K11" s="30">
        <f>IF(ISBLANK(A11),"",weighting!$B$2*B11+weighting!$C$2*C11+weighting!$D$2*D11+weighting!$E$2*E11+weighting!$F$2*F11+weighting!$G$2*G11+weighting!$J$2*J11)</f>
        <v>3.4680000000000004</v>
      </c>
    </row>
    <row r="12" spans="1:11" ht="12.75">
      <c r="A12" s="18" t="s">
        <v>46</v>
      </c>
      <c r="B12" s="30">
        <v>0.74</v>
      </c>
      <c r="C12" s="30">
        <v>0.71</v>
      </c>
      <c r="D12" s="30">
        <v>7.8</v>
      </c>
      <c r="E12" s="30">
        <v>0.97</v>
      </c>
      <c r="F12" s="30">
        <v>1.61</v>
      </c>
      <c r="G12" s="30">
        <v>1.47</v>
      </c>
      <c r="H12" s="30">
        <v>9.5</v>
      </c>
      <c r="I12" s="30">
        <v>9.9</v>
      </c>
      <c r="J12" s="10">
        <f t="shared" si="0"/>
        <v>9.7</v>
      </c>
      <c r="K12" s="30">
        <f>IF(ISBLANK(A12),"",weighting!$B$2*B12+weighting!$C$2*C12+weighting!$D$2*D12+weighting!$E$2*E12+weighting!$F$2*F12+weighting!$G$2*G12+weighting!$J$2*J12)</f>
        <v>3.4135</v>
      </c>
    </row>
    <row r="13" spans="1:11" ht="12.75">
      <c r="A13" s="18" t="s">
        <v>39</v>
      </c>
      <c r="B13" s="30">
        <v>0.72</v>
      </c>
      <c r="C13" s="30">
        <v>0.58</v>
      </c>
      <c r="D13" s="30">
        <v>7.93</v>
      </c>
      <c r="E13" s="30">
        <v>1.13</v>
      </c>
      <c r="F13" s="30">
        <v>1.7</v>
      </c>
      <c r="G13" s="30">
        <v>1.04</v>
      </c>
      <c r="H13" s="30">
        <v>9.16</v>
      </c>
      <c r="I13" s="30">
        <v>9.75</v>
      </c>
      <c r="J13" s="10">
        <f t="shared" si="0"/>
        <v>9.455</v>
      </c>
      <c r="K13" s="30">
        <f>IF(ISBLANK(A13),"",weighting!$B$2*B13+weighting!$C$2*C13+weighting!$D$2*D13+weighting!$E$2*E13+weighting!$F$2*F13+weighting!$G$2*G13+weighting!$J$2*J13)</f>
        <v>3.4090000000000003</v>
      </c>
    </row>
    <row r="14" spans="1:11" ht="12.75">
      <c r="A14" s="18" t="s">
        <v>38</v>
      </c>
      <c r="B14" s="30">
        <v>0.75</v>
      </c>
      <c r="C14" s="30">
        <v>0.71</v>
      </c>
      <c r="D14" s="30">
        <v>7.46</v>
      </c>
      <c r="E14" s="30">
        <v>1.05</v>
      </c>
      <c r="F14" s="30">
        <v>1.6</v>
      </c>
      <c r="G14" s="30">
        <v>0.89</v>
      </c>
      <c r="H14" s="30">
        <v>9.41</v>
      </c>
      <c r="I14" s="30">
        <v>9.92</v>
      </c>
      <c r="J14" s="10">
        <f t="shared" si="0"/>
        <v>9.665</v>
      </c>
      <c r="K14" s="30">
        <f>IF(ISBLANK(A14),"",weighting!$B$2*B14+weighting!$C$2*C14+weighting!$D$2*D14+weighting!$E$2*E14+weighting!$F$2*F14+weighting!$G$2*G14+weighting!$J$2*J14)</f>
        <v>3.2935</v>
      </c>
    </row>
    <row r="15" spans="1:11" ht="12.75">
      <c r="A15" s="18" t="s">
        <v>16</v>
      </c>
      <c r="B15" s="30">
        <v>0.54</v>
      </c>
      <c r="C15" s="30">
        <v>0.7</v>
      </c>
      <c r="D15" s="30">
        <v>8.18</v>
      </c>
      <c r="E15" s="30">
        <v>0.7</v>
      </c>
      <c r="F15" s="30">
        <v>1.81</v>
      </c>
      <c r="G15" s="30">
        <v>0.86</v>
      </c>
      <c r="H15" s="30">
        <v>8.76</v>
      </c>
      <c r="I15" s="30">
        <v>9.8</v>
      </c>
      <c r="J15" s="10">
        <f t="shared" si="0"/>
        <v>9.280000000000001</v>
      </c>
      <c r="K15" s="30">
        <f>IF(ISBLANK(A15),"",weighting!$B$2*B15+weighting!$C$2*C15+weighting!$D$2*D15+weighting!$E$2*E15+weighting!$F$2*F15+weighting!$G$2*G15+weighting!$J$2*J15)</f>
        <v>3.3950000000000005</v>
      </c>
    </row>
    <row r="16" spans="1:11" ht="12.75">
      <c r="A16" s="18" t="s">
        <v>48</v>
      </c>
      <c r="B16" s="30">
        <v>0.57</v>
      </c>
      <c r="C16" s="30">
        <v>0.69</v>
      </c>
      <c r="D16" s="30">
        <v>7.17</v>
      </c>
      <c r="E16" s="30">
        <v>0.93</v>
      </c>
      <c r="F16" s="30">
        <v>2.13</v>
      </c>
      <c r="G16" s="30">
        <v>0.91</v>
      </c>
      <c r="H16" s="30">
        <v>8.77</v>
      </c>
      <c r="I16" s="30">
        <v>9.7</v>
      </c>
      <c r="J16" s="10">
        <f t="shared" si="0"/>
        <v>9.235</v>
      </c>
      <c r="K16" s="30">
        <f>IF(ISBLANK(A16),"",weighting!$B$2*B16+weighting!$C$2*C16+weighting!$D$2*D16+weighting!$E$2*E16+weighting!$F$2*F16+weighting!$G$2*G16+weighting!$J$2*J16)</f>
        <v>3.3245000000000005</v>
      </c>
    </row>
    <row r="17" spans="1:11" ht="12.75">
      <c r="A17" s="18" t="s">
        <v>35</v>
      </c>
      <c r="B17" s="30">
        <v>0.68</v>
      </c>
      <c r="C17" s="30">
        <v>0.71</v>
      </c>
      <c r="D17" s="30">
        <v>7.88</v>
      </c>
      <c r="E17" s="30">
        <v>0.96</v>
      </c>
      <c r="F17" s="30">
        <v>1.54</v>
      </c>
      <c r="G17" s="30">
        <v>1.07</v>
      </c>
      <c r="H17" s="30">
        <v>9.39</v>
      </c>
      <c r="I17" s="30">
        <v>9.9</v>
      </c>
      <c r="J17" s="10">
        <f t="shared" si="0"/>
        <v>9.645</v>
      </c>
      <c r="K17" s="30">
        <f>IF(ISBLANK(A17),"",weighting!$B$2*B17+weighting!$C$2*C17+weighting!$D$2*D17+weighting!$E$2*E17+weighting!$F$2*F17+weighting!$G$2*G17+weighting!$J$2*J17)</f>
        <v>3.3585000000000003</v>
      </c>
    </row>
    <row r="18" spans="1:11" ht="12.75">
      <c r="A18" s="18" t="s">
        <v>37</v>
      </c>
      <c r="B18" s="30">
        <v>0.7</v>
      </c>
      <c r="C18" s="30">
        <v>0.7</v>
      </c>
      <c r="D18" s="30">
        <v>7.88</v>
      </c>
      <c r="E18" s="30">
        <v>1.02</v>
      </c>
      <c r="F18" s="30">
        <v>1.4</v>
      </c>
      <c r="G18" s="30">
        <v>0.85</v>
      </c>
      <c r="H18" s="30">
        <v>9.55</v>
      </c>
      <c r="I18" s="30">
        <v>9.9</v>
      </c>
      <c r="J18" s="10">
        <f t="shared" si="0"/>
        <v>9.725000000000001</v>
      </c>
      <c r="K18" s="30">
        <f>IF(ISBLANK(A18),"",weighting!$B$2*B18+weighting!$C$2*C18+weighting!$D$2*D18+weighting!$E$2*E18+weighting!$F$2*F18+weighting!$G$2*G18+weighting!$J$2*J18)</f>
        <v>3.3115</v>
      </c>
    </row>
    <row r="19" spans="1:11" ht="12.75">
      <c r="A19" s="18" t="s">
        <v>43</v>
      </c>
      <c r="B19" s="30">
        <v>0.75</v>
      </c>
      <c r="C19" s="30">
        <v>0.64</v>
      </c>
      <c r="D19" s="30">
        <v>7.4</v>
      </c>
      <c r="E19" s="30">
        <v>1.05</v>
      </c>
      <c r="F19" s="30">
        <v>1.8</v>
      </c>
      <c r="G19" s="30">
        <v>0.96</v>
      </c>
      <c r="H19" s="30">
        <v>9.14</v>
      </c>
      <c r="I19" s="30">
        <v>9.96</v>
      </c>
      <c r="J19" s="10">
        <f t="shared" si="0"/>
        <v>9.55</v>
      </c>
      <c r="K19" s="30">
        <f>IF(ISBLANK(A19),"",weighting!$B$2*B19+weighting!$C$2*C19+weighting!$D$2*D19+weighting!$E$2*E19+weighting!$F$2*F19+weighting!$G$2*G19+weighting!$J$2*J19)</f>
        <v>3.33</v>
      </c>
    </row>
    <row r="20" spans="1:11" ht="12.75">
      <c r="A20" s="18" t="s">
        <v>41</v>
      </c>
      <c r="B20" s="30">
        <v>0.57</v>
      </c>
      <c r="C20" s="30">
        <v>0.69</v>
      </c>
      <c r="D20" s="30">
        <v>7.5</v>
      </c>
      <c r="E20" s="30">
        <v>0.87</v>
      </c>
      <c r="F20" s="30">
        <v>1.69</v>
      </c>
      <c r="G20" s="30">
        <v>0.78</v>
      </c>
      <c r="H20" s="30">
        <v>9.21</v>
      </c>
      <c r="I20" s="30">
        <v>9.78</v>
      </c>
      <c r="J20" s="10">
        <f t="shared" si="0"/>
        <v>9.495000000000001</v>
      </c>
      <c r="K20" s="30">
        <f>IF(ISBLANK(A20),"",weighting!$B$2*B20+weighting!$C$2*C20+weighting!$D$2*D20+weighting!$E$2*E20+weighting!$F$2*F20+weighting!$G$2*G20+weighting!$J$2*J20)</f>
        <v>3.2624999999999997</v>
      </c>
    </row>
    <row r="21" spans="1:11" ht="12.75">
      <c r="A21" s="18" t="s">
        <v>47</v>
      </c>
      <c r="B21" s="30">
        <v>0.68</v>
      </c>
      <c r="C21" s="30">
        <v>0.71</v>
      </c>
      <c r="D21" s="30">
        <v>7.53</v>
      </c>
      <c r="E21" s="30">
        <v>1.24</v>
      </c>
      <c r="F21" s="30">
        <v>1.66</v>
      </c>
      <c r="G21" s="30">
        <v>0.94</v>
      </c>
      <c r="H21" s="30">
        <v>8.88</v>
      </c>
      <c r="I21" s="30">
        <v>9.78</v>
      </c>
      <c r="J21" s="10">
        <f t="shared" si="0"/>
        <v>9.33</v>
      </c>
      <c r="K21" s="30">
        <f>IF(ISBLANK(A21),"",weighting!$B$2*B21+weighting!$C$2*C21+weighting!$D$2*D21+weighting!$E$2*E21+weighting!$F$2*F21+weighting!$G$2*G21+weighting!$J$2*J21)</f>
        <v>3.322</v>
      </c>
    </row>
    <row r="22" spans="1:11" ht="12.75">
      <c r="A22" s="18"/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IF(ISBLANK(A22),"",weighting!$B$2*B22+weighting!$C$2*C22+weighting!$D$2*D22+weighting!$E$2*E22+weighting!$F$2*F22+weighting!$G$2*G22+weighting!$J$2*J22)</f>
      </c>
    </row>
    <row r="23" spans="1:11" ht="12.75">
      <c r="A23" s="18"/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IF(ISBLANK(A23),"",weighting!$B$2*B23+weighting!$C$2*C23+weighting!$D$2*D23+weighting!$E$2*E23+weighting!$F$2*F23+weighting!$G$2*G23+weighting!$J$2*J23)</f>
      </c>
    </row>
    <row r="24" spans="1:11" ht="12.75">
      <c r="A24" s="18"/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IF(ISBLANK(A24),"",weighting!$B$2*B24+weighting!$C$2*C24+weighting!$D$2*D24+weighting!$E$2*E24+weighting!$F$2*F24+weighting!$G$2*G24+weighting!$J$2*J24)</f>
      </c>
    </row>
    <row r="25" spans="1:11" ht="12.75">
      <c r="A25" s="18"/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IF(ISBLANK(A25),"",weighting!$B$2*B25+weighting!$C$2*C25+weighting!$D$2*D25+weighting!$E$2*E25+weighting!$F$2*F25+weighting!$G$2*G25+weighting!$J$2*J25)</f>
      </c>
    </row>
    <row r="26" spans="1:11" ht="12.75">
      <c r="A26" s="18"/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IF(ISBLANK(A26),"",weighting!$B$2*B26+weighting!$C$2*C26+weighting!$D$2*D26+weighting!$E$2*E26+weighting!$F$2*F26+weighting!$G$2*G26+weighting!$J$2*J26)</f>
      </c>
    </row>
    <row r="27" spans="1:11" ht="12.75">
      <c r="A27" s="18"/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0.75</v>
      </c>
      <c r="C28" s="8">
        <f t="shared" si="1"/>
        <v>0.75</v>
      </c>
      <c r="D28" s="8">
        <f t="shared" si="1"/>
        <v>8.34</v>
      </c>
      <c r="E28" s="8">
        <f t="shared" si="1"/>
        <v>1.24</v>
      </c>
      <c r="F28" s="8">
        <f t="shared" si="1"/>
        <v>2.67</v>
      </c>
      <c r="G28" s="8">
        <f t="shared" si="1"/>
        <v>1.47</v>
      </c>
      <c r="H28" s="8">
        <f t="shared" si="1"/>
        <v>9.55</v>
      </c>
      <c r="I28" s="8">
        <f t="shared" si="1"/>
        <v>9.97</v>
      </c>
      <c r="J28" s="8">
        <f t="shared" si="1"/>
        <v>9.725000000000001</v>
      </c>
      <c r="K28" s="8">
        <f t="shared" si="1"/>
        <v>3.6755000000000004</v>
      </c>
    </row>
    <row r="29" spans="1:11" ht="12.75">
      <c r="A29" s="7" t="s">
        <v>1</v>
      </c>
      <c r="B29" s="8">
        <f aca="true" t="shared" si="2" ref="B29:K29">IF(COUNTBLANK(B8:B27)=20,"",MIN(B8:B27))</f>
        <v>0.54</v>
      </c>
      <c r="C29" s="8">
        <f t="shared" si="2"/>
        <v>0.58</v>
      </c>
      <c r="D29" s="8">
        <f t="shared" si="2"/>
        <v>7.17</v>
      </c>
      <c r="E29" s="8">
        <f t="shared" si="2"/>
        <v>0.7</v>
      </c>
      <c r="F29" s="8">
        <f t="shared" si="2"/>
        <v>1.4</v>
      </c>
      <c r="G29" s="8">
        <f t="shared" si="2"/>
        <v>0.78</v>
      </c>
      <c r="H29" s="8">
        <f t="shared" si="2"/>
        <v>8.76</v>
      </c>
      <c r="I29" s="8">
        <f t="shared" si="2"/>
        <v>9.7</v>
      </c>
      <c r="J29" s="8">
        <f t="shared" si="2"/>
        <v>9.235</v>
      </c>
      <c r="K29" s="8">
        <f t="shared" si="2"/>
        <v>3.2624999999999997</v>
      </c>
    </row>
    <row r="30" spans="1:11" ht="12.75">
      <c r="A30" s="7" t="s">
        <v>2</v>
      </c>
      <c r="B30" s="8">
        <f aca="true" t="shared" si="3" ref="B30:K30">IF(ISERR(AVERAGE(B8:B27)),"",AVERAGE(B8:B27))</f>
        <v>0.6707142857142857</v>
      </c>
      <c r="C30" s="8">
        <f t="shared" si="3"/>
        <v>0.6878571428571428</v>
      </c>
      <c r="D30" s="8">
        <f t="shared" si="3"/>
        <v>7.725714285714285</v>
      </c>
      <c r="E30" s="8">
        <f t="shared" si="3"/>
        <v>0.9878571428571428</v>
      </c>
      <c r="F30" s="8">
        <f t="shared" si="3"/>
        <v>1.7735714285714284</v>
      </c>
      <c r="G30" s="8">
        <f t="shared" si="3"/>
        <v>0.9578571428571426</v>
      </c>
      <c r="H30" s="8">
        <f t="shared" si="3"/>
        <v>9.19142857142857</v>
      </c>
      <c r="I30" s="8">
        <f t="shared" si="3"/>
        <v>9.866428571428573</v>
      </c>
      <c r="J30" s="8">
        <f t="shared" si="3"/>
        <v>9.52892857142857</v>
      </c>
      <c r="K30" s="8">
        <f t="shared" si="3"/>
        <v>3.3763928571428576</v>
      </c>
    </row>
    <row r="31" spans="1:11" ht="12.75">
      <c r="A31" s="7" t="s">
        <v>3</v>
      </c>
      <c r="B31" s="8">
        <f aca="true" t="shared" si="4" ref="B31:K31">IF(ISERR(STDEV(B8:B27)),"",STDEV(B8:B27))</f>
        <v>0.06821507680342107</v>
      </c>
      <c r="C31" s="8">
        <f t="shared" si="4"/>
        <v>0.03964817804109306</v>
      </c>
      <c r="D31" s="8">
        <f t="shared" si="4"/>
        <v>0.3347034114352225</v>
      </c>
      <c r="E31" s="8">
        <f t="shared" si="4"/>
        <v>0.1475011640855539</v>
      </c>
      <c r="F31" s="8">
        <f t="shared" si="4"/>
        <v>0.30856010866497563</v>
      </c>
      <c r="G31" s="8">
        <f t="shared" si="4"/>
        <v>0.17129275755620582</v>
      </c>
      <c r="H31" s="8">
        <f t="shared" si="4"/>
        <v>0.2553386030310284</v>
      </c>
      <c r="I31" s="8">
        <f t="shared" si="4"/>
        <v>0.08652319767693661</v>
      </c>
      <c r="J31" s="8">
        <f t="shared" si="4"/>
        <v>0.15702986697084884</v>
      </c>
      <c r="K31" s="8">
        <f t="shared" si="4"/>
        <v>0.10469592942114928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2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BARRERA</v>
      </c>
      <c r="B38" s="10">
        <f aca="true" t="shared" si="7" ref="B38:K53">IF(ISNUMBER(B8),IF(B$31=0,0,(B8-B$30)/B$31),"")</f>
        <v>-0.15706624131145658</v>
      </c>
      <c r="C38" s="10">
        <f t="shared" si="7"/>
        <v>-0.4503899987191061</v>
      </c>
      <c r="D38" s="10">
        <f t="shared" si="7"/>
        <v>0.9091204448168728</v>
      </c>
      <c r="E38" s="10">
        <f t="shared" si="7"/>
        <v>-1.4769859221638473</v>
      </c>
      <c r="F38" s="10">
        <f t="shared" si="7"/>
        <v>0.3125114644462052</v>
      </c>
      <c r="G38" s="10">
        <f t="shared" si="7"/>
        <v>-0.6296655176547776</v>
      </c>
      <c r="H38" s="10">
        <f t="shared" si="7"/>
        <v>-0.35806795503404737</v>
      </c>
      <c r="I38" s="10">
        <f t="shared" si="7"/>
        <v>0.6191568274147004</v>
      </c>
      <c r="J38" s="10">
        <f t="shared" si="7"/>
        <v>-0.12054121800972345</v>
      </c>
      <c r="K38" s="10">
        <f t="shared" si="7"/>
        <v>0.40218510012707626</v>
      </c>
      <c r="L38" s="10">
        <f aca="true" t="shared" si="8" ref="L38:L57">IF(ISERR(AVERAGE(B38:K38)),"",AVERAGE(B38:K38))</f>
        <v>-0.09497430160881037</v>
      </c>
      <c r="M38" s="10">
        <f aca="true" t="shared" si="9" ref="M38:M57">IF(ISERR(STDEV(B38:K38)),"",STDEV(B38:K38))</f>
        <v>0.6934054553668901</v>
      </c>
      <c r="N38" s="23"/>
      <c r="O38" s="23"/>
      <c r="P38" s="23"/>
      <c r="Q38" s="23"/>
    </row>
    <row r="39" spans="1:13" ht="12.75">
      <c r="A39" s="22" t="str">
        <f t="shared" si="6"/>
        <v>CAPRONI</v>
      </c>
      <c r="B39" s="10">
        <f t="shared" si="7"/>
        <v>-0.4502565584261768</v>
      </c>
      <c r="C39" s="10">
        <f t="shared" si="7"/>
        <v>-0.19817159943640555</v>
      </c>
      <c r="D39" s="10">
        <f t="shared" si="7"/>
        <v>-0.19633587071162284</v>
      </c>
      <c r="E39" s="10">
        <f t="shared" si="7"/>
        <v>1.370449232696292</v>
      </c>
      <c r="F39" s="10">
        <f t="shared" si="7"/>
        <v>2.90519916948138</v>
      </c>
      <c r="G39" s="10">
        <f t="shared" si="7"/>
        <v>0.12926907978343263</v>
      </c>
      <c r="H39" s="10">
        <f t="shared" si="7"/>
        <v>0.8951698875851288</v>
      </c>
      <c r="I39" s="10">
        <f t="shared" si="7"/>
        <v>0.38800494517987727</v>
      </c>
      <c r="J39" s="10">
        <f t="shared" si="7"/>
        <v>0.8346910756522619</v>
      </c>
      <c r="K39" s="10">
        <f t="shared" si="7"/>
        <v>2.856912818968883</v>
      </c>
      <c r="L39" s="10">
        <f t="shared" si="8"/>
        <v>0.8534932180773049</v>
      </c>
      <c r="M39" s="10">
        <f t="shared" si="9"/>
        <v>1.2083783813738054</v>
      </c>
    </row>
    <row r="40" spans="1:13" ht="12.75">
      <c r="A40" s="22" t="str">
        <f t="shared" si="6"/>
        <v>CASTILLO</v>
      </c>
      <c r="B40" s="10">
        <f t="shared" si="7"/>
        <v>0.28271923436062213</v>
      </c>
      <c r="C40" s="10">
        <f t="shared" si="7"/>
        <v>0.054046799846292175</v>
      </c>
      <c r="D40" s="10">
        <f t="shared" si="7"/>
        <v>-0.9731430113532695</v>
      </c>
      <c r="E40" s="10">
        <f t="shared" si="7"/>
        <v>0.014527730381940038</v>
      </c>
      <c r="F40" s="10">
        <f t="shared" si="7"/>
        <v>-0.3356604618125892</v>
      </c>
      <c r="G40" s="10">
        <f t="shared" si="7"/>
        <v>0.30440783303840435</v>
      </c>
      <c r="H40" s="10">
        <f t="shared" si="7"/>
        <v>-0.2797405898703506</v>
      </c>
      <c r="I40" s="10">
        <f t="shared" si="7"/>
        <v>0.9658846507669351</v>
      </c>
      <c r="J40" s="10">
        <f t="shared" si="7"/>
        <v>0.03866416426727597</v>
      </c>
      <c r="K40" s="10">
        <f t="shared" si="7"/>
        <v>-0.849057433601622</v>
      </c>
      <c r="L40" s="10">
        <f t="shared" si="8"/>
        <v>-0.07773510839763616</v>
      </c>
      <c r="M40" s="10">
        <f t="shared" si="9"/>
        <v>0.5684829324684283</v>
      </c>
    </row>
    <row r="41" spans="1:13" ht="12.75">
      <c r="A41" s="22" t="str">
        <f t="shared" si="6"/>
        <v>CUNNIFF</v>
      </c>
      <c r="B41" s="10">
        <f t="shared" si="7"/>
        <v>0.42931439291798223</v>
      </c>
      <c r="C41" s="10">
        <f t="shared" si="7"/>
        <v>1.5673571955424954</v>
      </c>
      <c r="D41" s="10">
        <f t="shared" si="7"/>
        <v>1.8353135740434539</v>
      </c>
      <c r="E41" s="10">
        <f t="shared" si="7"/>
        <v>-0.18886049496521298</v>
      </c>
      <c r="F41" s="10">
        <f t="shared" si="7"/>
        <v>-0.3032518654996495</v>
      </c>
      <c r="G41" s="10">
        <f t="shared" si="7"/>
        <v>-0.9215634397463965</v>
      </c>
      <c r="H41" s="10">
        <f t="shared" si="7"/>
        <v>0.30771464885738914</v>
      </c>
      <c r="I41" s="10">
        <f t="shared" si="7"/>
        <v>1.1970365330017787</v>
      </c>
      <c r="J41" s="10">
        <f t="shared" si="7"/>
        <v>0.5799624640090718</v>
      </c>
      <c r="K41" s="10">
        <f t="shared" si="7"/>
        <v>0.874982851421514</v>
      </c>
      <c r="L41" s="10">
        <f t="shared" si="8"/>
        <v>0.5378005859582426</v>
      </c>
      <c r="M41" s="10">
        <f t="shared" si="9"/>
        <v>0.8643202858798938</v>
      </c>
    </row>
    <row r="42" spans="1:13" ht="12.75">
      <c r="A42" s="22" t="str">
        <f t="shared" si="6"/>
        <v>FOECKING</v>
      </c>
      <c r="B42" s="10">
        <f t="shared" si="7"/>
        <v>1.0156950271474228</v>
      </c>
      <c r="C42" s="10">
        <f t="shared" si="7"/>
        <v>0.5584835984116933</v>
      </c>
      <c r="D42" s="10">
        <f t="shared" si="7"/>
        <v>0.22194489732618627</v>
      </c>
      <c r="E42" s="10">
        <f t="shared" si="7"/>
        <v>-0.1210644198494953</v>
      </c>
      <c r="F42" s="10">
        <f t="shared" si="7"/>
        <v>-0.5301120396902268</v>
      </c>
      <c r="G42" s="10">
        <f t="shared" si="7"/>
        <v>2.989868716281302</v>
      </c>
      <c r="H42" s="10">
        <f t="shared" si="7"/>
        <v>1.208479348239923</v>
      </c>
      <c r="I42" s="10">
        <f t="shared" si="7"/>
        <v>0.38800494517987727</v>
      </c>
      <c r="J42" s="10">
        <f t="shared" si="7"/>
        <v>1.0894196872954518</v>
      </c>
      <c r="K42" s="10">
        <f t="shared" si="7"/>
        <v>0.35442775151147804</v>
      </c>
      <c r="L42" s="10">
        <f t="shared" si="8"/>
        <v>0.7175147511853612</v>
      </c>
      <c r="M42" s="10">
        <f t="shared" si="9"/>
        <v>0.9662608597245455</v>
      </c>
    </row>
    <row r="43" spans="1:13" ht="12.75">
      <c r="A43" s="22" t="str">
        <f t="shared" si="6"/>
        <v>GARCIA-O</v>
      </c>
      <c r="B43" s="10">
        <f t="shared" si="7"/>
        <v>0.7225047100327024</v>
      </c>
      <c r="C43" s="10">
        <f t="shared" si="7"/>
        <v>-2.720355592263411</v>
      </c>
      <c r="D43" s="10">
        <f t="shared" si="7"/>
        <v>0.6103484676470096</v>
      </c>
      <c r="E43" s="10">
        <f t="shared" si="7"/>
        <v>0.9636727820019859</v>
      </c>
      <c r="F43" s="10">
        <f t="shared" si="7"/>
        <v>-0.23843467287377004</v>
      </c>
      <c r="G43" s="10">
        <f t="shared" si="7"/>
        <v>0.4795465862933761</v>
      </c>
      <c r="H43" s="10">
        <f t="shared" si="7"/>
        <v>-0.1230858595429501</v>
      </c>
      <c r="I43" s="10">
        <f t="shared" si="7"/>
        <v>-1.3456341715813371</v>
      </c>
      <c r="J43" s="10">
        <f t="shared" si="7"/>
        <v>-0.4707930590191154</v>
      </c>
      <c r="K43" s="10">
        <f t="shared" si="7"/>
        <v>0.31144613775744134</v>
      </c>
      <c r="L43" s="10">
        <f t="shared" si="8"/>
        <v>-0.18107846715480685</v>
      </c>
      <c r="M43" s="10">
        <f t="shared" si="9"/>
        <v>1.1218529439073792</v>
      </c>
    </row>
    <row r="44" spans="1:13" ht="12.75">
      <c r="A44" s="22" t="str">
        <f t="shared" si="6"/>
        <v>GARCIA-P</v>
      </c>
      <c r="B44" s="10">
        <f t="shared" si="7"/>
        <v>1.1622901857047827</v>
      </c>
      <c r="C44" s="10">
        <f t="shared" si="7"/>
        <v>0.5584835984116933</v>
      </c>
      <c r="D44" s="10">
        <f t="shared" si="7"/>
        <v>-0.793879825051352</v>
      </c>
      <c r="E44" s="10">
        <f t="shared" si="7"/>
        <v>0.42130418107624606</v>
      </c>
      <c r="F44" s="10">
        <f t="shared" si="7"/>
        <v>-0.5625206360031665</v>
      </c>
      <c r="G44" s="10">
        <f t="shared" si="7"/>
        <v>-0.3961471799814819</v>
      </c>
      <c r="H44" s="10">
        <f t="shared" si="7"/>
        <v>0.8560062050032805</v>
      </c>
      <c r="I44" s="10">
        <f t="shared" si="7"/>
        <v>0.6191568274147004</v>
      </c>
      <c r="J44" s="10">
        <f t="shared" si="7"/>
        <v>0.8665321521076549</v>
      </c>
      <c r="K44" s="10">
        <f t="shared" si="7"/>
        <v>-0.791748615262905</v>
      </c>
      <c r="L44" s="10">
        <f t="shared" si="8"/>
        <v>0.19394768934194523</v>
      </c>
      <c r="M44" s="10">
        <f t="shared" si="9"/>
        <v>0.7499344732536245</v>
      </c>
    </row>
    <row r="45" spans="1:13" ht="12.75">
      <c r="A45" s="22" t="str">
        <f t="shared" si="6"/>
        <v>GARRETT</v>
      </c>
      <c r="B45" s="10">
        <f t="shared" si="7"/>
        <v>-1.9162081439997762</v>
      </c>
      <c r="C45" s="10">
        <f t="shared" si="7"/>
        <v>0.3062651991289927</v>
      </c>
      <c r="D45" s="10">
        <f t="shared" si="7"/>
        <v>1.3572784105716704</v>
      </c>
      <c r="E45" s="10">
        <f t="shared" si="7"/>
        <v>-1.9515584479738708</v>
      </c>
      <c r="F45" s="10">
        <f t="shared" si="7"/>
        <v>0.1180598865685669</v>
      </c>
      <c r="G45" s="10">
        <f t="shared" si="7"/>
        <v>-0.5712859332364537</v>
      </c>
      <c r="H45" s="10">
        <f t="shared" si="7"/>
        <v>-1.6896331628169203</v>
      </c>
      <c r="I45" s="10">
        <f t="shared" si="7"/>
        <v>-0.7677544659942589</v>
      </c>
      <c r="J45" s="10">
        <f t="shared" si="7"/>
        <v>-1.5852307349580887</v>
      </c>
      <c r="K45" s="10">
        <f t="shared" si="7"/>
        <v>0.17772556163376543</v>
      </c>
      <c r="L45" s="10">
        <f t="shared" si="8"/>
        <v>-0.6522341831076373</v>
      </c>
      <c r="M45" s="10">
        <f t="shared" si="9"/>
        <v>1.12997042952651</v>
      </c>
    </row>
    <row r="46" spans="1:13" ht="12.75">
      <c r="A46" s="22" t="str">
        <f t="shared" si="6"/>
        <v>HILLS</v>
      </c>
      <c r="B46" s="10">
        <f t="shared" si="7"/>
        <v>-1.4764226683276975</v>
      </c>
      <c r="C46" s="10">
        <f t="shared" si="7"/>
        <v>0.054046799846292175</v>
      </c>
      <c r="D46" s="10">
        <f t="shared" si="7"/>
        <v>-1.6603185588439588</v>
      </c>
      <c r="E46" s="10">
        <f t="shared" si="7"/>
        <v>-0.39224872031236524</v>
      </c>
      <c r="F46" s="10">
        <f t="shared" si="7"/>
        <v>1.1551349685826364</v>
      </c>
      <c r="G46" s="10">
        <f t="shared" si="7"/>
        <v>-0.2793880111448341</v>
      </c>
      <c r="H46" s="10">
        <f t="shared" si="7"/>
        <v>-1.650469480235072</v>
      </c>
      <c r="I46" s="10">
        <f t="shared" si="7"/>
        <v>-1.9235138771684155</v>
      </c>
      <c r="J46" s="10">
        <f t="shared" si="7"/>
        <v>-1.8718004230566945</v>
      </c>
      <c r="K46" s="10">
        <f t="shared" si="7"/>
        <v>-0.495653053846184</v>
      </c>
      <c r="L46" s="10">
        <f t="shared" si="8"/>
        <v>-0.8540633024506292</v>
      </c>
      <c r="M46" s="10">
        <f t="shared" si="9"/>
        <v>1.0211474402427105</v>
      </c>
    </row>
    <row r="47" spans="1:13" ht="12.75">
      <c r="A47" s="22" t="str">
        <f t="shared" si="6"/>
        <v>KOBRINETZ</v>
      </c>
      <c r="B47" s="10">
        <f t="shared" si="7"/>
        <v>0.13612407580326366</v>
      </c>
      <c r="C47" s="10">
        <f t="shared" si="7"/>
        <v>0.5584835984116933</v>
      </c>
      <c r="D47" s="10">
        <f t="shared" si="7"/>
        <v>0.46096247906207793</v>
      </c>
      <c r="E47" s="10">
        <f t="shared" si="7"/>
        <v>-0.18886049496521298</v>
      </c>
      <c r="F47" s="10">
        <f t="shared" si="7"/>
        <v>-0.7569722138808048</v>
      </c>
      <c r="G47" s="10">
        <f t="shared" si="7"/>
        <v>0.6546853395483478</v>
      </c>
      <c r="H47" s="10">
        <f t="shared" si="7"/>
        <v>0.7776788398395837</v>
      </c>
      <c r="I47" s="10">
        <f t="shared" si="7"/>
        <v>0.38800494517987727</v>
      </c>
      <c r="J47" s="10">
        <f t="shared" si="7"/>
        <v>0.7391678462860599</v>
      </c>
      <c r="K47" s="10">
        <f t="shared" si="7"/>
        <v>-0.17090308326011097</v>
      </c>
      <c r="L47" s="10">
        <f t="shared" si="8"/>
        <v>0.2598371332024775</v>
      </c>
      <c r="M47" s="10">
        <f t="shared" si="9"/>
        <v>0.4984380090885387</v>
      </c>
    </row>
    <row r="48" spans="1:13" ht="12.75">
      <c r="A48" s="22" t="str">
        <f t="shared" si="6"/>
        <v>LOPEZ</v>
      </c>
      <c r="B48" s="10">
        <f t="shared" si="7"/>
        <v>0.42931439291798223</v>
      </c>
      <c r="C48" s="10">
        <f t="shared" si="7"/>
        <v>0.3062651991289927</v>
      </c>
      <c r="D48" s="10">
        <f t="shared" si="7"/>
        <v>0.46096247906207793</v>
      </c>
      <c r="E48" s="10">
        <f t="shared" si="7"/>
        <v>0.21791595572909306</v>
      </c>
      <c r="F48" s="10">
        <f t="shared" si="7"/>
        <v>-1.2106925622619609</v>
      </c>
      <c r="G48" s="10">
        <f t="shared" si="7"/>
        <v>-0.6296655176547776</v>
      </c>
      <c r="H48" s="10">
        <f t="shared" si="7"/>
        <v>1.4042977611491718</v>
      </c>
      <c r="I48" s="10">
        <f t="shared" si="7"/>
        <v>0.38800494517987727</v>
      </c>
      <c r="J48" s="10">
        <f t="shared" si="7"/>
        <v>1.2486250695724626</v>
      </c>
      <c r="K48" s="10">
        <f t="shared" si="7"/>
        <v>-0.6198221602467454</v>
      </c>
      <c r="L48" s="10">
        <f t="shared" si="8"/>
        <v>0.1995205562576174</v>
      </c>
      <c r="M48" s="10">
        <f t="shared" si="9"/>
        <v>0.8211169713617903</v>
      </c>
    </row>
    <row r="49" spans="1:13" ht="12.75">
      <c r="A49" s="22" t="str">
        <f t="shared" si="6"/>
        <v>RAMIREZ</v>
      </c>
      <c r="B49" s="10">
        <f t="shared" si="7"/>
        <v>1.1622901857047827</v>
      </c>
      <c r="C49" s="10">
        <f t="shared" si="7"/>
        <v>-1.2070451965672078</v>
      </c>
      <c r="D49" s="10">
        <f t="shared" si="7"/>
        <v>-0.9731430113532695</v>
      </c>
      <c r="E49" s="10">
        <f t="shared" si="7"/>
        <v>0.42130418107624606</v>
      </c>
      <c r="F49" s="10">
        <f t="shared" si="7"/>
        <v>0.08565129025562718</v>
      </c>
      <c r="G49" s="10">
        <f t="shared" si="7"/>
        <v>0.012509910946784806</v>
      </c>
      <c r="H49" s="10">
        <f t="shared" si="7"/>
        <v>-0.20141322470664685</v>
      </c>
      <c r="I49" s="10">
        <f t="shared" si="7"/>
        <v>1.0814605918843672</v>
      </c>
      <c r="J49" s="10">
        <f t="shared" si="7"/>
        <v>0.1341873936334779</v>
      </c>
      <c r="K49" s="10">
        <f t="shared" si="7"/>
        <v>-0.4431199703690285</v>
      </c>
      <c r="L49" s="10">
        <f t="shared" si="8"/>
        <v>0.007268215050513327</v>
      </c>
      <c r="M49" s="10">
        <f t="shared" si="9"/>
        <v>0.771998226207621</v>
      </c>
    </row>
    <row r="50" spans="1:13" ht="12.75">
      <c r="A50" s="22" t="str">
        <f t="shared" si="6"/>
        <v>RODRIGUEZ</v>
      </c>
      <c r="B50" s="10">
        <f t="shared" si="7"/>
        <v>-1.4764226683276975</v>
      </c>
      <c r="C50" s="10">
        <f t="shared" si="7"/>
        <v>0.054046799846292175</v>
      </c>
      <c r="D50" s="10">
        <f t="shared" si="7"/>
        <v>-0.6743710341834062</v>
      </c>
      <c r="E50" s="10">
        <f t="shared" si="7"/>
        <v>-0.7990251710066713</v>
      </c>
      <c r="F50" s="10">
        <f t="shared" si="7"/>
        <v>-0.27084326918670976</v>
      </c>
      <c r="G50" s="10">
        <f t="shared" si="7"/>
        <v>-1.0383226085830444</v>
      </c>
      <c r="H50" s="10">
        <f t="shared" si="7"/>
        <v>0.0727325533662988</v>
      </c>
      <c r="I50" s="10">
        <f t="shared" si="7"/>
        <v>-0.9989063482291025</v>
      </c>
      <c r="J50" s="10">
        <f t="shared" si="7"/>
        <v>-0.21606444737591407</v>
      </c>
      <c r="K50" s="10">
        <f t="shared" si="7"/>
        <v>-1.0878441766796216</v>
      </c>
      <c r="L50" s="10">
        <f t="shared" si="8"/>
        <v>-0.6435020370359577</v>
      </c>
      <c r="M50" s="10">
        <f t="shared" si="9"/>
        <v>0.5291162844303823</v>
      </c>
    </row>
    <row r="51" spans="1:13" ht="12.75">
      <c r="A51" s="22" t="str">
        <f t="shared" si="6"/>
        <v>WALKER</v>
      </c>
      <c r="B51" s="10">
        <f t="shared" si="7"/>
        <v>0.13612407580326366</v>
      </c>
      <c r="C51" s="10">
        <f t="shared" si="7"/>
        <v>0.5584835984116933</v>
      </c>
      <c r="D51" s="10">
        <f t="shared" si="7"/>
        <v>-0.5847394410324461</v>
      </c>
      <c r="E51" s="10">
        <f t="shared" si="7"/>
        <v>1.7094296082748803</v>
      </c>
      <c r="F51" s="10">
        <f t="shared" si="7"/>
        <v>-0.3680690581255289</v>
      </c>
      <c r="G51" s="10">
        <f t="shared" si="7"/>
        <v>-0.10424925788986301</v>
      </c>
      <c r="H51" s="10">
        <f t="shared" si="7"/>
        <v>-1.2196689718347258</v>
      </c>
      <c r="I51" s="10">
        <f t="shared" si="7"/>
        <v>-0.9989063482291025</v>
      </c>
      <c r="J51" s="10">
        <f t="shared" si="7"/>
        <v>-1.2668199704041012</v>
      </c>
      <c r="K51" s="10">
        <f t="shared" si="7"/>
        <v>-0.5195317281539874</v>
      </c>
      <c r="L51" s="10">
        <f t="shared" si="8"/>
        <v>-0.26579474931799185</v>
      </c>
      <c r="M51" s="10">
        <f t="shared" si="9"/>
        <v>0.9064295089517055</v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-1.9162081439997762</v>
      </c>
      <c r="C58" s="10">
        <f t="shared" si="11"/>
        <v>-2.720355592263411</v>
      </c>
      <c r="D58" s="10">
        <f t="shared" si="11"/>
        <v>1.8353135740434539</v>
      </c>
      <c r="E58" s="10">
        <f t="shared" si="11"/>
        <v>-1.9515584479738708</v>
      </c>
      <c r="F58" s="10">
        <f t="shared" si="11"/>
        <v>2.90519916948138</v>
      </c>
      <c r="G58" s="10">
        <f t="shared" si="11"/>
        <v>2.989868716281302</v>
      </c>
      <c r="H58" s="10">
        <f t="shared" si="11"/>
        <v>-1.6896331628169203</v>
      </c>
      <c r="I58" s="10">
        <f t="shared" si="11"/>
        <v>-1.9235138771684155</v>
      </c>
      <c r="J58" s="10">
        <f t="shared" si="11"/>
        <v>-1.8718004230566945</v>
      </c>
      <c r="K58" s="10">
        <f t="shared" si="11"/>
        <v>2.856912818968883</v>
      </c>
      <c r="L58" s="10">
        <f t="shared" si="11"/>
        <v>-0.8540633024506292</v>
      </c>
      <c r="M58" s="10">
        <f t="shared" si="11"/>
        <v>1.2083783813738054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0.13612407580326366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0.054046799846292175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-0.19633587071162284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0.014527730381940038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0.08565129025562718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0.012509910946784806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0.0727325533662988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0.38800494517987727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0.03866416426727597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-0.17090308326011097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0.007268215050513327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0.4984380090885387</v>
      </c>
    </row>
    <row r="60" spans="1:13" ht="12.75">
      <c r="A60" s="7" t="s">
        <v>7</v>
      </c>
      <c r="B60" s="10">
        <f aca="true" t="shared" si="12" ref="B60:K60">IF(ISERR(AVERAGE(B38:B57)),"",AVERAGE(B38:B57))</f>
        <v>5.9476233462061954E-18</v>
      </c>
      <c r="C60" s="10">
        <f t="shared" si="12"/>
        <v>-7.93016446160826E-18</v>
      </c>
      <c r="D60" s="10">
        <f t="shared" si="12"/>
        <v>1.6891250303225595E-15</v>
      </c>
      <c r="E60" s="10">
        <f t="shared" si="12"/>
        <v>5.392511833893617E-16</v>
      </c>
      <c r="F60" s="10">
        <f t="shared" si="12"/>
        <v>6.423433213902691E-16</v>
      </c>
      <c r="G60" s="10">
        <f t="shared" si="12"/>
        <v>1.303520783376858E-15</v>
      </c>
      <c r="H60" s="10">
        <f t="shared" si="12"/>
        <v>4.504333414193492E-15</v>
      </c>
      <c r="I60" s="10">
        <f t="shared" si="12"/>
        <v>-1.6114094185987986E-14</v>
      </c>
      <c r="J60" s="10">
        <f t="shared" si="12"/>
        <v>5.662137425588298E-15</v>
      </c>
      <c r="K60" s="10">
        <f t="shared" si="12"/>
        <v>-3.2910182515674283E-15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1.0000000000000073</v>
      </c>
      <c r="C61" s="10">
        <f t="shared" si="13"/>
        <v>0.9999999999999388</v>
      </c>
      <c r="D61" s="10">
        <f t="shared" si="13"/>
        <v>0.9999999999999898</v>
      </c>
      <c r="E61" s="10">
        <f t="shared" si="13"/>
        <v>0.999999999999998</v>
      </c>
      <c r="F61" s="10">
        <f t="shared" si="13"/>
        <v>0.9999999999999951</v>
      </c>
      <c r="G61" s="10">
        <f t="shared" si="13"/>
        <v>0.9999999999999947</v>
      </c>
      <c r="H61" s="10">
        <f t="shared" si="13"/>
        <v>0.9999999999997328</v>
      </c>
      <c r="I61" s="10">
        <f t="shared" si="13"/>
        <v>1.0000000000014382</v>
      </c>
      <c r="J61" s="10">
        <f t="shared" si="13"/>
        <v>0.9999999999999316</v>
      </c>
      <c r="K61" s="10">
        <f t="shared" si="13"/>
        <v>1.0000000000002003</v>
      </c>
      <c r="L61" s="24"/>
      <c r="M61" s="24"/>
    </row>
    <row r="62" spans="1:13" ht="12.75">
      <c r="A62" s="22" t="s">
        <v>9</v>
      </c>
      <c r="B62" s="10">
        <f aca="true" t="shared" si="14" ref="B62:K62">B30</f>
        <v>0.6707142857142857</v>
      </c>
      <c r="C62" s="10">
        <f t="shared" si="14"/>
        <v>0.6878571428571428</v>
      </c>
      <c r="D62" s="10">
        <f t="shared" si="14"/>
        <v>7.725714285714285</v>
      </c>
      <c r="E62" s="10">
        <f t="shared" si="14"/>
        <v>0.9878571428571428</v>
      </c>
      <c r="F62" s="10">
        <f t="shared" si="14"/>
        <v>1.7735714285714284</v>
      </c>
      <c r="G62" s="10">
        <f t="shared" si="14"/>
        <v>0.9578571428571426</v>
      </c>
      <c r="H62" s="10">
        <f t="shared" si="14"/>
        <v>9.19142857142857</v>
      </c>
      <c r="I62" s="10">
        <f t="shared" si="14"/>
        <v>9.866428571428573</v>
      </c>
      <c r="J62" s="10">
        <f t="shared" si="14"/>
        <v>9.52892857142857</v>
      </c>
      <c r="K62" s="10">
        <f t="shared" si="14"/>
        <v>3.3763928571428576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0.06821507680342107</v>
      </c>
      <c r="C63" s="10">
        <f t="shared" si="15"/>
        <v>0.03964817804109306</v>
      </c>
      <c r="D63" s="10">
        <f t="shared" si="15"/>
        <v>0.3347034114352225</v>
      </c>
      <c r="E63" s="10">
        <f t="shared" si="15"/>
        <v>0.1475011640855539</v>
      </c>
      <c r="F63" s="10">
        <f t="shared" si="15"/>
        <v>0.30856010866497563</v>
      </c>
      <c r="G63" s="10">
        <f t="shared" si="15"/>
        <v>0.17129275755620582</v>
      </c>
      <c r="H63" s="10">
        <f t="shared" si="15"/>
        <v>0.2553386030310284</v>
      </c>
      <c r="I63" s="10">
        <f t="shared" si="15"/>
        <v>0.08652319767693661</v>
      </c>
      <c r="J63" s="10">
        <f t="shared" si="15"/>
        <v>0.15702986697084884</v>
      </c>
      <c r="K63" s="10">
        <f t="shared" si="15"/>
        <v>0.10469592942114928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44</v>
      </c>
      <c r="B1" s="1"/>
      <c r="E1" s="1"/>
      <c r="F1" s="11" t="s">
        <v>34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3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">
        <v>17</v>
      </c>
      <c r="C7" s="27" t="s">
        <v>18</v>
      </c>
      <c r="D7" s="27" t="s">
        <v>19</v>
      </c>
      <c r="E7" s="27" t="s">
        <v>20</v>
      </c>
      <c r="F7" s="27" t="s">
        <v>21</v>
      </c>
      <c r="G7" s="27" t="s">
        <v>24</v>
      </c>
      <c r="H7" s="27" t="s">
        <v>22</v>
      </c>
      <c r="I7" s="27" t="s">
        <v>23</v>
      </c>
      <c r="J7" s="28" t="s">
        <v>25</v>
      </c>
      <c r="K7" s="28" t="s">
        <v>26</v>
      </c>
    </row>
    <row r="8" spans="1:11" ht="12.75">
      <c r="A8" s="18" t="s">
        <v>42</v>
      </c>
      <c r="B8" s="30">
        <v>0.59</v>
      </c>
      <c r="C8" s="30">
        <v>0.7</v>
      </c>
      <c r="D8" s="30">
        <v>6.39</v>
      </c>
      <c r="E8" s="30">
        <v>1.38</v>
      </c>
      <c r="F8" s="30">
        <v>2.53</v>
      </c>
      <c r="G8" s="30">
        <v>0.9</v>
      </c>
      <c r="H8" s="30">
        <v>7.91</v>
      </c>
      <c r="I8" s="30">
        <v>9.7</v>
      </c>
      <c r="J8" s="10">
        <f aca="true" t="shared" si="0" ref="J8:J27">IF(ISERR(AVERAGE(H8:I8)),"",AVERAGE(H8:I8))</f>
        <v>8.805</v>
      </c>
      <c r="K8" s="30">
        <f>IF(ISBLANK(A8),"",weighting!$B$2*B8+weighting!$C$2*C8+weighting!$D$2*D8+weighting!$E$2*E8+weighting!$F$2*F8+weighting!$G$2*G8+weighting!$J$2*J8)</f>
        <v>3.3139999999999996</v>
      </c>
    </row>
    <row r="9" spans="1:11" ht="12.75">
      <c r="A9" s="18" t="s">
        <v>45</v>
      </c>
      <c r="B9" s="30">
        <v>0.6</v>
      </c>
      <c r="C9" s="30">
        <v>0.64</v>
      </c>
      <c r="D9" s="30">
        <v>5.88</v>
      </c>
      <c r="E9" s="30">
        <v>1.21</v>
      </c>
      <c r="F9" s="30">
        <v>2.12</v>
      </c>
      <c r="G9" s="30">
        <v>0.81</v>
      </c>
      <c r="H9" s="30">
        <v>7.65</v>
      </c>
      <c r="I9" s="30">
        <v>9.8</v>
      </c>
      <c r="J9" s="10">
        <f t="shared" si="0"/>
        <v>8.725000000000001</v>
      </c>
      <c r="K9" s="30">
        <f>IF(ISBLANK(A9),"",weighting!$B$2*B9+weighting!$C$2*C9+weighting!$D$2*D9+weighting!$E$2*E9+weighting!$F$2*F9+weighting!$G$2*G9+weighting!$J$2*J9)</f>
        <v>3.041</v>
      </c>
    </row>
    <row r="10" spans="1:11" ht="12.75">
      <c r="A10" s="18" t="s">
        <v>40</v>
      </c>
      <c r="B10" s="30">
        <v>0.64</v>
      </c>
      <c r="C10" s="30">
        <v>0.71</v>
      </c>
      <c r="D10" s="30">
        <v>5.58</v>
      </c>
      <c r="E10" s="30">
        <v>1.33</v>
      </c>
      <c r="F10" s="30">
        <v>2.07</v>
      </c>
      <c r="G10" s="30">
        <v>0.98</v>
      </c>
      <c r="H10" s="30">
        <v>7.82</v>
      </c>
      <c r="I10" s="30">
        <v>9.86</v>
      </c>
      <c r="J10" s="10">
        <f t="shared" si="0"/>
        <v>8.84</v>
      </c>
      <c r="K10" s="30">
        <f>IF(ISBLANK(A10),"",weighting!$B$2*B10+weighting!$C$2*C10+weighting!$D$2*D10+weighting!$E$2*E10+weighting!$F$2*F10+weighting!$G$2*G10+weighting!$J$2*J10)</f>
        <v>3.0214999999999996</v>
      </c>
    </row>
    <row r="11" spans="1:11" ht="12.75">
      <c r="A11" s="18" t="s">
        <v>36</v>
      </c>
      <c r="B11" s="30">
        <v>0.66</v>
      </c>
      <c r="C11" s="30">
        <v>0.71</v>
      </c>
      <c r="D11" s="30">
        <v>5.91</v>
      </c>
      <c r="E11" s="30">
        <v>1.29</v>
      </c>
      <c r="F11" s="30">
        <v>1.9</v>
      </c>
      <c r="G11" s="30">
        <v>1.08</v>
      </c>
      <c r="H11" s="30">
        <v>8.05</v>
      </c>
      <c r="I11" s="30">
        <v>9.56</v>
      </c>
      <c r="J11" s="10">
        <f t="shared" si="0"/>
        <v>8.805</v>
      </c>
      <c r="K11" s="30">
        <f>IF(ISBLANK(A11),"",weighting!$B$2*B11+weighting!$C$2*C11+weighting!$D$2*D11+weighting!$E$2*E11+weighting!$F$2*F11+weighting!$G$2*G11+weighting!$J$2*J11)</f>
        <v>3.0380000000000003</v>
      </c>
    </row>
    <row r="12" spans="1:11" ht="12.75">
      <c r="A12" s="18" t="s">
        <v>46</v>
      </c>
      <c r="B12" s="30">
        <v>0.56</v>
      </c>
      <c r="C12" s="30">
        <v>0.71</v>
      </c>
      <c r="D12" s="30">
        <v>5.3</v>
      </c>
      <c r="E12" s="30">
        <v>1.45</v>
      </c>
      <c r="F12" s="30">
        <v>2.33</v>
      </c>
      <c r="G12" s="30">
        <v>0.98</v>
      </c>
      <c r="H12" s="30">
        <v>8</v>
      </c>
      <c r="I12" s="30">
        <v>9.8</v>
      </c>
      <c r="J12" s="10">
        <f t="shared" si="0"/>
        <v>8.9</v>
      </c>
      <c r="K12" s="30">
        <f>IF(ISBLANK(A12),"",weighting!$B$2*B12+weighting!$C$2*C12+weighting!$D$2*D12+weighting!$E$2*E12+weighting!$F$2*F12+weighting!$G$2*G12+weighting!$J$2*J12)</f>
        <v>3.0635</v>
      </c>
    </row>
    <row r="13" spans="1:11" ht="12.75">
      <c r="A13" s="18" t="s">
        <v>39</v>
      </c>
      <c r="B13" s="30">
        <v>0.62</v>
      </c>
      <c r="C13" s="30">
        <v>0.64</v>
      </c>
      <c r="D13" s="30">
        <v>6.3</v>
      </c>
      <c r="E13" s="30">
        <v>1.82</v>
      </c>
      <c r="F13" s="30">
        <v>2.78</v>
      </c>
      <c r="G13" s="30">
        <v>1.06</v>
      </c>
      <c r="H13" s="30">
        <v>8.63</v>
      </c>
      <c r="I13" s="30">
        <v>9.67</v>
      </c>
      <c r="J13" s="10">
        <f t="shared" si="0"/>
        <v>9.15</v>
      </c>
      <c r="K13" s="30">
        <f>IF(ISBLANK(A13),"",weighting!$B$2*B13+weighting!$C$2*C13+weighting!$D$2*D13+weighting!$E$2*E13+weighting!$F$2*F13+weighting!$G$2*G13+weighting!$J$2*J13)</f>
        <v>3.483</v>
      </c>
    </row>
    <row r="14" spans="1:11" ht="12.75">
      <c r="A14" s="18" t="s">
        <v>38</v>
      </c>
      <c r="B14" s="30">
        <v>0.68</v>
      </c>
      <c r="C14" s="30">
        <v>0.71</v>
      </c>
      <c r="D14" s="30">
        <v>5.8</v>
      </c>
      <c r="E14" s="30">
        <v>1.32</v>
      </c>
      <c r="F14" s="30">
        <v>2.25</v>
      </c>
      <c r="G14" s="30">
        <v>0.9</v>
      </c>
      <c r="H14" s="30">
        <v>7.97</v>
      </c>
      <c r="I14" s="30">
        <v>9.86</v>
      </c>
      <c r="J14" s="10">
        <f t="shared" si="0"/>
        <v>8.915</v>
      </c>
      <c r="K14" s="30">
        <f>IF(ISBLANK(A14),"",weighting!$B$2*B14+weighting!$C$2*C14+weighting!$D$2*D14+weighting!$E$2*E14+weighting!$F$2*F14+weighting!$G$2*G14+weighting!$J$2*J14)</f>
        <v>3.1194999999999995</v>
      </c>
    </row>
    <row r="15" spans="1:11" ht="12.75">
      <c r="A15" s="18" t="s">
        <v>16</v>
      </c>
      <c r="B15" s="30">
        <v>0.58</v>
      </c>
      <c r="C15" s="30">
        <v>0.69</v>
      </c>
      <c r="D15" s="30">
        <v>5.93</v>
      </c>
      <c r="E15" s="30">
        <v>1.31</v>
      </c>
      <c r="F15" s="30">
        <v>2.41</v>
      </c>
      <c r="G15" s="30">
        <v>1</v>
      </c>
      <c r="H15" s="30">
        <v>8.18</v>
      </c>
      <c r="I15" s="30">
        <v>9.6</v>
      </c>
      <c r="J15" s="10">
        <f t="shared" si="0"/>
        <v>8.89</v>
      </c>
      <c r="K15" s="30">
        <f>IF(ISBLANK(A15),"",weighting!$B$2*B15+weighting!$C$2*C15+weighting!$D$2*D15+weighting!$E$2*E15+weighting!$F$2*F15+weighting!$G$2*G15+weighting!$J$2*J15)</f>
        <v>3.1925000000000003</v>
      </c>
    </row>
    <row r="16" spans="1:11" ht="12.75">
      <c r="A16" s="18" t="s">
        <v>48</v>
      </c>
      <c r="B16" s="30">
        <v>0.6</v>
      </c>
      <c r="C16" s="30">
        <v>0.72</v>
      </c>
      <c r="D16" s="30">
        <v>5.37</v>
      </c>
      <c r="E16" s="30">
        <v>1.68</v>
      </c>
      <c r="F16" s="30">
        <v>2.26</v>
      </c>
      <c r="G16" s="30">
        <v>0.98</v>
      </c>
      <c r="H16" s="30">
        <v>8.08</v>
      </c>
      <c r="I16" s="30">
        <v>9.76</v>
      </c>
      <c r="J16" s="10">
        <f t="shared" si="0"/>
        <v>8.92</v>
      </c>
      <c r="K16" s="30">
        <f>IF(ISBLANK(A16),"",weighting!$B$2*B16+weighting!$C$2*C16+weighting!$D$2*D16+weighting!$E$2*E16+weighting!$F$2*F16+weighting!$G$2*G16+weighting!$J$2*J16)</f>
        <v>3.0959999999999996</v>
      </c>
    </row>
    <row r="17" spans="1:11" ht="12.75">
      <c r="A17" s="18" t="s">
        <v>35</v>
      </c>
      <c r="B17" s="30">
        <v>0.6</v>
      </c>
      <c r="C17" s="30">
        <v>0.71</v>
      </c>
      <c r="D17" s="30">
        <v>5.68</v>
      </c>
      <c r="E17" s="30">
        <v>1.35</v>
      </c>
      <c r="F17" s="30">
        <v>2.35</v>
      </c>
      <c r="G17" s="30">
        <v>0.97</v>
      </c>
      <c r="H17" s="30">
        <v>8.62</v>
      </c>
      <c r="I17" s="30">
        <v>9.9</v>
      </c>
      <c r="J17" s="10">
        <f t="shared" si="0"/>
        <v>9.26</v>
      </c>
      <c r="K17" s="30">
        <f>IF(ISBLANK(A17),"",weighting!$B$2*B17+weighting!$C$2*C17+weighting!$D$2*D17+weighting!$E$2*E17+weighting!$F$2*F17+weighting!$G$2*G17+weighting!$J$2*J17)</f>
        <v>3.1675</v>
      </c>
    </row>
    <row r="18" spans="1:11" ht="12.75">
      <c r="A18" s="18" t="s">
        <v>37</v>
      </c>
      <c r="B18" s="30">
        <v>0.66</v>
      </c>
      <c r="C18" s="30">
        <v>0.71</v>
      </c>
      <c r="D18" s="30">
        <v>5.92</v>
      </c>
      <c r="E18" s="30">
        <v>1.36</v>
      </c>
      <c r="F18" s="30">
        <v>2.23</v>
      </c>
      <c r="G18" s="30">
        <v>0.9</v>
      </c>
      <c r="H18" s="30">
        <v>7.81</v>
      </c>
      <c r="I18" s="30">
        <v>9.88</v>
      </c>
      <c r="J18" s="10">
        <f t="shared" si="0"/>
        <v>8.845</v>
      </c>
      <c r="K18" s="30">
        <f>IF(ISBLANK(A18),"",weighting!$B$2*B18+weighting!$C$2*C18+weighting!$D$2*D18+weighting!$E$2*E18+weighting!$F$2*F18+weighting!$G$2*G18+weighting!$J$2*J18)</f>
        <v>3.1355</v>
      </c>
    </row>
    <row r="19" spans="1:11" ht="12.75">
      <c r="A19" s="18" t="s">
        <v>43</v>
      </c>
      <c r="B19" s="30">
        <v>0.72</v>
      </c>
      <c r="C19" s="30">
        <v>0.65</v>
      </c>
      <c r="D19" s="30">
        <v>5.93</v>
      </c>
      <c r="E19" s="30">
        <v>1.35</v>
      </c>
      <c r="F19" s="30">
        <v>2.65</v>
      </c>
      <c r="G19" s="30">
        <v>0.98</v>
      </c>
      <c r="H19" s="30">
        <v>8.06</v>
      </c>
      <c r="I19" s="30">
        <v>9.94</v>
      </c>
      <c r="J19" s="10">
        <f t="shared" si="0"/>
        <v>9</v>
      </c>
      <c r="K19" s="30">
        <f>IF(ISBLANK(A19),"",weighting!$B$2*B19+weighting!$C$2*C19+weighting!$D$2*D19+weighting!$E$2*E19+weighting!$F$2*F19+weighting!$G$2*G19+weighting!$J$2*J19)</f>
        <v>3.2824999999999998</v>
      </c>
    </row>
    <row r="20" spans="1:11" ht="12.75">
      <c r="A20" s="18" t="s">
        <v>41</v>
      </c>
      <c r="B20" s="30">
        <v>0.46</v>
      </c>
      <c r="C20" s="30">
        <v>0.65</v>
      </c>
      <c r="D20" s="30">
        <v>5.52</v>
      </c>
      <c r="E20" s="30">
        <v>1.06</v>
      </c>
      <c r="F20" s="30">
        <v>2.36</v>
      </c>
      <c r="G20" s="30">
        <v>0.89</v>
      </c>
      <c r="H20" s="30">
        <v>8.31</v>
      </c>
      <c r="I20" s="30">
        <v>9.84</v>
      </c>
      <c r="J20" s="10">
        <f t="shared" si="0"/>
        <v>9.075</v>
      </c>
      <c r="K20" s="30">
        <f>IF(ISBLANK(A20),"",weighting!$B$2*B20+weighting!$C$2*C20+weighting!$D$2*D20+weighting!$E$2*E20+weighting!$F$2*F20+weighting!$G$2*G20+weighting!$J$2*J20)</f>
        <v>3.0555000000000003</v>
      </c>
    </row>
    <row r="21" spans="1:11" ht="12.75">
      <c r="A21" s="18" t="s">
        <v>47</v>
      </c>
      <c r="B21" s="30">
        <v>0.7</v>
      </c>
      <c r="C21" s="30">
        <v>0.72</v>
      </c>
      <c r="D21" s="30">
        <v>5.82</v>
      </c>
      <c r="E21" s="30">
        <v>1.9</v>
      </c>
      <c r="F21" s="30">
        <v>2.46</v>
      </c>
      <c r="G21" s="30">
        <v>0.75</v>
      </c>
      <c r="H21" s="30">
        <v>8.6</v>
      </c>
      <c r="I21" s="30">
        <v>9.71</v>
      </c>
      <c r="J21" s="10">
        <f t="shared" si="0"/>
        <v>9.155000000000001</v>
      </c>
      <c r="K21" s="30">
        <f>IF(ISBLANK(A21),"",weighting!$B$2*B21+weighting!$C$2*C21+weighting!$D$2*D21+weighting!$E$2*E21+weighting!$F$2*F21+weighting!$G$2*G21+weighting!$J$2*J21)</f>
        <v>3.2845000000000004</v>
      </c>
    </row>
    <row r="22" spans="1:11" ht="12.75">
      <c r="A22" s="18"/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IF(ISBLANK(A22),"",weighting!$B$2*B22+weighting!$C$2*C22+weighting!$D$2*D22+weighting!$E$2*E22+weighting!$F$2*F22+weighting!$G$2*G22+weighting!$J$2*J22)</f>
      </c>
    </row>
    <row r="23" spans="1:11" ht="12.75">
      <c r="A23" s="18"/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IF(ISBLANK(A23),"",weighting!$B$2*B23+weighting!$C$2*C23+weighting!$D$2*D23+weighting!$E$2*E23+weighting!$F$2*F23+weighting!$G$2*G23+weighting!$J$2*J23)</f>
      </c>
    </row>
    <row r="24" spans="1:11" ht="12.75">
      <c r="A24" s="18"/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IF(ISBLANK(A24),"",weighting!$B$2*B24+weighting!$C$2*C24+weighting!$D$2*D24+weighting!$E$2*E24+weighting!$F$2*F24+weighting!$G$2*G24+weighting!$J$2*J24)</f>
      </c>
    </row>
    <row r="25" spans="1:11" ht="12.75">
      <c r="A25" s="18"/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IF(ISBLANK(A25),"",weighting!$B$2*B25+weighting!$C$2*C25+weighting!$D$2*D25+weighting!$E$2*E25+weighting!$F$2*F25+weighting!$G$2*G25+weighting!$J$2*J25)</f>
      </c>
    </row>
    <row r="26" spans="1:11" ht="12.75">
      <c r="A26" s="18"/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IF(ISBLANK(A26),"",weighting!$B$2*B26+weighting!$C$2*C26+weighting!$D$2*D26+weighting!$E$2*E26+weighting!$F$2*F26+weighting!$G$2*G26+weighting!$J$2*J26)</f>
      </c>
    </row>
    <row r="27" spans="1:11" ht="12.75">
      <c r="A27" s="18"/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0.72</v>
      </c>
      <c r="C28" s="8">
        <f t="shared" si="1"/>
        <v>0.72</v>
      </c>
      <c r="D28" s="8">
        <f t="shared" si="1"/>
        <v>6.39</v>
      </c>
      <c r="E28" s="8">
        <f t="shared" si="1"/>
        <v>1.9</v>
      </c>
      <c r="F28" s="8">
        <f t="shared" si="1"/>
        <v>2.78</v>
      </c>
      <c r="G28" s="8">
        <f t="shared" si="1"/>
        <v>1.08</v>
      </c>
      <c r="H28" s="8">
        <f t="shared" si="1"/>
        <v>8.63</v>
      </c>
      <c r="I28" s="8">
        <f t="shared" si="1"/>
        <v>9.94</v>
      </c>
      <c r="J28" s="8">
        <f t="shared" si="1"/>
        <v>9.26</v>
      </c>
      <c r="K28" s="8">
        <f t="shared" si="1"/>
        <v>3.483</v>
      </c>
    </row>
    <row r="29" spans="1:11" ht="12.75">
      <c r="A29" s="7" t="s">
        <v>1</v>
      </c>
      <c r="B29" s="8">
        <f aca="true" t="shared" si="2" ref="B29:K29">IF(COUNTBLANK(B8:B27)=20,"",MIN(B8:B27))</f>
        <v>0.46</v>
      </c>
      <c r="C29" s="8">
        <f t="shared" si="2"/>
        <v>0.64</v>
      </c>
      <c r="D29" s="8">
        <f t="shared" si="2"/>
        <v>5.3</v>
      </c>
      <c r="E29" s="8">
        <f t="shared" si="2"/>
        <v>1.06</v>
      </c>
      <c r="F29" s="8">
        <f t="shared" si="2"/>
        <v>1.9</v>
      </c>
      <c r="G29" s="8">
        <f t="shared" si="2"/>
        <v>0.75</v>
      </c>
      <c r="H29" s="8">
        <f t="shared" si="2"/>
        <v>7.65</v>
      </c>
      <c r="I29" s="8">
        <f t="shared" si="2"/>
        <v>9.56</v>
      </c>
      <c r="J29" s="8">
        <f t="shared" si="2"/>
        <v>8.725000000000001</v>
      </c>
      <c r="K29" s="8">
        <f t="shared" si="2"/>
        <v>3.0214999999999996</v>
      </c>
    </row>
    <row r="30" spans="1:11" ht="12.75">
      <c r="A30" s="7" t="s">
        <v>2</v>
      </c>
      <c r="B30" s="8">
        <f aca="true" t="shared" si="3" ref="B30:K30">IF(ISERR(AVERAGE(B8:B27)),"",AVERAGE(B8:B27))</f>
        <v>0.6192857142857143</v>
      </c>
      <c r="C30" s="8">
        <f t="shared" si="3"/>
        <v>0.6907142857142857</v>
      </c>
      <c r="D30" s="8">
        <f t="shared" si="3"/>
        <v>5.809285714285713</v>
      </c>
      <c r="E30" s="8">
        <f t="shared" si="3"/>
        <v>1.4149999999999998</v>
      </c>
      <c r="F30" s="8">
        <f t="shared" si="3"/>
        <v>2.3357142857142854</v>
      </c>
      <c r="G30" s="8">
        <f t="shared" si="3"/>
        <v>0.9414285714285716</v>
      </c>
      <c r="H30" s="8">
        <f t="shared" si="3"/>
        <v>8.120714285714287</v>
      </c>
      <c r="I30" s="8">
        <f t="shared" si="3"/>
        <v>9.777142857142858</v>
      </c>
      <c r="J30" s="8">
        <f t="shared" si="3"/>
        <v>8.948928571428572</v>
      </c>
      <c r="K30" s="8">
        <f t="shared" si="3"/>
        <v>3.1638928571428573</v>
      </c>
    </row>
    <row r="31" spans="1:11" ht="12.75">
      <c r="A31" s="7" t="s">
        <v>3</v>
      </c>
      <c r="B31" s="8">
        <f aca="true" t="shared" si="4" ref="B31:K31">IF(ISERR(STDEV(B8:B27)),"",STDEV(B8:B27))</f>
        <v>0.06592119837809707</v>
      </c>
      <c r="C31" s="8">
        <f t="shared" si="4"/>
        <v>0.03099982275738161</v>
      </c>
      <c r="D31" s="8">
        <f t="shared" si="4"/>
        <v>0.30885556210269777</v>
      </c>
      <c r="E31" s="8">
        <f t="shared" si="4"/>
        <v>0.2311093647205555</v>
      </c>
      <c r="F31" s="8">
        <f t="shared" si="4"/>
        <v>0.22987335261347497</v>
      </c>
      <c r="G31" s="8">
        <f t="shared" si="4"/>
        <v>0.08994503816281031</v>
      </c>
      <c r="H31" s="8">
        <f t="shared" si="4"/>
        <v>0.3135764974933639</v>
      </c>
      <c r="I31" s="8">
        <f t="shared" si="4"/>
        <v>0.11491994346753502</v>
      </c>
      <c r="J31" s="8">
        <f t="shared" si="4"/>
        <v>0.1569563703639051</v>
      </c>
      <c r="K31" s="8">
        <f t="shared" si="4"/>
        <v>0.134235180899821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3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BARRERA</v>
      </c>
      <c r="B38" s="10">
        <f aca="true" t="shared" si="7" ref="B38:K53">IF(ISNUMBER(B8),IF(B$31=0,0,(B8-B$30)/B$31),"")</f>
        <v>-0.4442533662349926</v>
      </c>
      <c r="C38" s="10">
        <f t="shared" si="7"/>
        <v>0.29954088313305394</v>
      </c>
      <c r="D38" s="10">
        <f t="shared" si="7"/>
        <v>1.880213138338084</v>
      </c>
      <c r="E38" s="10">
        <f t="shared" si="7"/>
        <v>-0.15144345207438895</v>
      </c>
      <c r="F38" s="10">
        <f t="shared" si="7"/>
        <v>0.8451858907387143</v>
      </c>
      <c r="G38" s="10">
        <f t="shared" si="7"/>
        <v>-0.46059874201822415</v>
      </c>
      <c r="H38" s="10">
        <f t="shared" si="7"/>
        <v>-0.6719709142702777</v>
      </c>
      <c r="I38" s="10">
        <f t="shared" si="7"/>
        <v>-0.6712747571499738</v>
      </c>
      <c r="J38" s="10">
        <f t="shared" si="7"/>
        <v>-0.9169973228539416</v>
      </c>
      <c r="K38" s="10">
        <f t="shared" si="7"/>
        <v>1.118239956551826</v>
      </c>
      <c r="L38" s="10">
        <f aca="true" t="shared" si="8" ref="L38:L57">IF(ISERR(AVERAGE(B38:K38)),"",AVERAGE(B38:K38))</f>
        <v>0.08266413141598791</v>
      </c>
      <c r="M38" s="10">
        <f aca="true" t="shared" si="9" ref="M38:M57">IF(ISERR(STDEV(B38:K38)),"",STDEV(B38:K38))</f>
        <v>0.9247749614198575</v>
      </c>
      <c r="N38" s="23"/>
      <c r="O38" s="23"/>
      <c r="P38" s="23"/>
      <c r="Q38" s="23"/>
    </row>
    <row r="39" spans="1:13" ht="12.75">
      <c r="A39" s="22" t="str">
        <f t="shared" si="6"/>
        <v>CAPRONI</v>
      </c>
      <c r="B39" s="10">
        <f t="shared" si="7"/>
        <v>-0.29255709483767833</v>
      </c>
      <c r="C39" s="10">
        <f t="shared" si="7"/>
        <v>-1.635954054034381</v>
      </c>
      <c r="D39" s="10">
        <f t="shared" si="7"/>
        <v>0.2289558434138653</v>
      </c>
      <c r="E39" s="10">
        <f t="shared" si="7"/>
        <v>-0.8870259335785652</v>
      </c>
      <c r="F39" s="10">
        <f t="shared" si="7"/>
        <v>-0.9384049228054819</v>
      </c>
      <c r="G39" s="10">
        <f t="shared" si="7"/>
        <v>-1.4612098022647069</v>
      </c>
      <c r="H39" s="10">
        <f t="shared" si="7"/>
        <v>-1.5011146864546139</v>
      </c>
      <c r="I39" s="10">
        <f t="shared" si="7"/>
        <v>0.1988962243407324</v>
      </c>
      <c r="J39" s="10">
        <f t="shared" si="7"/>
        <v>-1.4266931052839087</v>
      </c>
      <c r="K39" s="10">
        <f t="shared" si="7"/>
        <v>-0.9155040900534983</v>
      </c>
      <c r="L39" s="10">
        <f t="shared" si="8"/>
        <v>-0.8630611621558237</v>
      </c>
      <c r="M39" s="10">
        <f t="shared" si="9"/>
        <v>0.693995618014035</v>
      </c>
    </row>
    <row r="40" spans="1:13" ht="12.75">
      <c r="A40" s="22" t="str">
        <f t="shared" si="6"/>
        <v>CASTILLO</v>
      </c>
      <c r="B40" s="10">
        <f t="shared" si="7"/>
        <v>0.3142279907515789</v>
      </c>
      <c r="C40" s="10">
        <f t="shared" si="7"/>
        <v>0.6221233726609604</v>
      </c>
      <c r="D40" s="10">
        <f t="shared" si="7"/>
        <v>-0.7423719771297926</v>
      </c>
      <c r="E40" s="10">
        <f t="shared" si="7"/>
        <v>-0.36779124075208713</v>
      </c>
      <c r="F40" s="10">
        <f t="shared" si="7"/>
        <v>-1.1559159976279463</v>
      </c>
      <c r="G40" s="10">
        <f t="shared" si="7"/>
        <v>0.42883331153420473</v>
      </c>
      <c r="H40" s="10">
        <f t="shared" si="7"/>
        <v>-0.9589822200263938</v>
      </c>
      <c r="I40" s="10">
        <f t="shared" si="7"/>
        <v>0.7209988132351376</v>
      </c>
      <c r="J40" s="10">
        <f t="shared" si="7"/>
        <v>-0.6940054180408255</v>
      </c>
      <c r="K40" s="10">
        <f t="shared" si="7"/>
        <v>-1.060771521953881</v>
      </c>
      <c r="L40" s="10">
        <f t="shared" si="8"/>
        <v>-0.2893654887349045</v>
      </c>
      <c r="M40" s="10">
        <f t="shared" si="9"/>
        <v>0.7379585309940212</v>
      </c>
    </row>
    <row r="41" spans="1:13" ht="12.75">
      <c r="A41" s="22" t="str">
        <f t="shared" si="6"/>
        <v>CUNNIFF</v>
      </c>
      <c r="B41" s="10">
        <f t="shared" si="7"/>
        <v>0.6176205335462075</v>
      </c>
      <c r="C41" s="10">
        <f t="shared" si="7"/>
        <v>0.6221233726609604</v>
      </c>
      <c r="D41" s="10">
        <f t="shared" si="7"/>
        <v>0.326088625468232</v>
      </c>
      <c r="E41" s="10">
        <f t="shared" si="7"/>
        <v>-0.5408694716942465</v>
      </c>
      <c r="F41" s="10">
        <f t="shared" si="7"/>
        <v>-1.8954536520243204</v>
      </c>
      <c r="G41" s="10">
        <f t="shared" si="7"/>
        <v>1.5406233784747423</v>
      </c>
      <c r="H41" s="10">
        <f t="shared" si="7"/>
        <v>-0.2255088830940945</v>
      </c>
      <c r="I41" s="10">
        <f t="shared" si="7"/>
        <v>-1.8895141312369346</v>
      </c>
      <c r="J41" s="10">
        <f t="shared" si="7"/>
        <v>-0.9169973228539416</v>
      </c>
      <c r="K41" s="10">
        <f t="shared" si="7"/>
        <v>-0.9378529257304774</v>
      </c>
      <c r="L41" s="10">
        <f t="shared" si="8"/>
        <v>-0.3299740476483873</v>
      </c>
      <c r="M41" s="10">
        <f t="shared" si="9"/>
        <v>1.1247899814000395</v>
      </c>
    </row>
    <row r="42" spans="1:13" ht="12.75">
      <c r="A42" s="22" t="str">
        <f t="shared" si="6"/>
        <v>FOECKING</v>
      </c>
      <c r="B42" s="10">
        <f t="shared" si="7"/>
        <v>-0.8993421804269339</v>
      </c>
      <c r="C42" s="10">
        <f t="shared" si="7"/>
        <v>0.6221233726609604</v>
      </c>
      <c r="D42" s="10">
        <f t="shared" si="7"/>
        <v>-1.648944609637208</v>
      </c>
      <c r="E42" s="10">
        <f t="shared" si="7"/>
        <v>0.15144345207438992</v>
      </c>
      <c r="F42" s="10">
        <f t="shared" si="7"/>
        <v>-0.024858408551137006</v>
      </c>
      <c r="G42" s="10">
        <f t="shared" si="7"/>
        <v>0.42883331153420473</v>
      </c>
      <c r="H42" s="10">
        <f t="shared" si="7"/>
        <v>-0.38495960851416156</v>
      </c>
      <c r="I42" s="10">
        <f t="shared" si="7"/>
        <v>0.1988962243407324</v>
      </c>
      <c r="J42" s="10">
        <f t="shared" si="7"/>
        <v>-0.31173358121833894</v>
      </c>
      <c r="K42" s="10">
        <f t="shared" si="7"/>
        <v>-0.7478878224761365</v>
      </c>
      <c r="L42" s="10">
        <f t="shared" si="8"/>
        <v>-0.26164298502136285</v>
      </c>
      <c r="M42" s="10">
        <f t="shared" si="9"/>
        <v>0.6897681055973176</v>
      </c>
    </row>
    <row r="43" spans="1:13" ht="12.75">
      <c r="A43" s="22" t="str">
        <f t="shared" si="6"/>
        <v>GARCIA-O</v>
      </c>
      <c r="B43" s="10">
        <f t="shared" si="7"/>
        <v>0.0108354479569503</v>
      </c>
      <c r="C43" s="10">
        <f t="shared" si="7"/>
        <v>-1.635954054034381</v>
      </c>
      <c r="D43" s="10">
        <f t="shared" si="7"/>
        <v>1.5888147921749871</v>
      </c>
      <c r="E43" s="10">
        <f t="shared" si="7"/>
        <v>1.7524170882893628</v>
      </c>
      <c r="F43" s="10">
        <f t="shared" si="7"/>
        <v>1.9327412648510298</v>
      </c>
      <c r="G43" s="10">
        <f t="shared" si="7"/>
        <v>1.318265365086635</v>
      </c>
      <c r="H43" s="10">
        <f t="shared" si="7"/>
        <v>1.6241195317786572</v>
      </c>
      <c r="I43" s="10">
        <f t="shared" si="7"/>
        <v>-0.9323260515971764</v>
      </c>
      <c r="J43" s="10">
        <f t="shared" si="7"/>
        <v>1.2810657388753417</v>
      </c>
      <c r="K43" s="10">
        <f t="shared" si="7"/>
        <v>2.3772243663551267</v>
      </c>
      <c r="L43" s="10">
        <f t="shared" si="8"/>
        <v>0.9317203489736532</v>
      </c>
      <c r="M43" s="10">
        <f t="shared" si="9"/>
        <v>1.3276280723756992</v>
      </c>
    </row>
    <row r="44" spans="1:13" ht="12.75">
      <c r="A44" s="22" t="str">
        <f t="shared" si="6"/>
        <v>GARCIA-P</v>
      </c>
      <c r="B44" s="10">
        <f t="shared" si="7"/>
        <v>0.9210130763408362</v>
      </c>
      <c r="C44" s="10">
        <f t="shared" si="7"/>
        <v>0.6221233726609604</v>
      </c>
      <c r="D44" s="10">
        <f t="shared" si="7"/>
        <v>-0.030064908731110545</v>
      </c>
      <c r="E44" s="10">
        <f t="shared" si="7"/>
        <v>-0.411060798487627</v>
      </c>
      <c r="F44" s="10">
        <f t="shared" si="7"/>
        <v>-0.3728761282670783</v>
      </c>
      <c r="G44" s="10">
        <f t="shared" si="7"/>
        <v>-0.46059874201822415</v>
      </c>
      <c r="H44" s="10">
        <f t="shared" si="7"/>
        <v>-0.48063004376620116</v>
      </c>
      <c r="I44" s="10">
        <f t="shared" si="7"/>
        <v>0.7209988132351376</v>
      </c>
      <c r="J44" s="10">
        <f t="shared" si="7"/>
        <v>-0.21616562201272577</v>
      </c>
      <c r="K44" s="10">
        <f t="shared" si="7"/>
        <v>-0.330709556505816</v>
      </c>
      <c r="L44" s="10">
        <f t="shared" si="8"/>
        <v>-0.003797053755184848</v>
      </c>
      <c r="M44" s="10">
        <f t="shared" si="9"/>
        <v>0.5439732431084959</v>
      </c>
    </row>
    <row r="45" spans="1:13" ht="12.75">
      <c r="A45" s="22" t="str">
        <f t="shared" si="6"/>
        <v>GARRETT</v>
      </c>
      <c r="B45" s="10">
        <f t="shared" si="7"/>
        <v>-0.5959496376323069</v>
      </c>
      <c r="C45" s="10">
        <f t="shared" si="7"/>
        <v>-0.023041606394852508</v>
      </c>
      <c r="D45" s="10">
        <f t="shared" si="7"/>
        <v>0.39084381350447445</v>
      </c>
      <c r="E45" s="10">
        <f t="shared" si="7"/>
        <v>-0.4543303562231668</v>
      </c>
      <c r="F45" s="10">
        <f t="shared" si="7"/>
        <v>0.3231593111648043</v>
      </c>
      <c r="G45" s="10">
        <f t="shared" si="7"/>
        <v>0.6511913249223122</v>
      </c>
      <c r="H45" s="10">
        <f t="shared" si="7"/>
        <v>0.18906300299807074</v>
      </c>
      <c r="I45" s="10">
        <f t="shared" si="7"/>
        <v>-1.5414457386406646</v>
      </c>
      <c r="J45" s="10">
        <f t="shared" si="7"/>
        <v>-0.3754455540220848</v>
      </c>
      <c r="K45" s="10">
        <f t="shared" si="7"/>
        <v>0.2131121116340761</v>
      </c>
      <c r="L45" s="10">
        <f t="shared" si="8"/>
        <v>-0.12228433286893378</v>
      </c>
      <c r="M45" s="10">
        <f t="shared" si="9"/>
        <v>0.6404846487179937</v>
      </c>
    </row>
    <row r="46" spans="1:13" ht="12.75">
      <c r="A46" s="22" t="str">
        <f t="shared" si="6"/>
        <v>HILLS</v>
      </c>
      <c r="B46" s="10">
        <f t="shared" si="7"/>
        <v>-0.29255709483767833</v>
      </c>
      <c r="C46" s="10">
        <f t="shared" si="7"/>
        <v>0.9447058621888669</v>
      </c>
      <c r="D46" s="10">
        <f t="shared" si="7"/>
        <v>-1.4223014515103536</v>
      </c>
      <c r="E46" s="10">
        <f t="shared" si="7"/>
        <v>1.1466432799918052</v>
      </c>
      <c r="F46" s="10">
        <f t="shared" si="7"/>
        <v>-0.3293739133025866</v>
      </c>
      <c r="G46" s="10">
        <f t="shared" si="7"/>
        <v>0.42883331153420473</v>
      </c>
      <c r="H46" s="10">
        <f t="shared" si="7"/>
        <v>-0.12983844784205767</v>
      </c>
      <c r="I46" s="10">
        <f t="shared" si="7"/>
        <v>-0.14917216825555316</v>
      </c>
      <c r="J46" s="10">
        <f t="shared" si="7"/>
        <v>-0.18430963561084718</v>
      </c>
      <c r="K46" s="10">
        <f t="shared" si="7"/>
        <v>-0.5057754359755042</v>
      </c>
      <c r="L46" s="10">
        <f t="shared" si="8"/>
        <v>-0.049314569361970394</v>
      </c>
      <c r="M46" s="10">
        <f t="shared" si="9"/>
        <v>0.7388238519866932</v>
      </c>
    </row>
    <row r="47" spans="1:13" ht="12.75">
      <c r="A47" s="22" t="str">
        <f t="shared" si="6"/>
        <v>KOBRINETZ</v>
      </c>
      <c r="B47" s="10">
        <f t="shared" si="7"/>
        <v>-0.29255709483767833</v>
      </c>
      <c r="C47" s="10">
        <f t="shared" si="7"/>
        <v>0.6221233726609604</v>
      </c>
      <c r="D47" s="10">
        <f t="shared" si="7"/>
        <v>-0.4185960369485743</v>
      </c>
      <c r="E47" s="10">
        <f t="shared" si="7"/>
        <v>-0.2812521252810075</v>
      </c>
      <c r="F47" s="10">
        <f t="shared" si="7"/>
        <v>0.06214602137784831</v>
      </c>
      <c r="G47" s="10">
        <f t="shared" si="7"/>
        <v>0.31765430484015095</v>
      </c>
      <c r="H47" s="10">
        <f t="shared" si="7"/>
        <v>1.592229386694639</v>
      </c>
      <c r="I47" s="10">
        <f t="shared" si="7"/>
        <v>1.0690672058314232</v>
      </c>
      <c r="J47" s="10">
        <f t="shared" si="7"/>
        <v>1.9818974397165576</v>
      </c>
      <c r="K47" s="10">
        <f t="shared" si="7"/>
        <v>0.02687181432589337</v>
      </c>
      <c r="L47" s="10">
        <f t="shared" si="8"/>
        <v>0.4679584288380213</v>
      </c>
      <c r="M47" s="10">
        <f t="shared" si="9"/>
        <v>0.8332404405041888</v>
      </c>
    </row>
    <row r="48" spans="1:13" ht="12.75">
      <c r="A48" s="22" t="str">
        <f t="shared" si="6"/>
        <v>LOPEZ</v>
      </c>
      <c r="B48" s="10">
        <f t="shared" si="7"/>
        <v>0.6176205335462075</v>
      </c>
      <c r="C48" s="10">
        <f t="shared" si="7"/>
        <v>0.6221233726609604</v>
      </c>
      <c r="D48" s="10">
        <f t="shared" si="7"/>
        <v>0.3584662194863532</v>
      </c>
      <c r="E48" s="10">
        <f t="shared" si="7"/>
        <v>-0.23798256754546765</v>
      </c>
      <c r="F48" s="10">
        <f t="shared" si="7"/>
        <v>-0.4598805581960636</v>
      </c>
      <c r="G48" s="10">
        <f t="shared" si="7"/>
        <v>-0.46059874201822415</v>
      </c>
      <c r="H48" s="10">
        <f t="shared" si="7"/>
        <v>-0.9908723651104089</v>
      </c>
      <c r="I48" s="10">
        <f t="shared" si="7"/>
        <v>0.8950330095332881</v>
      </c>
      <c r="J48" s="10">
        <f t="shared" si="7"/>
        <v>-0.6621494316389469</v>
      </c>
      <c r="K48" s="10">
        <f t="shared" si="7"/>
        <v>-0.21151576622857735</v>
      </c>
      <c r="L48" s="10">
        <f t="shared" si="8"/>
        <v>-0.05297562955108794</v>
      </c>
      <c r="M48" s="10">
        <f t="shared" si="9"/>
        <v>0.6337977616634354</v>
      </c>
    </row>
    <row r="49" spans="1:13" ht="12.75">
      <c r="A49" s="22" t="str">
        <f t="shared" si="6"/>
        <v>RAMIREZ</v>
      </c>
      <c r="B49" s="10">
        <f t="shared" si="7"/>
        <v>1.5277981619300918</v>
      </c>
      <c r="C49" s="10">
        <f t="shared" si="7"/>
        <v>-1.3133715645064747</v>
      </c>
      <c r="D49" s="10">
        <f t="shared" si="7"/>
        <v>0.39084381350447445</v>
      </c>
      <c r="E49" s="10">
        <f t="shared" si="7"/>
        <v>-0.2812521252810075</v>
      </c>
      <c r="F49" s="10">
        <f t="shared" si="7"/>
        <v>1.3672124703126263</v>
      </c>
      <c r="G49" s="10">
        <f t="shared" si="7"/>
        <v>0.42883331153420473</v>
      </c>
      <c r="H49" s="10">
        <f t="shared" si="7"/>
        <v>-0.19361873801008223</v>
      </c>
      <c r="I49" s="10">
        <f t="shared" si="7"/>
        <v>1.4171355984276932</v>
      </c>
      <c r="J49" s="10">
        <f t="shared" si="7"/>
        <v>0.3253861468191311</v>
      </c>
      <c r="K49" s="10">
        <f t="shared" si="7"/>
        <v>0.88357718194352</v>
      </c>
      <c r="L49" s="10">
        <f t="shared" si="8"/>
        <v>0.4552544256674177</v>
      </c>
      <c r="M49" s="10">
        <f t="shared" si="9"/>
        <v>0.8946707689160599</v>
      </c>
    </row>
    <row r="50" spans="1:13" ht="12.75">
      <c r="A50" s="22" t="str">
        <f t="shared" si="6"/>
        <v>RODRIGUEZ</v>
      </c>
      <c r="B50" s="10">
        <f t="shared" si="7"/>
        <v>-2.416304894400076</v>
      </c>
      <c r="C50" s="10">
        <f t="shared" si="7"/>
        <v>-1.3133715645064747</v>
      </c>
      <c r="D50" s="10">
        <f t="shared" si="7"/>
        <v>-0.9366375412385259</v>
      </c>
      <c r="E50" s="10">
        <f t="shared" si="7"/>
        <v>-1.5360692996116618</v>
      </c>
      <c r="F50" s="10">
        <f t="shared" si="7"/>
        <v>0.10564823634234001</v>
      </c>
      <c r="G50" s="10">
        <f t="shared" si="7"/>
        <v>-0.5717777487122779</v>
      </c>
      <c r="H50" s="10">
        <f t="shared" si="7"/>
        <v>0.6036348890902417</v>
      </c>
      <c r="I50" s="10">
        <f t="shared" si="7"/>
        <v>0.5469646169370025</v>
      </c>
      <c r="J50" s="10">
        <f t="shared" si="7"/>
        <v>0.8032259428472308</v>
      </c>
      <c r="K50" s="10">
        <f t="shared" si="7"/>
        <v>-0.8074847176147508</v>
      </c>
      <c r="L50" s="10">
        <f t="shared" si="8"/>
        <v>-0.5522172080866952</v>
      </c>
      <c r="M50" s="10">
        <f t="shared" si="9"/>
        <v>1.056707398619203</v>
      </c>
    </row>
    <row r="51" spans="1:13" ht="12.75">
      <c r="A51" s="22" t="str">
        <f t="shared" si="6"/>
        <v>WALKER</v>
      </c>
      <c r="B51" s="10">
        <f t="shared" si="7"/>
        <v>1.224405619135463</v>
      </c>
      <c r="C51" s="10">
        <f t="shared" si="7"/>
        <v>0.9447058621888669</v>
      </c>
      <c r="D51" s="10">
        <f t="shared" si="7"/>
        <v>0.03469027930513485</v>
      </c>
      <c r="E51" s="10">
        <f t="shared" si="7"/>
        <v>2.0985735501736804</v>
      </c>
      <c r="F51" s="10">
        <f t="shared" si="7"/>
        <v>0.5406703859872666</v>
      </c>
      <c r="G51" s="10">
        <f t="shared" si="7"/>
        <v>-2.1282838424290293</v>
      </c>
      <c r="H51" s="10">
        <f t="shared" si="7"/>
        <v>1.5284490965266146</v>
      </c>
      <c r="I51" s="10">
        <f t="shared" si="7"/>
        <v>-0.5842576590008908</v>
      </c>
      <c r="J51" s="10">
        <f t="shared" si="7"/>
        <v>1.3129217252772203</v>
      </c>
      <c r="K51" s="10">
        <f t="shared" si="7"/>
        <v>0.8984764057281794</v>
      </c>
      <c r="L51" s="10">
        <f t="shared" si="8"/>
        <v>0.5870351422892506</v>
      </c>
      <c r="M51" s="10">
        <f t="shared" si="9"/>
        <v>1.219344250257453</v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-2.416304894400076</v>
      </c>
      <c r="C58" s="10">
        <f t="shared" si="11"/>
        <v>-1.635954054034381</v>
      </c>
      <c r="D58" s="10">
        <f t="shared" si="11"/>
        <v>1.880213138338084</v>
      </c>
      <c r="E58" s="10">
        <f t="shared" si="11"/>
        <v>2.0985735501736804</v>
      </c>
      <c r="F58" s="10">
        <f t="shared" si="11"/>
        <v>1.9327412648510298</v>
      </c>
      <c r="G58" s="10">
        <f t="shared" si="11"/>
        <v>-2.1282838424290293</v>
      </c>
      <c r="H58" s="10">
        <f t="shared" si="11"/>
        <v>1.6241195317786572</v>
      </c>
      <c r="I58" s="10">
        <f t="shared" si="11"/>
        <v>-1.8895141312369346</v>
      </c>
      <c r="J58" s="10">
        <f t="shared" si="11"/>
        <v>1.9818974397165576</v>
      </c>
      <c r="K58" s="10">
        <f t="shared" si="11"/>
        <v>2.3772243663551267</v>
      </c>
      <c r="L58" s="10">
        <f t="shared" si="11"/>
        <v>0.9317203489736532</v>
      </c>
      <c r="M58" s="10">
        <f t="shared" si="11"/>
        <v>1.3276280723756992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0.0108354479569503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-0.023041606394852508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-0.030064908731110545</v>
      </c>
      <c r="E59" s="10">
        <f>IF(MAX(E38:E57)&lt;0,MAX(E38:E57),IF(MIN(E38:E57)&gt;=0,MIN(E38:E57),IF(ABS(DMAX(E37:E57,1,criteria!E1:E2))&lt;MIN(DMIN(E37:E57,1,criteria!E3:E4)),DMAX(E37:E57,1,criteria!E1:E2),DMIN(E37:E57,1,criteria!E3:E4))))</f>
        <v>-0.15144345207438895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-0.024858408551137006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0.31765430484015095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-0.12983844784205767</v>
      </c>
      <c r="I59" s="10">
        <f>IF(MAX(I38:I57)&lt;0,MAX(I38:I57),IF(MIN(I38:I57)&gt;=0,MIN(I38:I57),IF(ABS(DMAX(I37:I57,1,criteria!I1:I2))&lt;MIN(DMIN(I37:I57,1,criteria!I3:I4)),DMAX(I37:I57,1,criteria!I1:I2),DMIN(I37:I57,1,criteria!I3:I4))))</f>
        <v>-0.14917216825555316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-0.18430963561084718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0.02687181432589337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-0.003797053755184848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0.5439732431084959</v>
      </c>
    </row>
    <row r="60" spans="1:13" ht="12.75">
      <c r="A60" s="7" t="s">
        <v>7</v>
      </c>
      <c r="B60" s="10">
        <f aca="true" t="shared" si="12" ref="B60:K60">IF(ISERR(AVERAGE(B38:B57)),"",AVERAGE(B38:B57))</f>
        <v>-6.502734858518774E-16</v>
      </c>
      <c r="C60" s="10">
        <f t="shared" si="12"/>
        <v>-9.833403932394244E-16</v>
      </c>
      <c r="D60" s="10">
        <f t="shared" si="12"/>
        <v>2.914335439641036E-15</v>
      </c>
      <c r="E60" s="10">
        <f t="shared" si="12"/>
        <v>8.564577618536922E-16</v>
      </c>
      <c r="F60" s="10">
        <f t="shared" si="12"/>
        <v>1.1340135180099812E-15</v>
      </c>
      <c r="G60" s="10">
        <f t="shared" si="12"/>
        <v>-1.966680786478849E-15</v>
      </c>
      <c r="H60" s="10">
        <f t="shared" si="12"/>
        <v>-4.853260650504256E-15</v>
      </c>
      <c r="I60" s="10">
        <f t="shared" si="12"/>
        <v>-3.2592975937209953E-15</v>
      </c>
      <c r="J60" s="10">
        <f t="shared" si="12"/>
        <v>-5.709718412357948E-15</v>
      </c>
      <c r="K60" s="10">
        <f t="shared" si="12"/>
        <v>-1.427429603089487E-15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0.9999999999999962</v>
      </c>
      <c r="C61" s="10">
        <f t="shared" si="13"/>
        <v>0.9999999999999661</v>
      </c>
      <c r="D61" s="10">
        <f t="shared" si="13"/>
        <v>0.9999999999999204</v>
      </c>
      <c r="E61" s="10">
        <f t="shared" si="13"/>
        <v>0.9999999999999973</v>
      </c>
      <c r="F61" s="10">
        <f t="shared" si="13"/>
        <v>0.9999999999999929</v>
      </c>
      <c r="G61" s="10">
        <f t="shared" si="13"/>
        <v>1.0000000000000302</v>
      </c>
      <c r="H61" s="10">
        <f t="shared" si="13"/>
        <v>1.0000000000000715</v>
      </c>
      <c r="I61" s="10">
        <f t="shared" si="13"/>
        <v>1.0000000000004525</v>
      </c>
      <c r="J61" s="10">
        <f t="shared" si="13"/>
        <v>0.9999999999998137</v>
      </c>
      <c r="K61" s="10">
        <f t="shared" si="13"/>
        <v>1.000000000000031</v>
      </c>
      <c r="L61" s="24"/>
      <c r="M61" s="24"/>
    </row>
    <row r="62" spans="1:13" ht="12.75">
      <c r="A62" s="22" t="s">
        <v>9</v>
      </c>
      <c r="B62" s="10">
        <f aca="true" t="shared" si="14" ref="B62:K62">B30</f>
        <v>0.6192857142857143</v>
      </c>
      <c r="C62" s="10">
        <f t="shared" si="14"/>
        <v>0.6907142857142857</v>
      </c>
      <c r="D62" s="10">
        <f t="shared" si="14"/>
        <v>5.809285714285713</v>
      </c>
      <c r="E62" s="10">
        <f t="shared" si="14"/>
        <v>1.4149999999999998</v>
      </c>
      <c r="F62" s="10">
        <f t="shared" si="14"/>
        <v>2.3357142857142854</v>
      </c>
      <c r="G62" s="10">
        <f t="shared" si="14"/>
        <v>0.9414285714285716</v>
      </c>
      <c r="H62" s="10">
        <f t="shared" si="14"/>
        <v>8.120714285714287</v>
      </c>
      <c r="I62" s="10">
        <f t="shared" si="14"/>
        <v>9.777142857142858</v>
      </c>
      <c r="J62" s="10">
        <f t="shared" si="14"/>
        <v>8.948928571428572</v>
      </c>
      <c r="K62" s="10">
        <f t="shared" si="14"/>
        <v>3.1638928571428573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0.06592119837809707</v>
      </c>
      <c r="C63" s="10">
        <f t="shared" si="15"/>
        <v>0.03099982275738161</v>
      </c>
      <c r="D63" s="10">
        <f t="shared" si="15"/>
        <v>0.30885556210269777</v>
      </c>
      <c r="E63" s="10">
        <f t="shared" si="15"/>
        <v>0.2311093647205555</v>
      </c>
      <c r="F63" s="10">
        <f t="shared" si="15"/>
        <v>0.22987335261347497</v>
      </c>
      <c r="G63" s="10">
        <f t="shared" si="15"/>
        <v>0.08994503816281031</v>
      </c>
      <c r="H63" s="10">
        <f t="shared" si="15"/>
        <v>0.3135764974933639</v>
      </c>
      <c r="I63" s="10">
        <f t="shared" si="15"/>
        <v>0.11491994346753502</v>
      </c>
      <c r="J63" s="10">
        <f t="shared" si="15"/>
        <v>0.1569563703639051</v>
      </c>
      <c r="K63" s="10">
        <f t="shared" si="15"/>
        <v>0.134235180899821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44</v>
      </c>
      <c r="B1" s="1"/>
      <c r="E1" s="1"/>
      <c r="F1" s="11" t="s">
        <v>34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4</v>
      </c>
      <c r="C4" s="32"/>
      <c r="D4" s="32"/>
      <c r="E4" s="32"/>
      <c r="F4" s="32"/>
      <c r="G4" s="32"/>
      <c r="H4" s="32"/>
      <c r="I4" s="32"/>
      <c r="J4" s="32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1"/>
      <c r="C6" s="31"/>
      <c r="D6" s="31"/>
      <c r="E6" s="31"/>
      <c r="F6" s="31"/>
      <c r="G6" s="31"/>
      <c r="H6" s="31"/>
      <c r="I6" s="31"/>
      <c r="J6" s="31"/>
      <c r="K6" s="20"/>
    </row>
    <row r="7" spans="1:11" s="29" customFormat="1" ht="26.25">
      <c r="A7" s="26"/>
      <c r="B7" s="27" t="s">
        <v>17</v>
      </c>
      <c r="C7" s="27" t="s">
        <v>18</v>
      </c>
      <c r="D7" s="27" t="s">
        <v>19</v>
      </c>
      <c r="E7" s="27" t="s">
        <v>20</v>
      </c>
      <c r="F7" s="27" t="s">
        <v>21</v>
      </c>
      <c r="G7" s="27" t="s">
        <v>24</v>
      </c>
      <c r="H7" s="27" t="s">
        <v>22</v>
      </c>
      <c r="I7" s="27" t="s">
        <v>23</v>
      </c>
      <c r="J7" s="28" t="s">
        <v>25</v>
      </c>
      <c r="K7" s="28" t="s">
        <v>26</v>
      </c>
    </row>
    <row r="8" spans="1:11" ht="12.75">
      <c r="A8" s="18" t="s">
        <v>42</v>
      </c>
      <c r="B8" s="30">
        <v>0.74</v>
      </c>
      <c r="C8" s="30">
        <v>0.79</v>
      </c>
      <c r="D8" s="30">
        <v>9</v>
      </c>
      <c r="E8" s="30">
        <v>0.82</v>
      </c>
      <c r="F8" s="30">
        <v>2.79</v>
      </c>
      <c r="G8" s="30">
        <v>0.75</v>
      </c>
      <c r="H8" s="30">
        <v>9.94</v>
      </c>
      <c r="I8" s="30">
        <v>9.98</v>
      </c>
      <c r="J8" s="10">
        <f aca="true" t="shared" si="0" ref="J8:J27">IF(ISERR(AVERAGE(H8:I8)),"",AVERAGE(H8:I8))</f>
        <v>9.96</v>
      </c>
      <c r="K8" s="30">
        <f>IF(ISBLANK(A8),"",weighting!$B$2*B8+weighting!$C$2*C8+weighting!$D$2*D8+weighting!$E$2*E8+weighting!$F$2*F8+weighting!$G$2*G8+weighting!$J$2*J8)</f>
        <v>3.9470000000000005</v>
      </c>
    </row>
    <row r="9" spans="1:11" ht="12.75">
      <c r="A9" s="18" t="s">
        <v>45</v>
      </c>
      <c r="B9" s="30">
        <v>0.75</v>
      </c>
      <c r="C9" s="30">
        <v>0.83</v>
      </c>
      <c r="D9" s="30">
        <v>8.76</v>
      </c>
      <c r="E9" s="30">
        <v>0.56</v>
      </c>
      <c r="F9" s="30">
        <v>3.4</v>
      </c>
      <c r="G9" s="30">
        <v>0.75</v>
      </c>
      <c r="H9" s="30">
        <v>9.8</v>
      </c>
      <c r="I9" s="30">
        <v>9.9</v>
      </c>
      <c r="J9" s="10">
        <f t="shared" si="0"/>
        <v>9.850000000000001</v>
      </c>
      <c r="K9" s="30">
        <f>IF(ISBLANK(A9),"",weighting!$B$2*B9+weighting!$C$2*C9+weighting!$D$2*D9+weighting!$E$2*E9+weighting!$F$2*F9+weighting!$G$2*G9+weighting!$J$2*J9)</f>
        <v>4.0365</v>
      </c>
    </row>
    <row r="10" spans="1:11" ht="12.75">
      <c r="A10" s="18" t="s">
        <v>40</v>
      </c>
      <c r="B10" s="30">
        <v>0.72</v>
      </c>
      <c r="C10" s="30">
        <v>0.83</v>
      </c>
      <c r="D10" s="30">
        <v>8.94</v>
      </c>
      <c r="E10" s="30">
        <v>0.86</v>
      </c>
      <c r="F10" s="30">
        <v>2.37</v>
      </c>
      <c r="G10" s="30">
        <v>0.88</v>
      </c>
      <c r="H10" s="30">
        <v>9.98</v>
      </c>
      <c r="I10" s="30">
        <v>9.98</v>
      </c>
      <c r="J10" s="10">
        <f t="shared" si="0"/>
        <v>9.98</v>
      </c>
      <c r="K10" s="30">
        <f>IF(ISBLANK(A10),"",weighting!$B$2*B10+weighting!$C$2*C10+weighting!$D$2*D10+weighting!$E$2*E10+weighting!$F$2*F10+weighting!$G$2*G10+weighting!$J$2*J10)</f>
        <v>3.833</v>
      </c>
    </row>
    <row r="11" spans="1:11" ht="12.75">
      <c r="A11" s="18" t="s">
        <v>36</v>
      </c>
      <c r="B11" s="30">
        <v>0.74</v>
      </c>
      <c r="C11" s="30">
        <v>0.78</v>
      </c>
      <c r="D11" s="30">
        <v>9.04</v>
      </c>
      <c r="E11" s="30">
        <v>0.73</v>
      </c>
      <c r="F11" s="30">
        <v>3.48</v>
      </c>
      <c r="G11" s="30">
        <v>0.8</v>
      </c>
      <c r="H11" s="30">
        <v>9.88</v>
      </c>
      <c r="I11" s="30">
        <v>9.96</v>
      </c>
      <c r="J11" s="10">
        <f t="shared" si="0"/>
        <v>9.920000000000002</v>
      </c>
      <c r="K11" s="30">
        <f>IF(ISBLANK(A11),"",weighting!$B$2*B11+weighting!$C$2*C11+weighting!$D$2*D11+weighting!$E$2*E11+weighting!$F$2*F11+weighting!$G$2*G11+weighting!$J$2*J11)</f>
        <v>4.1485</v>
      </c>
    </row>
    <row r="12" spans="1:11" ht="12.75">
      <c r="A12" s="18" t="s">
        <v>46</v>
      </c>
      <c r="B12" s="30">
        <v>0.68</v>
      </c>
      <c r="C12" s="30">
        <v>0.84</v>
      </c>
      <c r="D12" s="30">
        <v>8.8</v>
      </c>
      <c r="E12" s="30">
        <v>1.36</v>
      </c>
      <c r="F12" s="30">
        <v>2.73</v>
      </c>
      <c r="G12" s="30">
        <v>0.98</v>
      </c>
      <c r="H12" s="30">
        <v>9.9</v>
      </c>
      <c r="I12" s="30">
        <v>9.9</v>
      </c>
      <c r="J12" s="10">
        <f t="shared" si="0"/>
        <v>9.9</v>
      </c>
      <c r="K12" s="30">
        <f>IF(ISBLANK(A12),"",weighting!$B$2*B12+weighting!$C$2*C12+weighting!$D$2*D12+weighting!$E$2*E12+weighting!$F$2*F12+weighting!$G$2*G12+weighting!$J$2*J12)</f>
        <v>3.9890000000000003</v>
      </c>
    </row>
    <row r="13" spans="1:11" ht="12.75">
      <c r="A13" s="18" t="s">
        <v>39</v>
      </c>
      <c r="B13" s="30">
        <v>0.79</v>
      </c>
      <c r="C13" s="30">
        <v>0.8</v>
      </c>
      <c r="D13" s="30">
        <v>8.46</v>
      </c>
      <c r="E13" s="30">
        <v>1.34</v>
      </c>
      <c r="F13" s="30">
        <v>2.87</v>
      </c>
      <c r="G13" s="30">
        <v>1.17</v>
      </c>
      <c r="H13" s="30">
        <v>9.98</v>
      </c>
      <c r="I13" s="30">
        <v>10</v>
      </c>
      <c r="J13" s="10">
        <f t="shared" si="0"/>
        <v>9.99</v>
      </c>
      <c r="K13" s="30">
        <f>IF(ISBLANK(A13),"",weighting!$B$2*B13+weighting!$C$2*C13+weighting!$D$2*D13+weighting!$E$2*E13+weighting!$F$2*F13+weighting!$G$2*G13+weighting!$J$2*J13)</f>
        <v>3.9895</v>
      </c>
    </row>
    <row r="14" spans="1:11" ht="12.75">
      <c r="A14" s="18" t="s">
        <v>38</v>
      </c>
      <c r="B14" s="30">
        <v>0.75</v>
      </c>
      <c r="C14" s="30">
        <v>0.82</v>
      </c>
      <c r="D14" s="30">
        <v>8.88</v>
      </c>
      <c r="E14" s="30">
        <v>0.93</v>
      </c>
      <c r="F14" s="30">
        <v>2.8</v>
      </c>
      <c r="G14" s="30">
        <v>0.88</v>
      </c>
      <c r="H14" s="30">
        <v>9.94</v>
      </c>
      <c r="I14" s="30">
        <v>9.94</v>
      </c>
      <c r="J14" s="10">
        <f t="shared" si="0"/>
        <v>9.94</v>
      </c>
      <c r="K14" s="30">
        <f>IF(ISBLANK(A14),"",weighting!$B$2*B14+weighting!$C$2*C14+weighting!$D$2*D14+weighting!$E$2*E14+weighting!$F$2*F14+weighting!$G$2*G14+weighting!$J$2*J14)</f>
        <v>3.957</v>
      </c>
    </row>
    <row r="15" spans="1:11" ht="12.75">
      <c r="A15" s="18" t="s">
        <v>16</v>
      </c>
      <c r="B15" s="30">
        <v>0.78</v>
      </c>
      <c r="C15" s="30">
        <v>0.8</v>
      </c>
      <c r="D15" s="30">
        <v>8.93</v>
      </c>
      <c r="E15" s="30">
        <v>0.94</v>
      </c>
      <c r="F15" s="30">
        <v>2.66</v>
      </c>
      <c r="G15" s="30">
        <v>0.8</v>
      </c>
      <c r="H15" s="30">
        <v>9.9</v>
      </c>
      <c r="I15" s="30">
        <v>9.9</v>
      </c>
      <c r="J15" s="10">
        <f t="shared" si="0"/>
        <v>9.9</v>
      </c>
      <c r="K15" s="30">
        <f>IF(ISBLANK(A15),"",weighting!$B$2*B15+weighting!$C$2*C15+weighting!$D$2*D15+weighting!$E$2*E15+weighting!$F$2*F15+weighting!$G$2*G15+weighting!$J$2*J15)</f>
        <v>3.914</v>
      </c>
    </row>
    <row r="16" spans="1:11" ht="12.75">
      <c r="A16" s="18" t="s">
        <v>48</v>
      </c>
      <c r="B16" s="30">
        <v>0.87</v>
      </c>
      <c r="C16" s="30">
        <v>0.86</v>
      </c>
      <c r="D16" s="30">
        <v>8.67</v>
      </c>
      <c r="E16" s="30">
        <v>1.16</v>
      </c>
      <c r="F16" s="30">
        <v>2.57</v>
      </c>
      <c r="G16" s="30">
        <v>0.92</v>
      </c>
      <c r="H16" s="30">
        <v>9.8</v>
      </c>
      <c r="I16" s="30">
        <v>9.8</v>
      </c>
      <c r="J16" s="10">
        <f t="shared" si="0"/>
        <v>9.8</v>
      </c>
      <c r="K16" s="30">
        <f>IF(ISBLANK(A16),"",weighting!$B$2*B16+weighting!$C$2*C16+weighting!$D$2*D16+weighting!$E$2*E16+weighting!$F$2*F16+weighting!$G$2*G16+weighting!$J$2*J16)</f>
        <v>3.8805</v>
      </c>
    </row>
    <row r="17" spans="1:11" ht="12.75">
      <c r="A17" s="18" t="s">
        <v>35</v>
      </c>
      <c r="B17" s="30">
        <v>0.75</v>
      </c>
      <c r="C17" s="30">
        <v>0.8</v>
      </c>
      <c r="D17" s="30">
        <v>8.97</v>
      </c>
      <c r="E17" s="30">
        <v>0.91</v>
      </c>
      <c r="F17" s="30">
        <v>3.08</v>
      </c>
      <c r="G17" s="30">
        <v>0.96</v>
      </c>
      <c r="H17" s="30">
        <v>9.9</v>
      </c>
      <c r="I17" s="30">
        <v>9.9</v>
      </c>
      <c r="J17" s="10">
        <f t="shared" si="0"/>
        <v>9.9</v>
      </c>
      <c r="K17" s="30">
        <f>IF(ISBLANK(A17),"",weighting!$B$2*B17+weighting!$C$2*C17+weighting!$D$2*D17+weighting!$E$2*E17+weighting!$F$2*F17+weighting!$G$2*G17+weighting!$J$2*J17)</f>
        <v>4.058</v>
      </c>
    </row>
    <row r="18" spans="1:11" ht="12.75">
      <c r="A18" s="18" t="s">
        <v>37</v>
      </c>
      <c r="B18" s="30">
        <v>0.75</v>
      </c>
      <c r="C18" s="30">
        <v>0.74</v>
      </c>
      <c r="D18" s="30">
        <v>8.88</v>
      </c>
      <c r="E18" s="30">
        <v>0.75</v>
      </c>
      <c r="F18" s="30">
        <v>2.33</v>
      </c>
      <c r="G18" s="30">
        <v>1</v>
      </c>
      <c r="H18" s="30">
        <v>9.8</v>
      </c>
      <c r="I18" s="30">
        <v>9.9</v>
      </c>
      <c r="J18" s="10">
        <f t="shared" si="0"/>
        <v>9.850000000000001</v>
      </c>
      <c r="K18" s="30">
        <f>IF(ISBLANK(A18),"",weighting!$B$2*B18+weighting!$C$2*C18+weighting!$D$2*D18+weighting!$E$2*E18+weighting!$F$2*F18+weighting!$G$2*G18+weighting!$J$2*J18)</f>
        <v>3.7840000000000003</v>
      </c>
    </row>
    <row r="19" spans="1:11" ht="12.75">
      <c r="A19" s="18" t="s">
        <v>43</v>
      </c>
      <c r="B19" s="30">
        <v>0.75</v>
      </c>
      <c r="C19" s="30">
        <v>0.79</v>
      </c>
      <c r="D19" s="30">
        <v>8.72</v>
      </c>
      <c r="E19" s="30">
        <v>0.84</v>
      </c>
      <c r="F19" s="30">
        <v>2.53</v>
      </c>
      <c r="G19" s="30">
        <v>0.86</v>
      </c>
      <c r="H19" s="30">
        <v>9.97</v>
      </c>
      <c r="I19" s="30">
        <v>9.98</v>
      </c>
      <c r="J19" s="10">
        <f t="shared" si="0"/>
        <v>9.975000000000001</v>
      </c>
      <c r="K19" s="30">
        <f>IF(ISBLANK(A19),"",weighting!$B$2*B19+weighting!$C$2*C19+weighting!$D$2*D19+weighting!$E$2*E19+weighting!$F$2*F19+weighting!$G$2*G19+weighting!$J$2*J19)</f>
        <v>3.829</v>
      </c>
    </row>
    <row r="20" spans="1:11" ht="12.75">
      <c r="A20" s="18" t="s">
        <v>41</v>
      </c>
      <c r="B20" s="30">
        <v>0.76</v>
      </c>
      <c r="C20" s="30">
        <v>0.78</v>
      </c>
      <c r="D20" s="30">
        <v>9.04</v>
      </c>
      <c r="E20" s="30">
        <v>0.82</v>
      </c>
      <c r="F20" s="30">
        <v>2.57</v>
      </c>
      <c r="G20" s="30">
        <v>0.88</v>
      </c>
      <c r="H20" s="30">
        <v>9.9</v>
      </c>
      <c r="I20" s="30">
        <v>9.9</v>
      </c>
      <c r="J20" s="10">
        <f t="shared" si="0"/>
        <v>9.9</v>
      </c>
      <c r="K20" s="30">
        <f>IF(ISBLANK(A20),"",weighting!$B$2*B20+weighting!$C$2*C20+weighting!$D$2*D20+weighting!$E$2*E20+weighting!$F$2*F20+weighting!$G$2*G20+weighting!$J$2*J20)</f>
        <v>3.896</v>
      </c>
    </row>
    <row r="21" spans="1:11" ht="12.75">
      <c r="A21" s="18" t="s">
        <v>47</v>
      </c>
      <c r="B21" s="30">
        <v>0.75</v>
      </c>
      <c r="C21" s="30">
        <v>0.88</v>
      </c>
      <c r="D21" s="30">
        <v>8.81</v>
      </c>
      <c r="E21" s="30">
        <v>1.08</v>
      </c>
      <c r="F21" s="30">
        <v>1.99</v>
      </c>
      <c r="G21" s="30">
        <v>0.75</v>
      </c>
      <c r="H21" s="30">
        <v>10</v>
      </c>
      <c r="I21" s="30">
        <v>10</v>
      </c>
      <c r="J21" s="10">
        <f t="shared" si="0"/>
        <v>10</v>
      </c>
      <c r="K21" s="30">
        <f>IF(ISBLANK(A21),"",weighting!$B$2*B21+weighting!$C$2*C21+weighting!$D$2*D21+weighting!$E$2*E21+weighting!$F$2*F21+weighting!$G$2*G21+weighting!$J$2*J21)</f>
        <v>3.7215000000000003</v>
      </c>
    </row>
    <row r="22" spans="1:11" ht="12.75">
      <c r="A22" s="18"/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IF(ISBLANK(A22),"",weighting!$B$2*B22+weighting!$C$2*C22+weighting!$D$2*D22+weighting!$E$2*E22+weighting!$F$2*F22+weighting!$G$2*G22+weighting!$J$2*J22)</f>
      </c>
    </row>
    <row r="23" spans="1:11" ht="12.75">
      <c r="A23" s="18"/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IF(ISBLANK(A23),"",weighting!$B$2*B23+weighting!$C$2*C23+weighting!$D$2*D23+weighting!$E$2*E23+weighting!$F$2*F23+weighting!$G$2*G23+weighting!$J$2*J23)</f>
      </c>
    </row>
    <row r="24" spans="1:11" ht="12.75">
      <c r="A24" s="18"/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IF(ISBLANK(A24),"",weighting!$B$2*B24+weighting!$C$2*C24+weighting!$D$2*D24+weighting!$E$2*E24+weighting!$F$2*F24+weighting!$G$2*G24+weighting!$J$2*J24)</f>
      </c>
    </row>
    <row r="25" spans="1:11" ht="12.75">
      <c r="A25" s="18"/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IF(ISBLANK(A25),"",weighting!$B$2*B25+weighting!$C$2*C25+weighting!$D$2*D25+weighting!$E$2*E25+weighting!$F$2*F25+weighting!$G$2*G25+weighting!$J$2*J25)</f>
      </c>
    </row>
    <row r="26" spans="1:11" ht="12.75">
      <c r="A26" s="18"/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IF(ISBLANK(A26),"",weighting!$B$2*B26+weighting!$C$2*C26+weighting!$D$2*D26+weighting!$E$2*E26+weighting!$F$2*F26+weighting!$G$2*G26+weighting!$J$2*J26)</f>
      </c>
    </row>
    <row r="27" spans="1:11" ht="12.75">
      <c r="A27" s="18"/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  <v>0.87</v>
      </c>
      <c r="C28" s="8">
        <f t="shared" si="1"/>
        <v>0.88</v>
      </c>
      <c r="D28" s="8">
        <f t="shared" si="1"/>
        <v>9.04</v>
      </c>
      <c r="E28" s="8">
        <f t="shared" si="1"/>
        <v>1.36</v>
      </c>
      <c r="F28" s="8">
        <f t="shared" si="1"/>
        <v>3.48</v>
      </c>
      <c r="G28" s="8">
        <f t="shared" si="1"/>
        <v>1.17</v>
      </c>
      <c r="H28" s="8">
        <f t="shared" si="1"/>
        <v>10</v>
      </c>
      <c r="I28" s="8">
        <f t="shared" si="1"/>
        <v>10</v>
      </c>
      <c r="J28" s="8">
        <f t="shared" si="1"/>
        <v>10</v>
      </c>
      <c r="K28" s="8">
        <f t="shared" si="1"/>
        <v>4.1485</v>
      </c>
    </row>
    <row r="29" spans="1:11" ht="12.75">
      <c r="A29" s="7" t="s">
        <v>1</v>
      </c>
      <c r="B29" s="8">
        <f aca="true" t="shared" si="2" ref="B29:K29">IF(COUNTBLANK(B8:B27)=20,"",MIN(B8:B27))</f>
        <v>0.68</v>
      </c>
      <c r="C29" s="8">
        <f t="shared" si="2"/>
        <v>0.74</v>
      </c>
      <c r="D29" s="8">
        <f t="shared" si="2"/>
        <v>8.46</v>
      </c>
      <c r="E29" s="8">
        <f t="shared" si="2"/>
        <v>0.56</v>
      </c>
      <c r="F29" s="8">
        <f t="shared" si="2"/>
        <v>1.99</v>
      </c>
      <c r="G29" s="8">
        <f t="shared" si="2"/>
        <v>0.75</v>
      </c>
      <c r="H29" s="8">
        <f t="shared" si="2"/>
        <v>9.8</v>
      </c>
      <c r="I29" s="8">
        <f t="shared" si="2"/>
        <v>9.8</v>
      </c>
      <c r="J29" s="8">
        <f t="shared" si="2"/>
        <v>9.8</v>
      </c>
      <c r="K29" s="8">
        <f t="shared" si="2"/>
        <v>3.7215000000000003</v>
      </c>
    </row>
    <row r="30" spans="1:11" ht="12.75">
      <c r="A30" s="7" t="s">
        <v>2</v>
      </c>
      <c r="B30" s="8">
        <f aca="true" t="shared" si="3" ref="B30:K30">IF(ISERR(AVERAGE(B8:B27)),"",AVERAGE(B8:B27))</f>
        <v>0.7557142857142857</v>
      </c>
      <c r="C30" s="8">
        <f t="shared" si="3"/>
        <v>0.8099999999999999</v>
      </c>
      <c r="D30" s="8">
        <f t="shared" si="3"/>
        <v>8.85</v>
      </c>
      <c r="E30" s="8">
        <f t="shared" si="3"/>
        <v>0.9357142857142857</v>
      </c>
      <c r="F30" s="8">
        <f t="shared" si="3"/>
        <v>2.7264285714285714</v>
      </c>
      <c r="G30" s="8">
        <f t="shared" si="3"/>
        <v>0.8842857142857143</v>
      </c>
      <c r="H30" s="8">
        <f t="shared" si="3"/>
        <v>9.906428571428572</v>
      </c>
      <c r="I30" s="8">
        <f t="shared" si="3"/>
        <v>9.931428571428572</v>
      </c>
      <c r="J30" s="8">
        <f t="shared" si="3"/>
        <v>9.918928571428571</v>
      </c>
      <c r="K30" s="8">
        <f t="shared" si="3"/>
        <v>3.927392857142857</v>
      </c>
    </row>
    <row r="31" spans="1:11" ht="12.75">
      <c r="A31" s="7" t="s">
        <v>3</v>
      </c>
      <c r="B31" s="8">
        <f aca="true" t="shared" si="4" ref="B31:K31">IF(ISERR(STDEV(B8:B27)),"",STDEV(B8:B27))</f>
        <v>0.04164211731007409</v>
      </c>
      <c r="C31" s="8">
        <f t="shared" si="4"/>
        <v>0.03616202853398026</v>
      </c>
      <c r="D31" s="8">
        <f t="shared" si="4"/>
        <v>0.16148350713597998</v>
      </c>
      <c r="E31" s="8">
        <f t="shared" si="4"/>
        <v>0.2278567122528572</v>
      </c>
      <c r="F31" s="8">
        <f t="shared" si="4"/>
        <v>0.4014513504936617</v>
      </c>
      <c r="G31" s="8">
        <f t="shared" si="4"/>
        <v>0.11771636613972865</v>
      </c>
      <c r="H31" s="8">
        <f t="shared" si="4"/>
        <v>0.06834383015971318</v>
      </c>
      <c r="I31" s="8">
        <f t="shared" si="4"/>
        <v>0.05586482901486669</v>
      </c>
      <c r="J31" s="8">
        <f t="shared" si="4"/>
        <v>0.05929647062508133</v>
      </c>
      <c r="K31" s="8">
        <f t="shared" si="4"/>
        <v>0.11491571804043939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4</v>
      </c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BARRERA</v>
      </c>
      <c r="B38" s="10">
        <f aca="true" t="shared" si="7" ref="B38:K53">IF(ISNUMBER(B8),IF(B$31=0,0,(B8-B$30)/B$31),"")</f>
        <v>-0.377365194888495</v>
      </c>
      <c r="C38" s="10">
        <f t="shared" si="7"/>
        <v>-0.5530663187549495</v>
      </c>
      <c r="D38" s="10">
        <f t="shared" si="7"/>
        <v>0.9288874304277419</v>
      </c>
      <c r="E38" s="10">
        <f t="shared" si="7"/>
        <v>-0.5078379503074515</v>
      </c>
      <c r="F38" s="10">
        <f t="shared" si="7"/>
        <v>0.1583540035255961</v>
      </c>
      <c r="G38" s="10">
        <f t="shared" si="7"/>
        <v>-1.140756537848934</v>
      </c>
      <c r="H38" s="10">
        <f t="shared" si="7"/>
        <v>0.491213742235022</v>
      </c>
      <c r="I38" s="10">
        <f t="shared" si="7"/>
        <v>0.8694455783352039</v>
      </c>
      <c r="J38" s="10">
        <f t="shared" si="7"/>
        <v>0.692645416134718</v>
      </c>
      <c r="K38" s="10">
        <f t="shared" si="7"/>
        <v>0.17062194094496066</v>
      </c>
      <c r="L38" s="10">
        <f aca="true" t="shared" si="8" ref="L38:L57">IF(ISERR(AVERAGE(B38:K38)),"",AVERAGE(B38:K38))</f>
        <v>0.07321421098034127</v>
      </c>
      <c r="M38" s="10">
        <f aca="true" t="shared" si="9" ref="M38:M57">IF(ISERR(STDEV(B38:K38)),"",STDEV(B38:K38))</f>
        <v>0.6950549475551375</v>
      </c>
      <c r="N38" s="23"/>
      <c r="O38" s="23"/>
      <c r="P38" s="23"/>
      <c r="Q38" s="23"/>
    </row>
    <row r="39" spans="1:13" ht="12.75">
      <c r="A39" s="22" t="str">
        <f t="shared" si="6"/>
        <v>CAPRONI</v>
      </c>
      <c r="B39" s="10">
        <f t="shared" si="7"/>
        <v>-0.13722370723217928</v>
      </c>
      <c r="C39" s="10">
        <f t="shared" si="7"/>
        <v>0.5530663187549526</v>
      </c>
      <c r="D39" s="10">
        <f t="shared" si="7"/>
        <v>-0.5573324582566429</v>
      </c>
      <c r="E39" s="10">
        <f t="shared" si="7"/>
        <v>-1.6489059374180206</v>
      </c>
      <c r="F39" s="10">
        <f t="shared" si="7"/>
        <v>1.6778407339846853</v>
      </c>
      <c r="G39" s="10">
        <f t="shared" si="7"/>
        <v>-1.140756537848934</v>
      </c>
      <c r="H39" s="10">
        <f t="shared" si="7"/>
        <v>-1.5572520764472466</v>
      </c>
      <c r="I39" s="10">
        <f t="shared" si="7"/>
        <v>-0.5625824330404429</v>
      </c>
      <c r="J39" s="10">
        <f t="shared" si="7"/>
        <v>-1.1624396983825604</v>
      </c>
      <c r="K39" s="10">
        <f t="shared" si="7"/>
        <v>0.9494536058048035</v>
      </c>
      <c r="L39" s="10">
        <f t="shared" si="8"/>
        <v>-0.3586132190081585</v>
      </c>
      <c r="M39" s="10">
        <f t="shared" si="9"/>
        <v>1.114496636880044</v>
      </c>
    </row>
    <row r="40" spans="1:13" ht="12.75">
      <c r="A40" s="22" t="str">
        <f t="shared" si="6"/>
        <v>CASTILLO</v>
      </c>
      <c r="B40" s="10">
        <f t="shared" si="7"/>
        <v>-0.8576481702011265</v>
      </c>
      <c r="C40" s="10">
        <f t="shared" si="7"/>
        <v>0.5530663187549526</v>
      </c>
      <c r="D40" s="10">
        <f t="shared" si="7"/>
        <v>0.5573324582566429</v>
      </c>
      <c r="E40" s="10">
        <f t="shared" si="7"/>
        <v>-0.3322890292135176</v>
      </c>
      <c r="F40" s="10">
        <f t="shared" si="7"/>
        <v>-0.887849974823285</v>
      </c>
      <c r="G40" s="10">
        <f t="shared" si="7"/>
        <v>-0.036407123548370654</v>
      </c>
      <c r="H40" s="10">
        <f t="shared" si="7"/>
        <v>1.0764896904299746</v>
      </c>
      <c r="I40" s="10">
        <f t="shared" si="7"/>
        <v>0.8694455783352039</v>
      </c>
      <c r="J40" s="10">
        <f t="shared" si="7"/>
        <v>1.0299336187742176</v>
      </c>
      <c r="K40" s="10">
        <f t="shared" si="7"/>
        <v>-0.821409453401661</v>
      </c>
      <c r="L40" s="10">
        <f t="shared" si="8"/>
        <v>0.11506639133630307</v>
      </c>
      <c r="M40" s="10">
        <f t="shared" si="9"/>
        <v>0.8006886573130075</v>
      </c>
    </row>
    <row r="41" spans="1:13" ht="12.75">
      <c r="A41" s="22" t="str">
        <f t="shared" si="6"/>
        <v>CUNNIFF</v>
      </c>
      <c r="B41" s="10">
        <f t="shared" si="7"/>
        <v>-0.377365194888495</v>
      </c>
      <c r="C41" s="10">
        <f t="shared" si="7"/>
        <v>-0.8295994781324257</v>
      </c>
      <c r="D41" s="10">
        <f t="shared" si="7"/>
        <v>1.1765907452084672</v>
      </c>
      <c r="E41" s="10">
        <f t="shared" si="7"/>
        <v>-0.9028230227688023</v>
      </c>
      <c r="F41" s="10">
        <f t="shared" si="7"/>
        <v>1.8771176822416151</v>
      </c>
      <c r="G41" s="10">
        <f t="shared" si="7"/>
        <v>-0.7160067631179478</v>
      </c>
      <c r="H41" s="10">
        <f t="shared" si="7"/>
        <v>-0.3867001800573677</v>
      </c>
      <c r="I41" s="10">
        <f t="shared" si="7"/>
        <v>0.5114385754913001</v>
      </c>
      <c r="J41" s="10">
        <f t="shared" si="7"/>
        <v>0.01806901085571851</v>
      </c>
      <c r="K41" s="10">
        <f t="shared" si="7"/>
        <v>1.9240809406014827</v>
      </c>
      <c r="L41" s="10">
        <f t="shared" si="8"/>
        <v>0.22948023154335453</v>
      </c>
      <c r="M41" s="10">
        <f t="shared" si="9"/>
        <v>1.0879767199613877</v>
      </c>
    </row>
    <row r="42" spans="1:13" ht="12.75">
      <c r="A42" s="22" t="str">
        <f t="shared" si="6"/>
        <v>FOECKING</v>
      </c>
      <c r="B42" s="10">
        <f t="shared" si="7"/>
        <v>-1.8182141208263867</v>
      </c>
      <c r="C42" s="10">
        <f t="shared" si="7"/>
        <v>0.8295994781324288</v>
      </c>
      <c r="D42" s="10">
        <f t="shared" si="7"/>
        <v>-0.30962914347590664</v>
      </c>
      <c r="E42" s="10">
        <f t="shared" si="7"/>
        <v>1.862072484460655</v>
      </c>
      <c r="F42" s="10">
        <f t="shared" si="7"/>
        <v>0.008896292332898618</v>
      </c>
      <c r="G42" s="10">
        <f t="shared" si="7"/>
        <v>0.813092425913601</v>
      </c>
      <c r="H42" s="10">
        <f t="shared" si="7"/>
        <v>-0.09406220595990447</v>
      </c>
      <c r="I42" s="10">
        <f t="shared" si="7"/>
        <v>-0.5625824330404429</v>
      </c>
      <c r="J42" s="10">
        <f t="shared" si="7"/>
        <v>-0.31921919178381114</v>
      </c>
      <c r="K42" s="10">
        <f t="shared" si="7"/>
        <v>0.5361071914937134</v>
      </c>
      <c r="L42" s="10">
        <f t="shared" si="8"/>
        <v>0.0946060777246845</v>
      </c>
      <c r="M42" s="10">
        <f t="shared" si="9"/>
        <v>0.991277283248803</v>
      </c>
    </row>
    <row r="43" spans="1:13" ht="12.75">
      <c r="A43" s="22" t="str">
        <f t="shared" si="6"/>
        <v>GARCIA-O</v>
      </c>
      <c r="B43" s="10">
        <f t="shared" si="7"/>
        <v>0.8233422433930836</v>
      </c>
      <c r="C43" s="10">
        <f t="shared" si="7"/>
        <v>-0.2765331593774732</v>
      </c>
      <c r="D43" s="10">
        <f t="shared" si="7"/>
        <v>-2.4151073191121157</v>
      </c>
      <c r="E43" s="10">
        <f t="shared" si="7"/>
        <v>1.774298023913688</v>
      </c>
      <c r="F43" s="10">
        <f t="shared" si="7"/>
        <v>0.357630951782526</v>
      </c>
      <c r="G43" s="10">
        <f t="shared" si="7"/>
        <v>2.4271415698913468</v>
      </c>
      <c r="H43" s="10">
        <f t="shared" si="7"/>
        <v>1.0764896904299746</v>
      </c>
      <c r="I43" s="10">
        <f t="shared" si="7"/>
        <v>1.2274525811791075</v>
      </c>
      <c r="J43" s="10">
        <f t="shared" si="7"/>
        <v>1.1985777200939676</v>
      </c>
      <c r="K43" s="10">
        <f t="shared" si="7"/>
        <v>0.5404582063811961</v>
      </c>
      <c r="L43" s="10">
        <f t="shared" si="8"/>
        <v>0.67337505085753</v>
      </c>
      <c r="M43" s="10">
        <f t="shared" si="9"/>
        <v>1.3171505398596528</v>
      </c>
    </row>
    <row r="44" spans="1:13" ht="12.75">
      <c r="A44" s="22" t="str">
        <f t="shared" si="6"/>
        <v>GARCIA-P</v>
      </c>
      <c r="B44" s="10">
        <f t="shared" si="7"/>
        <v>-0.13722370723217928</v>
      </c>
      <c r="C44" s="10">
        <f t="shared" si="7"/>
        <v>0.2765331593774763</v>
      </c>
      <c r="D44" s="10">
        <f t="shared" si="7"/>
        <v>0.18577748608555497</v>
      </c>
      <c r="E44" s="10">
        <f t="shared" si="7"/>
        <v>-0.02507841729913321</v>
      </c>
      <c r="F44" s="10">
        <f t="shared" si="7"/>
        <v>0.18326362205771177</v>
      </c>
      <c r="G44" s="10">
        <f t="shared" si="7"/>
        <v>-0.036407123548370654</v>
      </c>
      <c r="H44" s="10">
        <f t="shared" si="7"/>
        <v>0.491213742235022</v>
      </c>
      <c r="I44" s="10">
        <f t="shared" si="7"/>
        <v>0.1534315726473646</v>
      </c>
      <c r="J44" s="10">
        <f t="shared" si="7"/>
        <v>0.3553572134951883</v>
      </c>
      <c r="K44" s="10">
        <f t="shared" si="7"/>
        <v>0.25764223869465835</v>
      </c>
      <c r="L44" s="10">
        <f t="shared" si="8"/>
        <v>0.17045097865132933</v>
      </c>
      <c r="M44" s="10">
        <f t="shared" si="9"/>
        <v>0.19215424024100672</v>
      </c>
    </row>
    <row r="45" spans="1:13" ht="12.75">
      <c r="A45" s="22" t="str">
        <f t="shared" si="6"/>
        <v>GARRETT</v>
      </c>
      <c r="B45" s="10">
        <f t="shared" si="7"/>
        <v>0.5832007557367679</v>
      </c>
      <c r="C45" s="10">
        <f t="shared" si="7"/>
        <v>-0.2765331593774732</v>
      </c>
      <c r="D45" s="10">
        <f t="shared" si="7"/>
        <v>0.4954066295614616</v>
      </c>
      <c r="E45" s="10">
        <f t="shared" si="7"/>
        <v>0.018808812974349786</v>
      </c>
      <c r="F45" s="10">
        <f t="shared" si="7"/>
        <v>-0.16547103739191452</v>
      </c>
      <c r="G45" s="10">
        <f t="shared" si="7"/>
        <v>-0.7160067631179478</v>
      </c>
      <c r="H45" s="10">
        <f t="shared" si="7"/>
        <v>-0.09406220595990447</v>
      </c>
      <c r="I45" s="10">
        <f t="shared" si="7"/>
        <v>-0.5625824330404429</v>
      </c>
      <c r="J45" s="10">
        <f t="shared" si="7"/>
        <v>-0.31921919178381114</v>
      </c>
      <c r="K45" s="10">
        <f t="shared" si="7"/>
        <v>-0.11654504162906376</v>
      </c>
      <c r="L45" s="10">
        <f t="shared" si="8"/>
        <v>-0.11530036340279785</v>
      </c>
      <c r="M45" s="10">
        <f t="shared" si="9"/>
        <v>0.40964892184397467</v>
      </c>
    </row>
    <row r="46" spans="1:13" ht="12.75">
      <c r="A46" s="22" t="str">
        <f t="shared" si="6"/>
        <v>HILLS</v>
      </c>
      <c r="B46" s="10">
        <f t="shared" si="7"/>
        <v>2.7444741446436067</v>
      </c>
      <c r="C46" s="10">
        <f t="shared" si="7"/>
        <v>1.3826657968873814</v>
      </c>
      <c r="D46" s="10">
        <f t="shared" si="7"/>
        <v>-1.1146649165132858</v>
      </c>
      <c r="E46" s="10">
        <f t="shared" si="7"/>
        <v>0.9843278789909854</v>
      </c>
      <c r="F46" s="10">
        <f t="shared" si="7"/>
        <v>-0.3896576041809613</v>
      </c>
      <c r="G46" s="10">
        <f t="shared" si="7"/>
        <v>0.30339269623641835</v>
      </c>
      <c r="H46" s="10">
        <f t="shared" si="7"/>
        <v>-1.5572520764472466</v>
      </c>
      <c r="I46" s="10">
        <f t="shared" si="7"/>
        <v>-2.3526174472599934</v>
      </c>
      <c r="J46" s="10">
        <f t="shared" si="7"/>
        <v>-2.0056602049813397</v>
      </c>
      <c r="K46" s="10">
        <f t="shared" si="7"/>
        <v>-0.40806303909057096</v>
      </c>
      <c r="L46" s="10">
        <f t="shared" si="8"/>
        <v>-0.24130547717150064</v>
      </c>
      <c r="M46" s="10">
        <f t="shared" si="9"/>
        <v>1.6147208329040432</v>
      </c>
    </row>
    <row r="47" spans="1:13" ht="12.75">
      <c r="A47" s="22" t="str">
        <f t="shared" si="6"/>
        <v>KOBRINETZ</v>
      </c>
      <c r="B47" s="10">
        <f t="shared" si="7"/>
        <v>-0.13722370723217928</v>
      </c>
      <c r="C47" s="10">
        <f t="shared" si="7"/>
        <v>-0.2765331593774732</v>
      </c>
      <c r="D47" s="10">
        <f t="shared" si="7"/>
        <v>0.7431099443421979</v>
      </c>
      <c r="E47" s="10">
        <f t="shared" si="7"/>
        <v>-0.11285287784610017</v>
      </c>
      <c r="F47" s="10">
        <f t="shared" si="7"/>
        <v>0.8807329409569665</v>
      </c>
      <c r="G47" s="10">
        <f t="shared" si="7"/>
        <v>0.6431925160212064</v>
      </c>
      <c r="H47" s="10">
        <f t="shared" si="7"/>
        <v>-0.09406220595990447</v>
      </c>
      <c r="I47" s="10">
        <f t="shared" si="7"/>
        <v>-0.5625824330404429</v>
      </c>
      <c r="J47" s="10">
        <f t="shared" si="7"/>
        <v>-0.31921919178381114</v>
      </c>
      <c r="K47" s="10">
        <f t="shared" si="7"/>
        <v>1.1365472459666628</v>
      </c>
      <c r="L47" s="10">
        <f t="shared" si="8"/>
        <v>0.19011090720471222</v>
      </c>
      <c r="M47" s="10">
        <f t="shared" si="9"/>
        <v>0.5969554122865566</v>
      </c>
    </row>
    <row r="48" spans="1:13" ht="12.75">
      <c r="A48" s="22" t="str">
        <f t="shared" si="6"/>
        <v>LOPEZ</v>
      </c>
      <c r="B48" s="10">
        <f t="shared" si="7"/>
        <v>-0.13722370723217928</v>
      </c>
      <c r="C48" s="10">
        <f t="shared" si="7"/>
        <v>-1.935732115642331</v>
      </c>
      <c r="D48" s="10">
        <f t="shared" si="7"/>
        <v>0.18577748608555497</v>
      </c>
      <c r="E48" s="10">
        <f t="shared" si="7"/>
        <v>-0.8150485622218354</v>
      </c>
      <c r="F48" s="10">
        <f t="shared" si="7"/>
        <v>-0.98748844895175</v>
      </c>
      <c r="G48" s="10">
        <f t="shared" si="7"/>
        <v>0.9829923358059954</v>
      </c>
      <c r="H48" s="10">
        <f t="shared" si="7"/>
        <v>-1.5572520764472466</v>
      </c>
      <c r="I48" s="10">
        <f t="shared" si="7"/>
        <v>-0.5625824330404429</v>
      </c>
      <c r="J48" s="10">
        <f t="shared" si="7"/>
        <v>-1.1624396983825604</v>
      </c>
      <c r="K48" s="10">
        <f t="shared" si="7"/>
        <v>-1.2478089123752072</v>
      </c>
      <c r="L48" s="10">
        <f t="shared" si="8"/>
        <v>-0.7236806132402003</v>
      </c>
      <c r="M48" s="10">
        <f t="shared" si="9"/>
        <v>0.8704279809052342</v>
      </c>
    </row>
    <row r="49" spans="1:13" ht="12.75">
      <c r="A49" s="22" t="str">
        <f t="shared" si="6"/>
        <v>RAMIREZ</v>
      </c>
      <c r="B49" s="10">
        <f t="shared" si="7"/>
        <v>-0.13722370723217928</v>
      </c>
      <c r="C49" s="10">
        <f t="shared" si="7"/>
        <v>-0.5530663187549495</v>
      </c>
      <c r="D49" s="10">
        <f t="shared" si="7"/>
        <v>-0.8050357730373682</v>
      </c>
      <c r="E49" s="10">
        <f t="shared" si="7"/>
        <v>-0.4200634897604845</v>
      </c>
      <c r="F49" s="10">
        <f t="shared" si="7"/>
        <v>-0.48929607830942623</v>
      </c>
      <c r="G49" s="10">
        <f t="shared" si="7"/>
        <v>-0.20630703344076518</v>
      </c>
      <c r="H49" s="10">
        <f t="shared" si="7"/>
        <v>0.9301707033812429</v>
      </c>
      <c r="I49" s="10">
        <f t="shared" si="7"/>
        <v>0.8694455783352039</v>
      </c>
      <c r="J49" s="10">
        <f t="shared" si="7"/>
        <v>0.9456115681143576</v>
      </c>
      <c r="K49" s="10">
        <f t="shared" si="7"/>
        <v>-0.8562175725015425</v>
      </c>
      <c r="L49" s="10">
        <f t="shared" si="8"/>
        <v>-0.0721982123205911</v>
      </c>
      <c r="M49" s="10">
        <f t="shared" si="9"/>
        <v>0.7170571785714835</v>
      </c>
    </row>
    <row r="50" spans="1:13" ht="12.75">
      <c r="A50" s="22" t="str">
        <f t="shared" si="6"/>
        <v>RODRIGUEZ</v>
      </c>
      <c r="B50" s="10">
        <f t="shared" si="7"/>
        <v>0.10291778042413646</v>
      </c>
      <c r="C50" s="10">
        <f t="shared" si="7"/>
        <v>-0.8295994781324257</v>
      </c>
      <c r="D50" s="10">
        <f t="shared" si="7"/>
        <v>1.1765907452084672</v>
      </c>
      <c r="E50" s="10">
        <f t="shared" si="7"/>
        <v>-0.5078379503074515</v>
      </c>
      <c r="F50" s="10">
        <f t="shared" si="7"/>
        <v>-0.3896576041809613</v>
      </c>
      <c r="G50" s="10">
        <f t="shared" si="7"/>
        <v>-0.036407123548370654</v>
      </c>
      <c r="H50" s="10">
        <f t="shared" si="7"/>
        <v>-0.09406220595990447</v>
      </c>
      <c r="I50" s="10">
        <f t="shared" si="7"/>
        <v>-0.5625824330404429</v>
      </c>
      <c r="J50" s="10">
        <f t="shared" si="7"/>
        <v>-0.31921919178381114</v>
      </c>
      <c r="K50" s="10">
        <f t="shared" si="7"/>
        <v>-0.273181577578532</v>
      </c>
      <c r="L50" s="10">
        <f t="shared" si="8"/>
        <v>-0.1733039038899296</v>
      </c>
      <c r="M50" s="10">
        <f t="shared" si="9"/>
        <v>0.5472948001581232</v>
      </c>
    </row>
    <row r="51" spans="1:13" ht="12.75">
      <c r="A51" s="22" t="str">
        <f t="shared" si="6"/>
        <v>WALKER</v>
      </c>
      <c r="B51" s="10">
        <f t="shared" si="7"/>
        <v>-0.13722370723217928</v>
      </c>
      <c r="C51" s="10">
        <f t="shared" si="7"/>
        <v>1.935732115642334</v>
      </c>
      <c r="D51" s="10">
        <f t="shared" si="7"/>
        <v>-0.2477033147807253</v>
      </c>
      <c r="E51" s="10">
        <f t="shared" si="7"/>
        <v>0.6332300368031185</v>
      </c>
      <c r="F51" s="10">
        <f t="shared" si="7"/>
        <v>-1.8344154790437017</v>
      </c>
      <c r="G51" s="10">
        <f t="shared" si="7"/>
        <v>-1.140756537848934</v>
      </c>
      <c r="H51" s="10">
        <f t="shared" si="7"/>
        <v>1.3691276645274377</v>
      </c>
      <c r="I51" s="10">
        <f t="shared" si="7"/>
        <v>1.2274525811791075</v>
      </c>
      <c r="J51" s="10">
        <f t="shared" si="7"/>
        <v>1.3672218214137173</v>
      </c>
      <c r="K51" s="10">
        <f t="shared" si="7"/>
        <v>-1.7916857733108535</v>
      </c>
      <c r="L51" s="10">
        <f t="shared" si="8"/>
        <v>0.13809794073493215</v>
      </c>
      <c r="M51" s="10">
        <f t="shared" si="9"/>
        <v>1.3810022695740714</v>
      </c>
    </row>
    <row r="52" spans="1:13" ht="12.75">
      <c r="A52" s="22">
        <f t="shared" si="6"/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</c>
      <c r="L52" s="10">
        <f t="shared" si="8"/>
      </c>
      <c r="M52" s="10">
        <f t="shared" si="9"/>
      </c>
    </row>
    <row r="53" spans="1:13" ht="12.75">
      <c r="A53" s="22">
        <f t="shared" si="6"/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</c>
      <c r="L53" s="10">
        <f t="shared" si="8"/>
      </c>
      <c r="M53" s="10">
        <f t="shared" si="9"/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2.7444741446436067</v>
      </c>
      <c r="C58" s="10">
        <f t="shared" si="11"/>
        <v>1.935732115642334</v>
      </c>
      <c r="D58" s="10">
        <f t="shared" si="11"/>
        <v>-2.4151073191121157</v>
      </c>
      <c r="E58" s="10">
        <f t="shared" si="11"/>
        <v>1.862072484460655</v>
      </c>
      <c r="F58" s="10">
        <f t="shared" si="11"/>
        <v>1.8771176822416151</v>
      </c>
      <c r="G58" s="10">
        <f t="shared" si="11"/>
        <v>2.4271415698913468</v>
      </c>
      <c r="H58" s="10">
        <f t="shared" si="11"/>
        <v>-1.5572520764472466</v>
      </c>
      <c r="I58" s="10">
        <f t="shared" si="11"/>
        <v>-2.3526174472599934</v>
      </c>
      <c r="J58" s="10">
        <f t="shared" si="11"/>
        <v>-2.0056602049813397</v>
      </c>
      <c r="K58" s="10">
        <f t="shared" si="11"/>
        <v>1.9240809406014827</v>
      </c>
      <c r="L58" s="10">
        <f t="shared" si="11"/>
        <v>-0.7236806132402003</v>
      </c>
      <c r="M58" s="10">
        <f t="shared" si="11"/>
        <v>1.6147208329040432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0.10291778042413646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-0.2765331593774732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0.18577748608555497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0.018808812974349786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0.008896292332898618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-0.036407123548370654</v>
      </c>
      <c r="H59" s="10">
        <f>IF(MAX(H38:H57)&lt;0,MAX(H38:H57),IF(MIN(H38:H57)&gt;=0,MIN(H38:H57),IF(ABS(DMAX(H37:H57,1,criteria!H1:H2))&lt;MIN(DMIN(H37:H57,1,criteria!H3:H4)),DMAX(H37:H57,1,criteria!H1:H2),DMIN(H37:H57,1,criteria!H3:H4))))</f>
        <v>-0.09406220595990447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0.1534315726473646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0.01806901085571851</v>
      </c>
      <c r="K59" s="10">
        <f>IF(MAX(K38:K57)&lt;0,MAX(K38:K57),IF(MIN(K38:K57)&gt;=0,MIN(K38:K57),IF(ABS(DMAX(K37:K57,1,criteria!K1:K2))&lt;MIN(DMIN(K37:K57,1,criteria!K3:K4)),DMAX(K37:K57,1,criteria!K1:K2),DMIN(K37:K57,1,criteria!K3:K4))))</f>
        <v>-0.11654504162906376</v>
      </c>
      <c r="L59" s="10">
        <f>IF(MAX(L38:L57)&lt;0,MAX(L38:L57),IF(MIN(L38:L57)&gt;=0,MIN(L38:L57),IF(ABS(DMAX(L37:L57,1,criteria!L1:L2))&lt;MIN(DMIN(L37:L57,1,criteria!L3:L4)),DMAX(L37:L57,1,criteria!L1:L2),DMIN(L37:L57,1,criteria!L3:L4))))</f>
        <v>-0.0721982123205911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0.19215424024100672</v>
      </c>
    </row>
    <row r="60" spans="1:13" ht="12.75">
      <c r="A60" s="7" t="s">
        <v>7</v>
      </c>
      <c r="B60" s="10">
        <f aca="true" t="shared" si="12" ref="B60:K60">IF(ISERR(AVERAGE(B38:B57)),"",AVERAGE(B38:B57))</f>
        <v>1.1597865525102081E-15</v>
      </c>
      <c r="C60" s="10">
        <f t="shared" si="12"/>
        <v>1.760496510477034E-15</v>
      </c>
      <c r="D60" s="10">
        <f t="shared" si="12"/>
        <v>3.170083243527902E-15</v>
      </c>
      <c r="E60" s="10">
        <f t="shared" si="12"/>
        <v>-1.586032892321652E-17</v>
      </c>
      <c r="F60" s="10">
        <f t="shared" si="12"/>
        <v>-4.7580986769649563E-17</v>
      </c>
      <c r="G60" s="10">
        <f t="shared" si="12"/>
        <v>-4.758098676964956E-16</v>
      </c>
      <c r="H60" s="10">
        <f t="shared" si="12"/>
        <v>-3.6954566391094495E-15</v>
      </c>
      <c r="I60" s="10">
        <f t="shared" si="12"/>
        <v>-1.1403576495792679E-14</v>
      </c>
      <c r="J60" s="10">
        <f t="shared" si="12"/>
        <v>1.2831006098882166E-14</v>
      </c>
      <c r="K60" s="10">
        <f t="shared" si="12"/>
        <v>3.3306690738754696E-15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0.9999999999999888</v>
      </c>
      <c r="C61" s="10">
        <f t="shared" si="13"/>
        <v>0.9999999999999634</v>
      </c>
      <c r="D61" s="10">
        <f t="shared" si="13"/>
        <v>0.9999999999997483</v>
      </c>
      <c r="E61" s="10">
        <f t="shared" si="13"/>
        <v>0.9999999999999997</v>
      </c>
      <c r="F61" s="10">
        <f t="shared" si="13"/>
        <v>1.0000000000000062</v>
      </c>
      <c r="G61" s="10">
        <f t="shared" si="13"/>
        <v>1.000000000000007</v>
      </c>
      <c r="H61" s="10">
        <f t="shared" si="13"/>
        <v>0.9999999999977918</v>
      </c>
      <c r="I61" s="10">
        <f t="shared" si="13"/>
        <v>1.0000000000030147</v>
      </c>
      <c r="J61" s="10">
        <f t="shared" si="13"/>
        <v>0.9999999999971945</v>
      </c>
      <c r="K61" s="10">
        <f t="shared" si="13"/>
        <v>0.9999999999999047</v>
      </c>
      <c r="L61" s="24"/>
      <c r="M61" s="24"/>
    </row>
    <row r="62" spans="1:13" ht="12.75">
      <c r="A62" s="22" t="s">
        <v>9</v>
      </c>
      <c r="B62" s="10">
        <f aca="true" t="shared" si="14" ref="B62:K62">B30</f>
        <v>0.7557142857142857</v>
      </c>
      <c r="C62" s="10">
        <f t="shared" si="14"/>
        <v>0.8099999999999999</v>
      </c>
      <c r="D62" s="10">
        <f t="shared" si="14"/>
        <v>8.85</v>
      </c>
      <c r="E62" s="10">
        <f t="shared" si="14"/>
        <v>0.9357142857142857</v>
      </c>
      <c r="F62" s="10">
        <f t="shared" si="14"/>
        <v>2.7264285714285714</v>
      </c>
      <c r="G62" s="10">
        <f t="shared" si="14"/>
        <v>0.8842857142857143</v>
      </c>
      <c r="H62" s="10">
        <f t="shared" si="14"/>
        <v>9.906428571428572</v>
      </c>
      <c r="I62" s="10">
        <f t="shared" si="14"/>
        <v>9.931428571428572</v>
      </c>
      <c r="J62" s="10">
        <f t="shared" si="14"/>
        <v>9.918928571428571</v>
      </c>
      <c r="K62" s="10">
        <f t="shared" si="14"/>
        <v>3.927392857142857</v>
      </c>
      <c r="L62" s="24"/>
      <c r="M62" s="24"/>
    </row>
    <row r="63" spans="1:13" ht="12.75">
      <c r="A63" s="22" t="s">
        <v>10</v>
      </c>
      <c r="B63" s="10">
        <f aca="true" t="shared" si="15" ref="B63:K63">B31</f>
        <v>0.04164211731007409</v>
      </c>
      <c r="C63" s="10">
        <f t="shared" si="15"/>
        <v>0.03616202853398026</v>
      </c>
      <c r="D63" s="10">
        <f t="shared" si="15"/>
        <v>0.16148350713597998</v>
      </c>
      <c r="E63" s="10">
        <f t="shared" si="15"/>
        <v>0.2278567122528572</v>
      </c>
      <c r="F63" s="10">
        <f t="shared" si="15"/>
        <v>0.4014513504936617</v>
      </c>
      <c r="G63" s="10">
        <f t="shared" si="15"/>
        <v>0.11771636613972865</v>
      </c>
      <c r="H63" s="10">
        <f t="shared" si="15"/>
        <v>0.06834383015971318</v>
      </c>
      <c r="I63" s="10">
        <f t="shared" si="15"/>
        <v>0.05586482901486669</v>
      </c>
      <c r="J63" s="10">
        <f t="shared" si="15"/>
        <v>0.05929647062508133</v>
      </c>
      <c r="K63" s="10">
        <f t="shared" si="15"/>
        <v>0.11491571804043939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1!B7</f>
        <v>Groove 1</v>
      </c>
      <c r="C1" s="7" t="str">
        <f>1!C7</f>
        <v>Groove 2</v>
      </c>
      <c r="D1" s="7" t="str">
        <f>1!D7</f>
        <v>Groove 3</v>
      </c>
      <c r="E1" s="7" t="str">
        <f>1!E7</f>
        <v>Land 2</v>
      </c>
      <c r="F1" s="7" t="str">
        <f>1!F7</f>
        <v>Land 3</v>
      </c>
      <c r="G1" s="7" t="str">
        <f>1!G7</f>
        <v>Under-crown</v>
      </c>
      <c r="H1" s="7" t="str">
        <f>1!H7</f>
        <v>Thrust</v>
      </c>
      <c r="I1" s="7" t="str">
        <f>1!I7</f>
        <v>Anti-thrust</v>
      </c>
      <c r="J1" s="7" t="str">
        <f>1!J7</f>
        <v>Average Skirt</v>
      </c>
      <c r="K1" s="7" t="str">
        <f>1!K7</f>
        <v>WPD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1!B7</f>
        <v>Groove 1</v>
      </c>
      <c r="C3" s="7" t="str">
        <f>1!C7</f>
        <v>Groove 2</v>
      </c>
      <c r="D3" s="7" t="str">
        <f>1!D7</f>
        <v>Groove 3</v>
      </c>
      <c r="E3" s="7" t="str">
        <f>1!E7</f>
        <v>Land 2</v>
      </c>
      <c r="F3" s="7" t="str">
        <f>1!F7</f>
        <v>Land 3</v>
      </c>
      <c r="G3" s="7" t="str">
        <f>1!G7</f>
        <v>Under-crown</v>
      </c>
      <c r="H3" s="7" t="str">
        <f>1!H7</f>
        <v>Thrust</v>
      </c>
      <c r="I3" s="7" t="str">
        <f>1!I7</f>
        <v>Anti-thrust</v>
      </c>
      <c r="J3" s="7" t="str">
        <f>1!J7</f>
        <v>Average Skirt</v>
      </c>
      <c r="K3" s="7" t="str">
        <f>1!K7</f>
        <v>WPD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A1" sqref="A1"/>
    </sheetView>
  </sheetViews>
  <sheetFormatPr defaultColWidth="9.00390625" defaultRowHeight="12.75"/>
  <sheetData>
    <row r="1" spans="2:10" ht="12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J1" t="s">
        <v>33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2001-10-09T15:41:04Z</cp:lastPrinted>
  <dcterms:created xsi:type="dcterms:W3CDTF">1999-03-05T21:55:02Z</dcterms:created>
  <dcterms:modified xsi:type="dcterms:W3CDTF">2001-11-20T21:03:02Z</dcterms:modified>
  <cp:category/>
  <cp:version/>
  <cp:contentType/>
  <cp:contentStatus/>
</cp:coreProperties>
</file>