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76" windowHeight="6600" tabRatio="926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criteria" sheetId="6" state="hidden" r:id="rId6"/>
    <sheet name="weighting" sheetId="7" state="hidden" r:id="rId7"/>
  </sheets>
  <definedNames>
    <definedName name="\t" localSheetId="0">'1'!$T$72:$X$163</definedName>
    <definedName name="\t" localSheetId="1">'2'!$T$72:$X$163</definedName>
    <definedName name="\t" localSheetId="2">'3'!$T$72:$X$163</definedName>
    <definedName name="\t" localSheetId="3">'4'!$T$72:$X$163</definedName>
    <definedName name="\t" localSheetId="4">'5'!$T$72:$X$163</definedName>
    <definedName name="\t">#REF!</definedName>
  </definedNames>
  <calcPr fullCalcOnLoad="1"/>
</workbook>
</file>

<file path=xl/sharedStrings.xml><?xml version="1.0" encoding="utf-8"?>
<sst xmlns="http://schemas.openxmlformats.org/spreadsheetml/2006/main" count="155" uniqueCount="58">
  <si>
    <t>MAXIMUM</t>
  </si>
  <si>
    <t>MINIMUM</t>
  </si>
  <si>
    <t>MEAN</t>
  </si>
  <si>
    <t>STD.DEV.</t>
  </si>
  <si>
    <t>STD</t>
  </si>
  <si>
    <t>Yi MAXIMUM</t>
  </si>
  <si>
    <t>Yi MINIMUM</t>
  </si>
  <si>
    <t>Yi MEAN</t>
  </si>
  <si>
    <t>Yi STD</t>
  </si>
  <si>
    <t>Ratings MEAN</t>
  </si>
  <si>
    <t>Ratings STD</t>
  </si>
  <si>
    <t>PART ID =</t>
  </si>
  <si>
    <t>RATED VALUES</t>
  </si>
  <si>
    <t>Yi VALUES</t>
  </si>
  <si>
    <t>&lt;0</t>
  </si>
  <si>
    <t>&gt;=0</t>
  </si>
  <si>
    <t>GARRETT</t>
  </si>
  <si>
    <t>Groove 1</t>
  </si>
  <si>
    <t>Groove 2</t>
  </si>
  <si>
    <t>Groove 3</t>
  </si>
  <si>
    <t>Land 2</t>
  </si>
  <si>
    <t>Land 3</t>
  </si>
  <si>
    <t>Thrust</t>
  </si>
  <si>
    <t>Anti-thrust</t>
  </si>
  <si>
    <t>Under-crown</t>
  </si>
  <si>
    <t>Average Skirt</t>
  </si>
  <si>
    <t>WPD</t>
  </si>
  <si>
    <t>wfg1</t>
  </si>
  <si>
    <t>wfg2</t>
  </si>
  <si>
    <t>wfg3</t>
  </si>
  <si>
    <t>wfl2</t>
  </si>
  <si>
    <t>wfl3</t>
  </si>
  <si>
    <t>wfuc</t>
  </si>
  <si>
    <t>wfpsv</t>
  </si>
  <si>
    <t>Light Duty Rating Workshop</t>
  </si>
  <si>
    <t>LOPEZ</t>
  </si>
  <si>
    <t>RODRIGUEZ</t>
  </si>
  <si>
    <t>September 23,2002</t>
  </si>
  <si>
    <t>HILLS</t>
  </si>
  <si>
    <t>VIERA</t>
  </si>
  <si>
    <t>GARCIA, P</t>
  </si>
  <si>
    <t>GARCIA, O</t>
  </si>
  <si>
    <t>1A</t>
  </si>
  <si>
    <t>2A</t>
  </si>
  <si>
    <t>3A</t>
  </si>
  <si>
    <t>4A</t>
  </si>
  <si>
    <t>CASTILLO</t>
  </si>
  <si>
    <t>CUNNIFF</t>
  </si>
  <si>
    <t>KOBRINETZ</t>
  </si>
  <si>
    <t>WALKER</t>
  </si>
  <si>
    <t>TSCHIRHART</t>
  </si>
  <si>
    <t>RAMIREZ</t>
  </si>
  <si>
    <t>ADAMS</t>
  </si>
  <si>
    <t>MACH</t>
  </si>
  <si>
    <t>HSU</t>
  </si>
  <si>
    <t>CAPRONI</t>
  </si>
  <si>
    <t>KIRKPATRICK</t>
  </si>
  <si>
    <t>BROWN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</si>
</sst>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_)"/>
    <numFmt numFmtId="166" formatCode="0_)"/>
    <numFmt numFmtId="167" formatCode="0.0_)"/>
    <numFmt numFmtId="168" formatCode="mmmm\-yy"/>
    <numFmt numFmtId="169" formatCode="0.000"/>
    <numFmt numFmtId="170" formatCode="0.0"/>
  </numFmts>
  <fonts count="5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 horizontal="center"/>
      <protection/>
    </xf>
    <xf numFmtId="166" fontId="2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164" fontId="1" fillId="0" borderId="1" xfId="0" applyNumberFormat="1" applyFont="1" applyBorder="1" applyAlignment="1" applyProtection="1">
      <alignment/>
      <protection/>
    </xf>
    <xf numFmtId="164" fontId="1" fillId="0" borderId="1" xfId="0" applyNumberFormat="1" applyFont="1" applyBorder="1" applyAlignment="1" applyProtection="1">
      <alignment horizontal="center"/>
      <protection/>
    </xf>
    <xf numFmtId="165" fontId="1" fillId="0" borderId="1" xfId="0" applyNumberFormat="1" applyFont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 applyProtection="1">
      <alignment/>
      <protection/>
    </xf>
    <xf numFmtId="164" fontId="3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64" fontId="0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2" fontId="0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 locked="0"/>
    </xf>
    <xf numFmtId="164" fontId="2" fillId="0" borderId="2" xfId="0" applyNumberFormat="1" applyFont="1" applyBorder="1" applyAlignment="1" applyProtection="1">
      <alignment wrapText="1"/>
      <protection locked="0"/>
    </xf>
    <xf numFmtId="164" fontId="2" fillId="0" borderId="1" xfId="0" applyNumberFormat="1" applyFont="1" applyBorder="1" applyAlignment="1" applyProtection="1">
      <alignment horizontal="center" wrapText="1"/>
      <protection locked="0"/>
    </xf>
    <xf numFmtId="166" fontId="2" fillId="0" borderId="1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wrapText="1"/>
      <protection/>
    </xf>
    <xf numFmtId="2" fontId="1" fillId="0" borderId="1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 quotePrefix="1">
      <alignment horizontal="center"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165" fontId="2" fillId="0" borderId="3" xfId="0" applyNumberFormat="1" applyFont="1" applyBorder="1" applyAlignment="1" applyProtection="1">
      <alignment horizontal="center"/>
      <protection/>
    </xf>
    <xf numFmtId="165" fontId="2" fillId="0" borderId="0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69"/>
  <sheetViews>
    <sheetView showGridLines="0" tabSelected="1" zoomScale="75" zoomScaleNormal="75" workbookViewId="0" topLeftCell="A1">
      <selection activeCell="A1" sqref="A1"/>
    </sheetView>
  </sheetViews>
  <sheetFormatPr defaultColWidth="9.625" defaultRowHeight="12.75"/>
  <cols>
    <col min="1" max="1" width="18.625" style="5" customWidth="1"/>
    <col min="2" max="10" width="9.00390625" style="5" customWidth="1"/>
    <col min="11" max="18" width="9.625" style="5" customWidth="1"/>
    <col min="19" max="19" width="5.625" style="5" customWidth="1"/>
    <col min="20" max="20" width="57.625" style="5" customWidth="1"/>
    <col min="21" max="21" width="5.625" style="5" customWidth="1"/>
    <col min="22" max="22" width="57.625" style="5" customWidth="1"/>
    <col min="23" max="23" width="5.625" style="5" customWidth="1"/>
    <col min="24" max="24" width="32.625" style="5" customWidth="1"/>
    <col min="25" max="16384" width="9.625" style="5" customWidth="1"/>
  </cols>
  <sheetData>
    <row r="1" spans="1:11" ht="17.25">
      <c r="A1" s="19" t="s">
        <v>37</v>
      </c>
      <c r="B1" s="1"/>
      <c r="E1" s="1"/>
      <c r="F1" s="11" t="s">
        <v>34</v>
      </c>
      <c r="G1" s="1"/>
      <c r="H1" s="1"/>
      <c r="I1" s="1"/>
      <c r="J1" s="3"/>
      <c r="K1" s="20"/>
    </row>
    <row r="2" spans="1:11" ht="12.75">
      <c r="A2" s="1"/>
      <c r="B2" s="1"/>
      <c r="E2" s="1"/>
      <c r="F2" s="21"/>
      <c r="G2" s="1"/>
      <c r="H2" s="1"/>
      <c r="I2" s="1"/>
      <c r="J2" s="3"/>
      <c r="K2" s="20"/>
    </row>
    <row r="3" spans="1:11" ht="12.75">
      <c r="A3" s="1"/>
      <c r="B3" s="1"/>
      <c r="E3" s="1"/>
      <c r="F3" s="1"/>
      <c r="G3" s="1"/>
      <c r="H3" s="1"/>
      <c r="I3" s="1"/>
      <c r="J3" s="3"/>
      <c r="K3" s="20"/>
    </row>
    <row r="4" spans="1:11" ht="12.75">
      <c r="A4" s="2" t="s">
        <v>11</v>
      </c>
      <c r="B4" s="32" t="s">
        <v>42</v>
      </c>
      <c r="C4" s="33"/>
      <c r="D4" s="33"/>
      <c r="E4" s="33"/>
      <c r="F4" s="33"/>
      <c r="G4" s="33"/>
      <c r="H4" s="33"/>
      <c r="I4" s="33"/>
      <c r="J4" s="33"/>
      <c r="K4" s="33"/>
    </row>
    <row r="5" spans="1:11" ht="12.75">
      <c r="A5" s="1"/>
      <c r="B5" s="38" t="s">
        <v>12</v>
      </c>
      <c r="C5" s="38"/>
      <c r="D5" s="38"/>
      <c r="E5" s="38"/>
      <c r="F5" s="38"/>
      <c r="G5" s="38"/>
      <c r="H5" s="38"/>
      <c r="I5" s="38"/>
      <c r="J5" s="38"/>
      <c r="K5" s="20"/>
    </row>
    <row r="6" spans="1:11" ht="12.75">
      <c r="A6" s="1"/>
      <c r="B6" s="35"/>
      <c r="C6" s="35"/>
      <c r="D6" s="35"/>
      <c r="E6" s="35"/>
      <c r="F6" s="35"/>
      <c r="G6" s="35"/>
      <c r="H6" s="35"/>
      <c r="I6" s="35"/>
      <c r="J6" s="35"/>
      <c r="K6" s="20"/>
    </row>
    <row r="7" spans="1:11" s="29" customFormat="1" ht="26.25">
      <c r="A7" s="26"/>
      <c r="B7" s="27" t="s">
        <v>17</v>
      </c>
      <c r="C7" s="27" t="s">
        <v>18</v>
      </c>
      <c r="D7" s="27" t="s">
        <v>19</v>
      </c>
      <c r="E7" s="27" t="s">
        <v>20</v>
      </c>
      <c r="F7" s="27" t="s">
        <v>21</v>
      </c>
      <c r="G7" s="27" t="s">
        <v>24</v>
      </c>
      <c r="H7" s="27" t="s">
        <v>22</v>
      </c>
      <c r="I7" s="27" t="s">
        <v>23</v>
      </c>
      <c r="J7" s="28" t="s">
        <v>25</v>
      </c>
      <c r="K7" s="28" t="s">
        <v>26</v>
      </c>
    </row>
    <row r="8" spans="1:11" ht="12.75">
      <c r="A8" s="18" t="s">
        <v>38</v>
      </c>
      <c r="B8" s="30">
        <v>0.75</v>
      </c>
      <c r="C8" s="30">
        <v>0.7</v>
      </c>
      <c r="D8" s="30">
        <v>9.37</v>
      </c>
      <c r="E8" s="30">
        <v>0.9</v>
      </c>
      <c r="F8" s="30">
        <v>0.75</v>
      </c>
      <c r="G8" s="30">
        <v>1.35</v>
      </c>
      <c r="H8" s="30">
        <v>9.8</v>
      </c>
      <c r="I8" s="30">
        <v>9.8</v>
      </c>
      <c r="J8" s="10">
        <f aca="true" t="shared" si="0" ref="J8:J27">IF(ISERR(AVERAGE(H8:I8)),"",AVERAGE(H8:I8))</f>
        <v>9.8</v>
      </c>
      <c r="K8" s="30">
        <f>IF(ISBLANK(A8),"",weighting!$B$2*B8+weighting!$C$2*C8+weighting!$D$2*D8+weighting!$E$2*E8+weighting!$F$2*F8+weighting!$G$2*G8+weighting!$J$2*J8)</f>
        <v>3.4564999999999997</v>
      </c>
    </row>
    <row r="9" spans="1:11" ht="12.75">
      <c r="A9" s="18" t="s">
        <v>40</v>
      </c>
      <c r="B9" s="30">
        <v>0.75</v>
      </c>
      <c r="C9" s="30">
        <v>0.68</v>
      </c>
      <c r="D9" s="30">
        <v>9.3</v>
      </c>
      <c r="E9" s="30">
        <v>1.08</v>
      </c>
      <c r="F9" s="30">
        <v>0.75</v>
      </c>
      <c r="G9" s="30">
        <v>1.18</v>
      </c>
      <c r="H9" s="30">
        <v>9.94</v>
      </c>
      <c r="I9" s="30">
        <v>9.94</v>
      </c>
      <c r="J9" s="10">
        <f t="shared" si="0"/>
        <v>9.94</v>
      </c>
      <c r="K9" s="30">
        <f>IF(ISBLANK(A9),"",weighting!$B$2*B9+weighting!$C$2*C9+weighting!$D$2*D9+weighting!$E$2*E9+weighting!$F$2*F9+weighting!$G$2*G9+weighting!$J$2*J9)</f>
        <v>3.4645</v>
      </c>
    </row>
    <row r="10" spans="1:11" ht="12.75">
      <c r="A10" s="18" t="s">
        <v>36</v>
      </c>
      <c r="B10" s="30">
        <v>0.75</v>
      </c>
      <c r="C10" s="30">
        <v>0.71</v>
      </c>
      <c r="D10" s="30">
        <v>9.48</v>
      </c>
      <c r="E10" s="30">
        <v>0.98</v>
      </c>
      <c r="F10" s="30">
        <v>0.75</v>
      </c>
      <c r="G10" s="30">
        <v>0.85</v>
      </c>
      <c r="H10" s="30">
        <v>9.9</v>
      </c>
      <c r="I10" s="30">
        <v>9.9</v>
      </c>
      <c r="J10" s="10">
        <f t="shared" si="0"/>
        <v>9.9</v>
      </c>
      <c r="K10" s="30">
        <f>IF(ISBLANK(A10),"",weighting!$B$2*B10+weighting!$C$2*C10+weighting!$D$2*D10+weighting!$E$2*E10+weighting!$F$2*F10+weighting!$G$2*G10+weighting!$J$2*J10)</f>
        <v>3.4515000000000002</v>
      </c>
    </row>
    <row r="11" spans="1:11" ht="12.75">
      <c r="A11" s="18" t="s">
        <v>16</v>
      </c>
      <c r="B11" s="30">
        <v>0.75</v>
      </c>
      <c r="C11" s="30">
        <v>0.7</v>
      </c>
      <c r="D11" s="30">
        <v>9.55</v>
      </c>
      <c r="E11" s="30">
        <v>0.77</v>
      </c>
      <c r="F11" s="30">
        <v>0.75</v>
      </c>
      <c r="G11" s="30">
        <v>1.23</v>
      </c>
      <c r="H11" s="30">
        <v>9.8</v>
      </c>
      <c r="I11" s="30">
        <v>9.9</v>
      </c>
      <c r="J11" s="10">
        <f t="shared" si="0"/>
        <v>9.850000000000001</v>
      </c>
      <c r="K11" s="30">
        <f>IF(ISBLANK(A11),"",weighting!$B$2*B11+weighting!$C$2*C11+weighting!$D$2*D11+weighting!$E$2*E11+weighting!$F$2*F11+weighting!$G$2*G11+weighting!$J$2*J11)</f>
        <v>3.466</v>
      </c>
    </row>
    <row r="12" spans="1:11" ht="12.75">
      <c r="A12" s="18" t="s">
        <v>39</v>
      </c>
      <c r="B12" s="30">
        <v>0.75</v>
      </c>
      <c r="C12" s="30">
        <v>0.69</v>
      </c>
      <c r="D12" s="30">
        <v>9.8</v>
      </c>
      <c r="E12" s="30">
        <v>0.95</v>
      </c>
      <c r="F12" s="30">
        <v>0.84</v>
      </c>
      <c r="G12" s="30">
        <v>2.07</v>
      </c>
      <c r="H12" s="30">
        <v>10</v>
      </c>
      <c r="I12" s="30">
        <v>10</v>
      </c>
      <c r="J12" s="10">
        <f t="shared" si="0"/>
        <v>10</v>
      </c>
      <c r="K12" s="30">
        <f>IF(ISBLANK(A12),"",weighting!$B$2*B12+weighting!$C$2*C12+weighting!$D$2*D12+weighting!$E$2*E12+weighting!$F$2*F12+weighting!$G$2*G12+weighting!$J$2*J12)</f>
        <v>3.668</v>
      </c>
    </row>
    <row r="13" spans="1:11" ht="12.75">
      <c r="A13" s="18" t="s">
        <v>35</v>
      </c>
      <c r="B13" s="30">
        <v>0.75</v>
      </c>
      <c r="C13" s="30">
        <v>0.74</v>
      </c>
      <c r="D13" s="30">
        <v>9.58</v>
      </c>
      <c r="E13" s="30">
        <v>1.08</v>
      </c>
      <c r="F13" s="30">
        <v>0.75</v>
      </c>
      <c r="G13" s="30">
        <v>1.3</v>
      </c>
      <c r="H13" s="30">
        <v>9.8</v>
      </c>
      <c r="I13" s="30">
        <v>9.9</v>
      </c>
      <c r="J13" s="10">
        <f t="shared" si="0"/>
        <v>9.850000000000001</v>
      </c>
      <c r="K13" s="30">
        <f>IF(ISBLANK(A13),"",weighting!$B$2*B13+weighting!$C$2*C13+weighting!$D$2*D13+weighting!$E$2*E13+weighting!$F$2*F13+weighting!$G$2*G13+weighting!$J$2*J13)</f>
        <v>3.5295000000000005</v>
      </c>
    </row>
    <row r="14" spans="1:11" ht="12.75">
      <c r="A14" s="18" t="s">
        <v>41</v>
      </c>
      <c r="B14" s="30">
        <v>0.75</v>
      </c>
      <c r="C14" s="30">
        <v>0.72</v>
      </c>
      <c r="D14" s="30">
        <v>9.42</v>
      </c>
      <c r="E14" s="30">
        <v>0.94</v>
      </c>
      <c r="F14" s="30">
        <v>0.75</v>
      </c>
      <c r="G14" s="30">
        <v>1.3</v>
      </c>
      <c r="H14" s="30">
        <v>9.98</v>
      </c>
      <c r="I14" s="30">
        <v>10</v>
      </c>
      <c r="J14" s="10">
        <f t="shared" si="0"/>
        <v>9.99</v>
      </c>
      <c r="K14" s="30">
        <f>IF(ISBLANK(A14),"",weighting!$B$2*B14+weighting!$C$2*C14+weighting!$D$2*D14+weighting!$E$2*E14+weighting!$F$2*F14+weighting!$G$2*G14+weighting!$J$2*J14)</f>
        <v>3.4885</v>
      </c>
    </row>
    <row r="15" spans="1:11" ht="12.75">
      <c r="A15" s="18" t="s">
        <v>46</v>
      </c>
      <c r="B15" s="30">
        <v>0.75</v>
      </c>
      <c r="C15" s="30">
        <v>0.71</v>
      </c>
      <c r="D15" s="30">
        <v>9.39</v>
      </c>
      <c r="E15" s="30">
        <v>0.85</v>
      </c>
      <c r="F15" s="30">
        <v>0.75</v>
      </c>
      <c r="G15" s="30">
        <v>1.25</v>
      </c>
      <c r="H15" s="30">
        <v>10</v>
      </c>
      <c r="I15" s="30">
        <v>10</v>
      </c>
      <c r="J15" s="10">
        <f t="shared" si="0"/>
        <v>10</v>
      </c>
      <c r="K15" s="30">
        <f>IF(ISBLANK(A15),"",weighting!$B$2*B15+weighting!$C$2*C15+weighting!$D$2*D15+weighting!$E$2*E15+weighting!$F$2*F15+weighting!$G$2*G15+weighting!$J$2*J15)</f>
        <v>3.4640000000000004</v>
      </c>
    </row>
    <row r="16" spans="1:11" ht="12.75">
      <c r="A16" s="18" t="s">
        <v>47</v>
      </c>
      <c r="B16" s="30">
        <v>0.48</v>
      </c>
      <c r="C16" s="30">
        <v>0.73</v>
      </c>
      <c r="D16" s="30">
        <v>9.62</v>
      </c>
      <c r="E16" s="30">
        <v>0.85</v>
      </c>
      <c r="F16" s="30">
        <v>0.75</v>
      </c>
      <c r="G16" s="30">
        <v>1.07</v>
      </c>
      <c r="H16" s="30">
        <v>9.94</v>
      </c>
      <c r="I16" s="30">
        <v>10</v>
      </c>
      <c r="J16" s="10">
        <f t="shared" si="0"/>
        <v>9.969999999999999</v>
      </c>
      <c r="K16" s="30">
        <f>IF(ISBLANK(A16),"",weighting!$B$2*B16+weighting!$C$2*C16+weighting!$D$2*D16+weighting!$E$2*E16+weighting!$F$2*F16+weighting!$G$2*G16+weighting!$J$2*J16)</f>
        <v>3.4775</v>
      </c>
    </row>
    <row r="17" spans="1:11" ht="12.75">
      <c r="A17" s="18" t="s">
        <v>48</v>
      </c>
      <c r="B17" s="30">
        <v>0.75</v>
      </c>
      <c r="C17" s="30">
        <v>0.71</v>
      </c>
      <c r="D17" s="30">
        <v>9.3</v>
      </c>
      <c r="E17" s="30">
        <v>0.99</v>
      </c>
      <c r="F17" s="30">
        <v>0.75</v>
      </c>
      <c r="G17" s="30">
        <v>1.01</v>
      </c>
      <c r="H17" s="30">
        <v>9.9</v>
      </c>
      <c r="I17" s="30">
        <v>9.9</v>
      </c>
      <c r="J17" s="10">
        <f t="shared" si="0"/>
        <v>9.9</v>
      </c>
      <c r="K17" s="30">
        <f>IF(ISBLANK(A17),"",weighting!$B$2*B17+weighting!$C$2*C17+weighting!$D$2*D17+weighting!$E$2*E17+weighting!$F$2*F17+weighting!$G$2*G17+weighting!$J$2*J17)</f>
        <v>3.4330000000000007</v>
      </c>
    </row>
    <row r="18" spans="1:11" ht="12.75">
      <c r="A18" s="18" t="s">
        <v>50</v>
      </c>
      <c r="B18" s="30">
        <v>0.75</v>
      </c>
      <c r="C18" s="30">
        <v>0.75</v>
      </c>
      <c r="D18" s="30">
        <v>9.53</v>
      </c>
      <c r="E18" s="30">
        <v>0.52</v>
      </c>
      <c r="F18" s="30">
        <v>0.75</v>
      </c>
      <c r="G18" s="30">
        <v>1.5</v>
      </c>
      <c r="H18" s="30">
        <v>9.8</v>
      </c>
      <c r="I18" s="30">
        <v>9.8</v>
      </c>
      <c r="J18" s="10">
        <f t="shared" si="0"/>
        <v>9.8</v>
      </c>
      <c r="K18" s="30">
        <f>IF(ISBLANK(A18),"",weighting!$B$2*B18+weighting!$C$2*C18+weighting!$D$2*D18+weighting!$E$2*E18+weighting!$F$2*F18+weighting!$G$2*G18+weighting!$J$2*J18)</f>
        <v>3.4515</v>
      </c>
    </row>
    <row r="19" spans="1:11" ht="12.75">
      <c r="A19" s="18" t="s">
        <v>51</v>
      </c>
      <c r="B19" s="30">
        <v>0.75</v>
      </c>
      <c r="C19" s="30">
        <v>0.71</v>
      </c>
      <c r="D19" s="30">
        <v>8.62</v>
      </c>
      <c r="E19" s="30">
        <v>0.92</v>
      </c>
      <c r="F19" s="30">
        <v>0.75</v>
      </c>
      <c r="G19" s="30">
        <v>1.24</v>
      </c>
      <c r="H19" s="30">
        <v>9.96</v>
      </c>
      <c r="I19" s="30">
        <v>10</v>
      </c>
      <c r="J19" s="10">
        <f t="shared" si="0"/>
        <v>9.98</v>
      </c>
      <c r="K19" s="30">
        <f>IF(ISBLANK(A19),"",weighting!$B$2*B19+weighting!$C$2*C19+weighting!$D$2*D19+weighting!$E$2*E19+weighting!$F$2*F19+weighting!$G$2*G19+weighting!$J$2*J19)</f>
        <v>3.3175000000000003</v>
      </c>
    </row>
    <row r="20" spans="1:11" ht="12.75">
      <c r="A20" s="18" t="s">
        <v>52</v>
      </c>
      <c r="B20" s="30">
        <v>0.65</v>
      </c>
      <c r="C20" s="30">
        <v>0.7</v>
      </c>
      <c r="D20" s="30">
        <v>9.01</v>
      </c>
      <c r="E20" s="30">
        <v>1.03</v>
      </c>
      <c r="F20" s="30">
        <v>0.75</v>
      </c>
      <c r="G20" s="30">
        <v>0.75</v>
      </c>
      <c r="H20" s="30">
        <v>9.9</v>
      </c>
      <c r="I20" s="30">
        <v>9.9</v>
      </c>
      <c r="J20" s="10">
        <f t="shared" si="0"/>
        <v>9.9</v>
      </c>
      <c r="K20" s="30">
        <f>IF(ISBLANK(A20),"",weighting!$B$2*B20+weighting!$C$2*C20+weighting!$D$2*D20+weighting!$E$2*E20+weighting!$F$2*F20+weighting!$G$2*G20+weighting!$J$2*J20)</f>
        <v>3.3490000000000006</v>
      </c>
    </row>
    <row r="21" spans="1:11" ht="12.75">
      <c r="A21" s="18" t="s">
        <v>53</v>
      </c>
      <c r="B21" s="30">
        <v>0.26</v>
      </c>
      <c r="C21" s="30">
        <v>0.58</v>
      </c>
      <c r="D21" s="30">
        <v>9.3</v>
      </c>
      <c r="E21" s="30">
        <v>1.24</v>
      </c>
      <c r="F21" s="30">
        <v>0.6</v>
      </c>
      <c r="G21" s="30">
        <v>1.24</v>
      </c>
      <c r="H21" s="30">
        <v>9.98</v>
      </c>
      <c r="I21" s="30">
        <v>9.98</v>
      </c>
      <c r="J21" s="10">
        <f t="shared" si="0"/>
        <v>9.98</v>
      </c>
      <c r="K21" s="30">
        <f>IF(ISBLANK(A21),"",weighting!$B$2*B21+weighting!$C$2*C21+weighting!$D$2*D21+weighting!$E$2*E21+weighting!$F$2*F21+weighting!$G$2*G21+weighting!$J$2*J21)</f>
        <v>3.419000000000001</v>
      </c>
    </row>
    <row r="22" spans="1:11" ht="12.75">
      <c r="A22" s="18" t="s">
        <v>54</v>
      </c>
      <c r="B22" s="30">
        <v>0.75</v>
      </c>
      <c r="C22" s="30">
        <v>0.45</v>
      </c>
      <c r="D22" s="30">
        <v>9.07</v>
      </c>
      <c r="E22" s="30">
        <v>1.65</v>
      </c>
      <c r="F22" s="30">
        <v>1.15</v>
      </c>
      <c r="G22" s="30">
        <v>1.65</v>
      </c>
      <c r="H22" s="30">
        <v>9.8</v>
      </c>
      <c r="I22" s="30">
        <v>9.8</v>
      </c>
      <c r="J22" s="10">
        <f t="shared" si="0"/>
        <v>9.8</v>
      </c>
      <c r="K22" s="30">
        <f>IF(ISBLANK(A22),"",weighting!$B$2*B22+weighting!$C$2*C22+weighting!$D$2*D22+weighting!$E$2*E22+weighting!$F$2*F22+weighting!$G$2*G22+weighting!$J$2*J22)</f>
        <v>3.634</v>
      </c>
    </row>
    <row r="23" spans="1:11" ht="12.75">
      <c r="A23" s="18" t="s">
        <v>55</v>
      </c>
      <c r="B23" s="30">
        <v>0.75</v>
      </c>
      <c r="C23" s="30">
        <v>0.75</v>
      </c>
      <c r="D23" s="30">
        <v>9.62</v>
      </c>
      <c r="E23" s="30">
        <v>0.75</v>
      </c>
      <c r="F23" s="30">
        <v>0.8</v>
      </c>
      <c r="G23" s="30">
        <v>0.75</v>
      </c>
      <c r="H23" s="30">
        <v>9.9</v>
      </c>
      <c r="I23" s="30">
        <v>10</v>
      </c>
      <c r="J23" s="10">
        <f t="shared" si="0"/>
        <v>9.95</v>
      </c>
      <c r="K23" s="30">
        <f>IF(ISBLANK(A23),"",weighting!$B$2*B23+weighting!$C$2*C23+weighting!$D$2*D23+weighting!$E$2*E23+weighting!$F$2*F23+weighting!$G$2*G23+weighting!$J$2*J23)</f>
        <v>3.4589999999999996</v>
      </c>
    </row>
    <row r="24" spans="1:11" ht="12.75">
      <c r="A24" s="18" t="s">
        <v>49</v>
      </c>
      <c r="B24" s="30">
        <v>0.57</v>
      </c>
      <c r="C24" s="30">
        <v>0.72</v>
      </c>
      <c r="D24" s="30">
        <v>8.65</v>
      </c>
      <c r="E24" s="30">
        <v>1.05</v>
      </c>
      <c r="F24" s="30">
        <v>0.83</v>
      </c>
      <c r="G24" s="30">
        <v>0.98</v>
      </c>
      <c r="H24" s="30">
        <v>9.8</v>
      </c>
      <c r="I24" s="30">
        <v>9.9</v>
      </c>
      <c r="J24" s="10">
        <f t="shared" si="0"/>
        <v>9.850000000000001</v>
      </c>
      <c r="K24" s="30">
        <f>IF(ISBLANK(A24),"",weighting!$B$2*B24+weighting!$C$2*C24+weighting!$D$2*D24+weighting!$E$2*E24+weighting!$F$2*F24+weighting!$G$2*G24+weighting!$J$2*J24)</f>
        <v>3.3200000000000003</v>
      </c>
    </row>
    <row r="25" spans="1:11" ht="12.75">
      <c r="A25" s="18" t="s">
        <v>56</v>
      </c>
      <c r="B25" s="30">
        <v>0.75</v>
      </c>
      <c r="C25" s="30">
        <v>0.7425</v>
      </c>
      <c r="D25" s="30">
        <f>0.99*9.7+0.01*9</f>
        <v>9.693</v>
      </c>
      <c r="E25" s="30">
        <v>1.962</v>
      </c>
      <c r="F25" s="30">
        <v>0.93</v>
      </c>
      <c r="G25" s="30">
        <v>1.962</v>
      </c>
      <c r="H25" s="30">
        <v>10</v>
      </c>
      <c r="I25" s="30">
        <v>10</v>
      </c>
      <c r="J25" s="10">
        <f t="shared" si="0"/>
        <v>10</v>
      </c>
      <c r="K25" s="30">
        <f>IF(ISBLANK(A25),"",weighting!$B$2*B25+weighting!$C$2*C25+weighting!$D$2*D25+weighting!$E$2*E25+weighting!$F$2*F25+weighting!$G$2*G25+weighting!$J$2*J25)</f>
        <v>3.8198499999999997</v>
      </c>
    </row>
    <row r="26" spans="1:11" ht="12.75">
      <c r="A26" s="18" t="s">
        <v>57</v>
      </c>
      <c r="B26" s="30">
        <v>0.75</v>
      </c>
      <c r="C26" s="30">
        <v>0.75</v>
      </c>
      <c r="D26" s="30">
        <v>9.544</v>
      </c>
      <c r="E26" s="30">
        <v>1.311</v>
      </c>
      <c r="F26" s="30">
        <v>0.75</v>
      </c>
      <c r="G26" s="30">
        <v>1.5975</v>
      </c>
      <c r="H26" s="30">
        <v>9.8</v>
      </c>
      <c r="I26" s="30">
        <v>9.9</v>
      </c>
      <c r="J26" s="10">
        <f t="shared" si="0"/>
        <v>9.850000000000001</v>
      </c>
      <c r="K26" s="30">
        <f>IF(ISBLANK(A26),"",weighting!$B$2*B26+weighting!$C$2*C26+weighting!$D$2*D26+weighting!$E$2*E26+weighting!$F$2*F26+weighting!$G$2*G26+weighting!$J$2*J26)</f>
        <v>3.5877000000000003</v>
      </c>
    </row>
    <row r="27" spans="1:11" ht="12.75">
      <c r="A27" s="18"/>
      <c r="B27" s="30"/>
      <c r="C27" s="30"/>
      <c r="D27" s="30"/>
      <c r="E27" s="30"/>
      <c r="F27" s="30"/>
      <c r="G27" s="30"/>
      <c r="H27" s="30"/>
      <c r="I27" s="30"/>
      <c r="J27" s="10">
        <f t="shared" si="0"/>
      </c>
      <c r="K27" s="30">
        <f>IF(ISBLANK(A27),"",weighting!$B$2*B27+weighting!$C$2*C27+weighting!$D$2*D27+weighting!$E$2*E27+weighting!$F$2*F27+weighting!$G$2*G27+weighting!$J$2*J27)</f>
      </c>
    </row>
    <row r="28" spans="1:11" ht="12.75">
      <c r="A28" s="7" t="s">
        <v>0</v>
      </c>
      <c r="B28" s="8">
        <f aca="true" t="shared" si="1" ref="B28:K28">IF(COUNTBLANK(B8:B27)=20,"",MAX(B8:B27))</f>
        <v>0.75</v>
      </c>
      <c r="C28" s="8">
        <f t="shared" si="1"/>
        <v>0.75</v>
      </c>
      <c r="D28" s="8">
        <f t="shared" si="1"/>
        <v>9.8</v>
      </c>
      <c r="E28" s="8">
        <f t="shared" si="1"/>
        <v>1.962</v>
      </c>
      <c r="F28" s="8">
        <f t="shared" si="1"/>
        <v>1.15</v>
      </c>
      <c r="G28" s="8">
        <f t="shared" si="1"/>
        <v>2.07</v>
      </c>
      <c r="H28" s="8">
        <f t="shared" si="1"/>
        <v>10</v>
      </c>
      <c r="I28" s="8">
        <f t="shared" si="1"/>
        <v>10</v>
      </c>
      <c r="J28" s="8">
        <f t="shared" si="1"/>
        <v>10</v>
      </c>
      <c r="K28" s="8">
        <f t="shared" si="1"/>
        <v>3.8198499999999997</v>
      </c>
    </row>
    <row r="29" spans="1:11" ht="12.75">
      <c r="A29" s="7" t="s">
        <v>1</v>
      </c>
      <c r="B29" s="8">
        <f aca="true" t="shared" si="2" ref="B29:K29">IF(COUNTBLANK(B8:B27)=20,"",MIN(B8:B27))</f>
        <v>0.26</v>
      </c>
      <c r="C29" s="8">
        <f t="shared" si="2"/>
        <v>0.45</v>
      </c>
      <c r="D29" s="8">
        <f t="shared" si="2"/>
        <v>8.62</v>
      </c>
      <c r="E29" s="8">
        <f t="shared" si="2"/>
        <v>0.52</v>
      </c>
      <c r="F29" s="8">
        <f t="shared" si="2"/>
        <v>0.6</v>
      </c>
      <c r="G29" s="8">
        <f t="shared" si="2"/>
        <v>0.75</v>
      </c>
      <c r="H29" s="8">
        <f t="shared" si="2"/>
        <v>9.8</v>
      </c>
      <c r="I29" s="8">
        <f t="shared" si="2"/>
        <v>9.8</v>
      </c>
      <c r="J29" s="8">
        <f t="shared" si="2"/>
        <v>9.8</v>
      </c>
      <c r="K29" s="8">
        <f t="shared" si="2"/>
        <v>3.3175000000000003</v>
      </c>
    </row>
    <row r="30" spans="1:11" ht="12.75">
      <c r="A30" s="7" t="s">
        <v>2</v>
      </c>
      <c r="B30" s="8">
        <f aca="true" t="shared" si="3" ref="B30:K30">IF(ISERR(AVERAGE(B8:B27)),"",AVERAGE(B8:B27))</f>
        <v>0.6952631578947369</v>
      </c>
      <c r="C30" s="8">
        <f t="shared" si="3"/>
        <v>0.6969736842105262</v>
      </c>
      <c r="D30" s="8">
        <f t="shared" si="3"/>
        <v>9.360368421052634</v>
      </c>
      <c r="E30" s="8">
        <f t="shared" si="3"/>
        <v>1.043315789473684</v>
      </c>
      <c r="F30" s="8">
        <f t="shared" si="3"/>
        <v>0.7842105263157895</v>
      </c>
      <c r="G30" s="8">
        <f t="shared" si="3"/>
        <v>1.2778684210526314</v>
      </c>
      <c r="H30" s="8">
        <f t="shared" si="3"/>
        <v>9.894736842105265</v>
      </c>
      <c r="I30" s="8">
        <f t="shared" si="3"/>
        <v>9.927368421052632</v>
      </c>
      <c r="J30" s="8">
        <f t="shared" si="3"/>
        <v>9.911052631578945</v>
      </c>
      <c r="K30" s="8">
        <f t="shared" si="3"/>
        <v>3.487186842105264</v>
      </c>
    </row>
    <row r="31" spans="1:11" ht="12.75">
      <c r="A31" s="7" t="s">
        <v>3</v>
      </c>
      <c r="B31" s="8">
        <f aca="true" t="shared" si="4" ref="B31:K31">IF(ISERR(STDEV(B8:B27)),"",STDEV(B8:B27))</f>
        <v>0.12877061522346323</v>
      </c>
      <c r="C31" s="8">
        <f t="shared" si="4"/>
        <v>0.07080185058869456</v>
      </c>
      <c r="D31" s="8">
        <f t="shared" si="4"/>
        <v>0.3227522631861291</v>
      </c>
      <c r="E31" s="8">
        <f t="shared" si="4"/>
        <v>0.32460369899850045</v>
      </c>
      <c r="F31" s="8">
        <f t="shared" si="4"/>
        <v>0.10792568376607276</v>
      </c>
      <c r="G31" s="8">
        <f t="shared" si="4"/>
        <v>0.3614203401590754</v>
      </c>
      <c r="H31" s="8">
        <f t="shared" si="4"/>
        <v>0.08133390853970335</v>
      </c>
      <c r="I31" s="8">
        <f t="shared" si="4"/>
        <v>0.07217587356679736</v>
      </c>
      <c r="J31" s="8">
        <f t="shared" si="4"/>
        <v>0.07362779795442952</v>
      </c>
      <c r="K31" s="8">
        <f t="shared" si="4"/>
        <v>0.12158946162540335</v>
      </c>
    </row>
    <row r="32" spans="2:10" ht="12">
      <c r="B32" s="13"/>
      <c r="C32" s="13"/>
      <c r="D32" s="13"/>
      <c r="E32" s="13"/>
      <c r="F32" s="13"/>
      <c r="G32" s="13"/>
      <c r="H32" s="13"/>
      <c r="I32" s="14"/>
      <c r="J32" s="15"/>
    </row>
    <row r="33" ht="12">
      <c r="C33" s="13"/>
    </row>
    <row r="34" spans="1:11" ht="12.75">
      <c r="A34" s="2" t="s">
        <v>11</v>
      </c>
      <c r="B34" s="34" t="str">
        <f>B4</f>
        <v>1A</v>
      </c>
      <c r="C34" s="34"/>
      <c r="D34" s="34"/>
      <c r="E34" s="34"/>
      <c r="F34" s="34"/>
      <c r="G34" s="34"/>
      <c r="H34" s="34"/>
      <c r="I34" s="34"/>
      <c r="J34" s="34"/>
      <c r="K34" s="34"/>
    </row>
    <row r="35" spans="1:10" ht="12.75">
      <c r="A35" s="1"/>
      <c r="B35" s="37" t="s">
        <v>13</v>
      </c>
      <c r="C35" s="37"/>
      <c r="D35" s="37"/>
      <c r="E35" s="37"/>
      <c r="F35" s="37"/>
      <c r="G35" s="37"/>
      <c r="H35" s="37"/>
      <c r="I35" s="37"/>
      <c r="J35" s="37"/>
    </row>
    <row r="36" spans="1:10" ht="12.75">
      <c r="A36" s="1"/>
      <c r="B36" s="36"/>
      <c r="C36" s="36"/>
      <c r="D36" s="36"/>
      <c r="E36" s="36"/>
      <c r="F36" s="36"/>
      <c r="G36" s="36"/>
      <c r="H36" s="36"/>
      <c r="I36" s="36"/>
      <c r="J36" s="36"/>
    </row>
    <row r="37" spans="1:13" s="29" customFormat="1" ht="26.25">
      <c r="A37" s="26"/>
      <c r="B37" s="27" t="str">
        <f aca="true" t="shared" si="5" ref="B37:I37">B7</f>
        <v>Groove 1</v>
      </c>
      <c r="C37" s="27" t="str">
        <f t="shared" si="5"/>
        <v>Groove 2</v>
      </c>
      <c r="D37" s="27" t="str">
        <f t="shared" si="5"/>
        <v>Groove 3</v>
      </c>
      <c r="E37" s="27" t="str">
        <f t="shared" si="5"/>
        <v>Land 2</v>
      </c>
      <c r="F37" s="27" t="str">
        <f t="shared" si="5"/>
        <v>Land 3</v>
      </c>
      <c r="G37" s="27" t="str">
        <f t="shared" si="5"/>
        <v>Under-crown</v>
      </c>
      <c r="H37" s="27" t="str">
        <f t="shared" si="5"/>
        <v>Thrust</v>
      </c>
      <c r="I37" s="27" t="str">
        <f t="shared" si="5"/>
        <v>Anti-thrust</v>
      </c>
      <c r="J37" s="28" t="str">
        <f>J7</f>
        <v>Average Skirt</v>
      </c>
      <c r="K37" s="28" t="s">
        <v>26</v>
      </c>
      <c r="L37" s="28" t="s">
        <v>2</v>
      </c>
      <c r="M37" s="28" t="s">
        <v>4</v>
      </c>
    </row>
    <row r="38" spans="1:17" ht="12.75">
      <c r="A38" s="22" t="str">
        <f aca="true" t="shared" si="6" ref="A38:A57">IF(A8&lt;&gt;"",A8,"")</f>
        <v>HILLS</v>
      </c>
      <c r="B38" s="10">
        <f aca="true" t="shared" si="7" ref="B38:K38">IF(ISNUMBER(B8),IF(B$31=0,0,(B8-B$30)/B$31),"")</f>
        <v>0.4250724593516543</v>
      </c>
      <c r="C38" s="10">
        <f t="shared" si="7"/>
        <v>0.042743456058152794</v>
      </c>
      <c r="D38" s="10">
        <f t="shared" si="7"/>
        <v>0.02984201830929024</v>
      </c>
      <c r="E38" s="10">
        <f t="shared" si="7"/>
        <v>-0.44151003181989623</v>
      </c>
      <c r="F38" s="10">
        <f t="shared" si="7"/>
        <v>-0.3169822522499858</v>
      </c>
      <c r="G38" s="10">
        <f t="shared" si="7"/>
        <v>0.19957808383341316</v>
      </c>
      <c r="H38" s="10">
        <f t="shared" si="7"/>
        <v>-1.1647890013673543</v>
      </c>
      <c r="I38" s="10">
        <f t="shared" si="7"/>
        <v>-1.764695247294161</v>
      </c>
      <c r="J38" s="10">
        <f t="shared" si="7"/>
        <v>-1.5082976085700468</v>
      </c>
      <c r="K38" s="10">
        <f t="shared" si="7"/>
        <v>-0.25238077128596387</v>
      </c>
      <c r="L38" s="10">
        <f aca="true" t="shared" si="8" ref="L38:L57">IF(ISERR(AVERAGE(B38:K38)),"",AVERAGE(B38:K38))</f>
        <v>-0.4751418895034897</v>
      </c>
      <c r="M38" s="10">
        <f aca="true" t="shared" si="9" ref="M38:M57">IF(ISERR(STDEV(B38:K38)),"",STDEV(B38:K38))</f>
        <v>0.7505987776013703</v>
      </c>
      <c r="N38" s="23"/>
      <c r="O38" s="23"/>
      <c r="P38" s="23"/>
      <c r="Q38" s="23"/>
    </row>
    <row r="39" spans="1:13" ht="12.75">
      <c r="A39" s="22" t="str">
        <f t="shared" si="6"/>
        <v>GARCIA, P</v>
      </c>
      <c r="B39" s="10">
        <f aca="true" t="shared" si="10" ref="B39:K39">IF(ISNUMBER(B9),IF(B$31=0,0,(B9-B$30)/B$31),"")</f>
        <v>0.4250724593516543</v>
      </c>
      <c r="C39" s="10">
        <f t="shared" si="10"/>
        <v>-0.23973503615223934</v>
      </c>
      <c r="D39" s="10">
        <f t="shared" si="10"/>
        <v>-0.187042595632611</v>
      </c>
      <c r="E39" s="10">
        <f t="shared" si="10"/>
        <v>0.11301229973502416</v>
      </c>
      <c r="F39" s="10">
        <f t="shared" si="10"/>
        <v>-0.3169822522499858</v>
      </c>
      <c r="G39" s="10">
        <f t="shared" si="10"/>
        <v>-0.2707883596411749</v>
      </c>
      <c r="H39" s="10">
        <f t="shared" si="10"/>
        <v>0.556510300653247</v>
      </c>
      <c r="I39" s="10">
        <f t="shared" si="10"/>
        <v>0.17501109890518937</v>
      </c>
      <c r="J39" s="10">
        <f t="shared" si="10"/>
        <v>0.3931581444140238</v>
      </c>
      <c r="K39" s="10">
        <f t="shared" si="10"/>
        <v>-0.18658559551121534</v>
      </c>
      <c r="L39" s="10">
        <f t="shared" si="8"/>
        <v>0.04616304638719123</v>
      </c>
      <c r="M39" s="10">
        <f t="shared" si="9"/>
        <v>0.32797867844254375</v>
      </c>
    </row>
    <row r="40" spans="1:13" ht="12.75">
      <c r="A40" s="22" t="str">
        <f t="shared" si="6"/>
        <v>RODRIGUEZ</v>
      </c>
      <c r="B40" s="10">
        <f aca="true" t="shared" si="11" ref="B40:K40">IF(ISNUMBER(B10),IF(B$31=0,0,(B10-B$30)/B$31),"")</f>
        <v>0.4250724593516543</v>
      </c>
      <c r="C40" s="10">
        <f t="shared" si="11"/>
        <v>0.18398270216334967</v>
      </c>
      <c r="D40" s="10">
        <f t="shared" si="11"/>
        <v>0.3706606973608603</v>
      </c>
      <c r="E40" s="10">
        <f t="shared" si="11"/>
        <v>-0.19505566223993182</v>
      </c>
      <c r="F40" s="10">
        <f t="shared" si="11"/>
        <v>-0.3169822522499858</v>
      </c>
      <c r="G40" s="10">
        <f t="shared" si="11"/>
        <v>-1.1838526322683156</v>
      </c>
      <c r="H40" s="10">
        <f t="shared" si="11"/>
        <v>0.06471050007593865</v>
      </c>
      <c r="I40" s="10">
        <f t="shared" si="11"/>
        <v>-0.37919071429461804</v>
      </c>
      <c r="J40" s="10">
        <f t="shared" si="11"/>
        <v>-0.15011492786713238</v>
      </c>
      <c r="K40" s="10">
        <f t="shared" si="11"/>
        <v>-0.2935027561451748</v>
      </c>
      <c r="L40" s="10">
        <f t="shared" si="8"/>
        <v>-0.14742725861133554</v>
      </c>
      <c r="M40" s="10">
        <f t="shared" si="9"/>
        <v>0.46323266745158004</v>
      </c>
    </row>
    <row r="41" spans="1:13" ht="12.75">
      <c r="A41" s="22" t="str">
        <f t="shared" si="6"/>
        <v>GARRETT</v>
      </c>
      <c r="B41" s="10">
        <f aca="true" t="shared" si="12" ref="B41:K41">IF(ISNUMBER(B11),IF(B$31=0,0,(B11-B$30)/B$31),"")</f>
        <v>0.4250724593516543</v>
      </c>
      <c r="C41" s="10">
        <f t="shared" si="12"/>
        <v>0.042743456058152794</v>
      </c>
      <c r="D41" s="10">
        <f t="shared" si="12"/>
        <v>0.587545311302767</v>
      </c>
      <c r="E41" s="10">
        <f t="shared" si="12"/>
        <v>-0.8419983823873387</v>
      </c>
      <c r="F41" s="10">
        <f t="shared" si="12"/>
        <v>-0.3169822522499858</v>
      </c>
      <c r="G41" s="10">
        <f t="shared" si="12"/>
        <v>-0.13244528803100195</v>
      </c>
      <c r="H41" s="10">
        <f t="shared" si="12"/>
        <v>-1.1647890013673543</v>
      </c>
      <c r="I41" s="10">
        <f t="shared" si="12"/>
        <v>-0.37919071429461804</v>
      </c>
      <c r="J41" s="10">
        <f t="shared" si="12"/>
        <v>-0.8292062682185776</v>
      </c>
      <c r="K41" s="10">
        <f t="shared" si="12"/>
        <v>-0.17424900005345023</v>
      </c>
      <c r="L41" s="10">
        <f t="shared" si="8"/>
        <v>-0.27834996798897527</v>
      </c>
      <c r="M41" s="10">
        <f t="shared" si="9"/>
        <v>0.5576121300356947</v>
      </c>
    </row>
    <row r="42" spans="1:13" ht="12.75">
      <c r="A42" s="22" t="str">
        <f t="shared" si="6"/>
        <v>VIERA</v>
      </c>
      <c r="B42" s="10">
        <f aca="true" t="shared" si="13" ref="B42:K42">IF(ISNUMBER(B12),IF(B$31=0,0,(B12-B$30)/B$31),"")</f>
        <v>0.4250724593516543</v>
      </c>
      <c r="C42" s="10">
        <f t="shared" si="13"/>
        <v>-0.09849579004704406</v>
      </c>
      <c r="D42" s="10">
        <f t="shared" si="13"/>
        <v>1.3621332182381451</v>
      </c>
      <c r="E42" s="10">
        <f t="shared" si="13"/>
        <v>-0.2874760508324186</v>
      </c>
      <c r="F42" s="10">
        <f t="shared" si="13"/>
        <v>0.5169249036692074</v>
      </c>
      <c r="G42" s="10">
        <f t="shared" si="13"/>
        <v>2.1917183150199016</v>
      </c>
      <c r="H42" s="10">
        <f t="shared" si="13"/>
        <v>1.2942100015192315</v>
      </c>
      <c r="I42" s="10">
        <f t="shared" si="13"/>
        <v>1.0063138187049252</v>
      </c>
      <c r="J42" s="10">
        <f t="shared" si="13"/>
        <v>1.2080677528357822</v>
      </c>
      <c r="K42" s="10">
        <f t="shared" si="13"/>
        <v>1.4870791882588554</v>
      </c>
      <c r="L42" s="10">
        <f t="shared" si="8"/>
        <v>0.9105547816718241</v>
      </c>
      <c r="M42" s="10">
        <f t="shared" si="9"/>
        <v>0.7649732792648045</v>
      </c>
    </row>
    <row r="43" spans="1:13" ht="12.75">
      <c r="A43" s="22" t="str">
        <f t="shared" si="6"/>
        <v>LOPEZ</v>
      </c>
      <c r="B43" s="10">
        <f aca="true" t="shared" si="14" ref="B43:K43">IF(ISNUMBER(B13),IF(B$31=0,0,(B13-B$30)/B$31),"")</f>
        <v>0.4250724593516543</v>
      </c>
      <c r="C43" s="10">
        <f t="shared" si="14"/>
        <v>0.6077004404789402</v>
      </c>
      <c r="D43" s="10">
        <f t="shared" si="14"/>
        <v>0.6804958601350104</v>
      </c>
      <c r="E43" s="10">
        <f t="shared" si="14"/>
        <v>0.11301229973502416</v>
      </c>
      <c r="F43" s="10">
        <f t="shared" si="14"/>
        <v>-0.3169822522499858</v>
      </c>
      <c r="G43" s="10">
        <f t="shared" si="14"/>
        <v>0.061235012223240196</v>
      </c>
      <c r="H43" s="10">
        <f t="shared" si="14"/>
        <v>-1.1647890013673543</v>
      </c>
      <c r="I43" s="10">
        <f t="shared" si="14"/>
        <v>-0.37919071429461804</v>
      </c>
      <c r="J43" s="10">
        <f t="shared" si="14"/>
        <v>-0.8292062682185776</v>
      </c>
      <c r="K43" s="10">
        <f t="shared" si="14"/>
        <v>0.3480002076585893</v>
      </c>
      <c r="L43" s="10">
        <f t="shared" si="8"/>
        <v>-0.0454651956548077</v>
      </c>
      <c r="M43" s="10">
        <f t="shared" si="9"/>
        <v>0.6163148227534929</v>
      </c>
    </row>
    <row r="44" spans="1:13" ht="12.75">
      <c r="A44" s="22" t="str">
        <f t="shared" si="6"/>
        <v>GARCIA, O</v>
      </c>
      <c r="B44" s="10">
        <f aca="true" t="shared" si="15" ref="B44:K44">IF(ISNUMBER(B14),IF(B$31=0,0,(B14-B$30)/B$31),"")</f>
        <v>0.4250724593516543</v>
      </c>
      <c r="C44" s="10">
        <f t="shared" si="15"/>
        <v>0.3252219482685465</v>
      </c>
      <c r="D44" s="10">
        <f t="shared" si="15"/>
        <v>0.18475959969636804</v>
      </c>
      <c r="E44" s="10">
        <f t="shared" si="15"/>
        <v>-0.3182828470299142</v>
      </c>
      <c r="F44" s="10">
        <f t="shared" si="15"/>
        <v>-0.3169822522499858</v>
      </c>
      <c r="G44" s="10">
        <f t="shared" si="15"/>
        <v>0.061235012223240196</v>
      </c>
      <c r="H44" s="10">
        <f t="shared" si="15"/>
        <v>1.0483101012305773</v>
      </c>
      <c r="I44" s="10">
        <f t="shared" si="15"/>
        <v>1.0063138187049252</v>
      </c>
      <c r="J44" s="10">
        <f t="shared" si="15"/>
        <v>1.072249484765493</v>
      </c>
      <c r="K44" s="10">
        <f t="shared" si="15"/>
        <v>0.010799931813019211</v>
      </c>
      <c r="L44" s="10">
        <f t="shared" si="8"/>
        <v>0.3498697256773924</v>
      </c>
      <c r="M44" s="10">
        <f t="shared" si="9"/>
        <v>0.5336969992838823</v>
      </c>
    </row>
    <row r="45" spans="1:13" ht="12.75">
      <c r="A45" s="22" t="str">
        <f t="shared" si="6"/>
        <v>CASTILLO</v>
      </c>
      <c r="B45" s="10">
        <f aca="true" t="shared" si="16" ref="B45:K45">IF(ISNUMBER(B15),IF(B$31=0,0,(B15-B$30)/B$31),"")</f>
        <v>0.4250724593516543</v>
      </c>
      <c r="C45" s="10">
        <f t="shared" si="16"/>
        <v>0.18398270216334967</v>
      </c>
      <c r="D45" s="10">
        <f t="shared" si="16"/>
        <v>0.09180905086412466</v>
      </c>
      <c r="E45" s="10">
        <f t="shared" si="16"/>
        <v>-0.5955440128073742</v>
      </c>
      <c r="F45" s="10">
        <f t="shared" si="16"/>
        <v>-0.3169822522499858</v>
      </c>
      <c r="G45" s="10">
        <f t="shared" si="16"/>
        <v>-0.07710805938693277</v>
      </c>
      <c r="H45" s="10">
        <f t="shared" si="16"/>
        <v>1.2942100015192315</v>
      </c>
      <c r="I45" s="10">
        <f t="shared" si="16"/>
        <v>1.0063138187049252</v>
      </c>
      <c r="J45" s="10">
        <f t="shared" si="16"/>
        <v>1.2080677528357822</v>
      </c>
      <c r="K45" s="10">
        <f t="shared" si="16"/>
        <v>-0.1906977939971346</v>
      </c>
      <c r="L45" s="10">
        <f t="shared" si="8"/>
        <v>0.30291236669976396</v>
      </c>
      <c r="M45" s="10">
        <f t="shared" si="9"/>
        <v>0.6624820802020241</v>
      </c>
    </row>
    <row r="46" spans="1:13" ht="12.75">
      <c r="A46" s="22" t="str">
        <f t="shared" si="6"/>
        <v>CUNNIFF</v>
      </c>
      <c r="B46" s="10">
        <f aca="true" t="shared" si="17" ref="B46:K46">IF(ISNUMBER(B16),IF(B$31=0,0,(B16-B$30)/B$31),"")</f>
        <v>-1.671679191104105</v>
      </c>
      <c r="C46" s="10">
        <f t="shared" si="17"/>
        <v>0.4664611943737434</v>
      </c>
      <c r="D46" s="10">
        <f t="shared" si="17"/>
        <v>0.8044299252446683</v>
      </c>
      <c r="E46" s="10">
        <f t="shared" si="17"/>
        <v>-0.5955440128073742</v>
      </c>
      <c r="F46" s="10">
        <f t="shared" si="17"/>
        <v>-0.3169822522499858</v>
      </c>
      <c r="G46" s="10">
        <f t="shared" si="17"/>
        <v>-0.5751431171835548</v>
      </c>
      <c r="H46" s="10">
        <f t="shared" si="17"/>
        <v>0.556510300653247</v>
      </c>
      <c r="I46" s="10">
        <f t="shared" si="17"/>
        <v>1.0063138187049252</v>
      </c>
      <c r="J46" s="10">
        <f t="shared" si="17"/>
        <v>0.8006129486248909</v>
      </c>
      <c r="K46" s="10">
        <f t="shared" si="17"/>
        <v>-0.07966843487725588</v>
      </c>
      <c r="L46" s="10">
        <f t="shared" si="8"/>
        <v>0.039531117937919906</v>
      </c>
      <c r="M46" s="10">
        <f t="shared" si="9"/>
        <v>0.8432224676632608</v>
      </c>
    </row>
    <row r="47" spans="1:13" ht="12.75">
      <c r="A47" s="22" t="str">
        <f t="shared" si="6"/>
        <v>KOBRINETZ</v>
      </c>
      <c r="B47" s="10">
        <f aca="true" t="shared" si="18" ref="B47:K47">IF(ISNUMBER(B17),IF(B$31=0,0,(B17-B$30)/B$31),"")</f>
        <v>0.4250724593516543</v>
      </c>
      <c r="C47" s="10">
        <f t="shared" si="18"/>
        <v>0.18398270216334967</v>
      </c>
      <c r="D47" s="10">
        <f t="shared" si="18"/>
        <v>-0.187042595632611</v>
      </c>
      <c r="E47" s="10">
        <f t="shared" si="18"/>
        <v>-0.16424886604243621</v>
      </c>
      <c r="F47" s="10">
        <f t="shared" si="18"/>
        <v>-0.3169822522499858</v>
      </c>
      <c r="G47" s="10">
        <f t="shared" si="18"/>
        <v>-0.7411548031157624</v>
      </c>
      <c r="H47" s="10">
        <f t="shared" si="18"/>
        <v>0.06471050007593865</v>
      </c>
      <c r="I47" s="10">
        <f t="shared" si="18"/>
        <v>-0.37919071429461804</v>
      </c>
      <c r="J47" s="10">
        <f t="shared" si="18"/>
        <v>-0.15011492786713238</v>
      </c>
      <c r="K47" s="10">
        <f t="shared" si="18"/>
        <v>-0.44565410012426815</v>
      </c>
      <c r="L47" s="10">
        <f t="shared" si="8"/>
        <v>-0.17106225977358713</v>
      </c>
      <c r="M47" s="10">
        <f t="shared" si="9"/>
        <v>0.3337962105103859</v>
      </c>
    </row>
    <row r="48" spans="1:13" ht="12.75">
      <c r="A48" s="22" t="str">
        <f t="shared" si="6"/>
        <v>TSCHIRHART</v>
      </c>
      <c r="B48" s="10">
        <f aca="true" t="shared" si="19" ref="B48:K48">IF(ISNUMBER(B18),IF(B$31=0,0,(B18-B$30)/B$31),"")</f>
        <v>0.4250724593516543</v>
      </c>
      <c r="C48" s="10">
        <f t="shared" si="19"/>
        <v>0.7489396865841371</v>
      </c>
      <c r="D48" s="10">
        <f t="shared" si="19"/>
        <v>0.5255782787479326</v>
      </c>
      <c r="E48" s="10">
        <f t="shared" si="19"/>
        <v>-1.6121682873247278</v>
      </c>
      <c r="F48" s="10">
        <f t="shared" si="19"/>
        <v>-0.3169822522499858</v>
      </c>
      <c r="G48" s="10">
        <f t="shared" si="19"/>
        <v>0.6146072986639315</v>
      </c>
      <c r="H48" s="10">
        <f t="shared" si="19"/>
        <v>-1.1647890013673543</v>
      </c>
      <c r="I48" s="10">
        <f t="shared" si="19"/>
        <v>-1.764695247294161</v>
      </c>
      <c r="J48" s="10">
        <f t="shared" si="19"/>
        <v>-1.5082976085700468</v>
      </c>
      <c r="K48" s="10">
        <f t="shared" si="19"/>
        <v>-0.29350275614517846</v>
      </c>
      <c r="L48" s="10">
        <f t="shared" si="8"/>
        <v>-0.4346237429603799</v>
      </c>
      <c r="M48" s="10">
        <f t="shared" si="9"/>
        <v>1.0021170114292286</v>
      </c>
    </row>
    <row r="49" spans="1:13" ht="12.75">
      <c r="A49" s="22" t="str">
        <f t="shared" si="6"/>
        <v>RAMIREZ</v>
      </c>
      <c r="B49" s="10">
        <f aca="true" t="shared" si="20" ref="B49:K49">IF(ISNUMBER(B19),IF(B$31=0,0,(B19-B$30)/B$31),"")</f>
        <v>0.4250724593516543</v>
      </c>
      <c r="C49" s="10">
        <f t="shared" si="20"/>
        <v>0.18398270216334967</v>
      </c>
      <c r="D49" s="10">
        <f t="shared" si="20"/>
        <v>-2.293921702496844</v>
      </c>
      <c r="E49" s="10">
        <f t="shared" si="20"/>
        <v>-0.37989643942490503</v>
      </c>
      <c r="F49" s="10">
        <f t="shared" si="20"/>
        <v>-0.3169822522499858</v>
      </c>
      <c r="G49" s="10">
        <f t="shared" si="20"/>
        <v>-0.10477667370896737</v>
      </c>
      <c r="H49" s="10">
        <f t="shared" si="20"/>
        <v>0.8024102009419231</v>
      </c>
      <c r="I49" s="10">
        <f t="shared" si="20"/>
        <v>1.0063138187049252</v>
      </c>
      <c r="J49" s="10">
        <f t="shared" si="20"/>
        <v>0.936431216695204</v>
      </c>
      <c r="K49" s="10">
        <f t="shared" si="20"/>
        <v>-1.3955719503721493</v>
      </c>
      <c r="L49" s="10">
        <f t="shared" si="8"/>
        <v>-0.11369386203957951</v>
      </c>
      <c r="M49" s="10">
        <f t="shared" si="9"/>
        <v>1.0585200042075258</v>
      </c>
    </row>
    <row r="50" spans="1:13" ht="12.75">
      <c r="A50" s="22" t="str">
        <f t="shared" si="6"/>
        <v>ADAMS</v>
      </c>
      <c r="B50" s="10">
        <f aca="true" t="shared" si="21" ref="B50:K50">IF(ISNUMBER(B20),IF(B$31=0,0,(B20-B$30)/B$31),"")</f>
        <v>-0.3515022260023304</v>
      </c>
      <c r="C50" s="10">
        <f t="shared" si="21"/>
        <v>0.042743456058152794</v>
      </c>
      <c r="D50" s="10">
        <f t="shared" si="21"/>
        <v>-1.0855645676776524</v>
      </c>
      <c r="E50" s="10">
        <f t="shared" si="21"/>
        <v>-0.04102168125245382</v>
      </c>
      <c r="F50" s="10">
        <f t="shared" si="21"/>
        <v>-0.3169822522499858</v>
      </c>
      <c r="G50" s="10">
        <f t="shared" si="21"/>
        <v>-1.4605387754886612</v>
      </c>
      <c r="H50" s="10">
        <f t="shared" si="21"/>
        <v>0.06471050007593865</v>
      </c>
      <c r="I50" s="10">
        <f t="shared" si="21"/>
        <v>-0.37919071429461804</v>
      </c>
      <c r="J50" s="10">
        <f t="shared" si="21"/>
        <v>-0.15011492786713238</v>
      </c>
      <c r="K50" s="10">
        <f t="shared" si="21"/>
        <v>-1.136503445759089</v>
      </c>
      <c r="L50" s="10">
        <f t="shared" si="8"/>
        <v>-0.4813964634457831</v>
      </c>
      <c r="M50" s="10">
        <f t="shared" si="9"/>
        <v>0.5460858052271061</v>
      </c>
    </row>
    <row r="51" spans="1:13" ht="12.75">
      <c r="A51" s="22" t="str">
        <f t="shared" si="6"/>
        <v>MACH</v>
      </c>
      <c r="B51" s="10">
        <f aca="true" t="shared" si="22" ref="B51:K51">IF(ISNUMBER(B21),IF(B$31=0,0,(B21-B$30)/B$31),"")</f>
        <v>-3.3801434988828714</v>
      </c>
      <c r="C51" s="10">
        <f t="shared" si="22"/>
        <v>-1.652127497204208</v>
      </c>
      <c r="D51" s="10">
        <f t="shared" si="22"/>
        <v>-0.187042595632611</v>
      </c>
      <c r="E51" s="10">
        <f t="shared" si="22"/>
        <v>0.6059210388949531</v>
      </c>
      <c r="F51" s="10">
        <f t="shared" si="22"/>
        <v>-1.7068275121153085</v>
      </c>
      <c r="G51" s="10">
        <f t="shared" si="22"/>
        <v>-0.10477667370896737</v>
      </c>
      <c r="H51" s="10">
        <f t="shared" si="22"/>
        <v>1.0483101012305773</v>
      </c>
      <c r="I51" s="10">
        <f t="shared" si="22"/>
        <v>0.7292129121050214</v>
      </c>
      <c r="J51" s="10">
        <f t="shared" si="22"/>
        <v>0.936431216695204</v>
      </c>
      <c r="K51" s="10">
        <f t="shared" si="22"/>
        <v>-0.5607956577300698</v>
      </c>
      <c r="L51" s="10">
        <f t="shared" si="8"/>
        <v>-0.42718381663482796</v>
      </c>
      <c r="M51" s="10">
        <f t="shared" si="9"/>
        <v>1.4328875076567162</v>
      </c>
    </row>
    <row r="52" spans="1:13" ht="12.75">
      <c r="A52" s="22" t="str">
        <f t="shared" si="6"/>
        <v>HSU</v>
      </c>
      <c r="B52" s="10">
        <f aca="true" t="shared" si="23" ref="B52:K52">IF(ISNUMBER(B22),IF(B$31=0,0,(B22-B$30)/B$31),"")</f>
        <v>0.4250724593516543</v>
      </c>
      <c r="C52" s="10">
        <f t="shared" si="23"/>
        <v>-3.488237696571765</v>
      </c>
      <c r="D52" s="10">
        <f t="shared" si="23"/>
        <v>-0.89966347001316</v>
      </c>
      <c r="E52" s="10">
        <f t="shared" si="23"/>
        <v>1.8689996829922713</v>
      </c>
      <c r="F52" s="10">
        <f t="shared" si="23"/>
        <v>3.3892717740575398</v>
      </c>
      <c r="G52" s="10">
        <f t="shared" si="23"/>
        <v>1.0296365134944498</v>
      </c>
      <c r="H52" s="10">
        <f t="shared" si="23"/>
        <v>-1.1647890013673543</v>
      </c>
      <c r="I52" s="10">
        <f t="shared" si="23"/>
        <v>-1.764695247294161</v>
      </c>
      <c r="J52" s="10">
        <f t="shared" si="23"/>
        <v>-1.5082976085700468</v>
      </c>
      <c r="K52" s="10">
        <f t="shared" si="23"/>
        <v>1.207449691216188</v>
      </c>
      <c r="L52" s="10">
        <f t="shared" si="8"/>
        <v>-0.09052529027043847</v>
      </c>
      <c r="M52" s="10">
        <f t="shared" si="9"/>
        <v>2.036341719596108</v>
      </c>
    </row>
    <row r="53" spans="1:13" ht="12.75">
      <c r="A53" s="22" t="str">
        <f t="shared" si="6"/>
        <v>CAPRONI</v>
      </c>
      <c r="B53" s="10">
        <f aca="true" t="shared" si="24" ref="B53:K53">IF(ISNUMBER(B23),IF(B$31=0,0,(B23-B$30)/B$31),"")</f>
        <v>0.4250724593516543</v>
      </c>
      <c r="C53" s="10">
        <f t="shared" si="24"/>
        <v>0.7489396865841371</v>
      </c>
      <c r="D53" s="10">
        <f t="shared" si="24"/>
        <v>0.8044299252446683</v>
      </c>
      <c r="E53" s="10">
        <f t="shared" si="24"/>
        <v>-0.9036119747823299</v>
      </c>
      <c r="F53" s="10">
        <f t="shared" si="24"/>
        <v>0.14629950103845546</v>
      </c>
      <c r="G53" s="10">
        <f t="shared" si="24"/>
        <v>-1.4605387754886612</v>
      </c>
      <c r="H53" s="10">
        <f t="shared" si="24"/>
        <v>0.06471050007593865</v>
      </c>
      <c r="I53" s="10">
        <f t="shared" si="24"/>
        <v>1.0063138187049252</v>
      </c>
      <c r="J53" s="10">
        <f t="shared" si="24"/>
        <v>0.5289764124843128</v>
      </c>
      <c r="K53" s="10">
        <f t="shared" si="24"/>
        <v>-0.23181977885635655</v>
      </c>
      <c r="L53" s="10">
        <f t="shared" si="8"/>
        <v>0.11287717743567441</v>
      </c>
      <c r="M53" s="10">
        <f t="shared" si="9"/>
        <v>0.7875979831573053</v>
      </c>
    </row>
    <row r="54" spans="1:13" ht="12.75">
      <c r="A54" s="22" t="str">
        <f t="shared" si="6"/>
        <v>WALKER</v>
      </c>
      <c r="B54" s="10">
        <f aca="true" t="shared" si="25" ref="B54:K57">IF(ISNUMBER(B24),IF(B$31=0,0,(B24-B$30)/B$31),"")</f>
        <v>-0.9727619742855188</v>
      </c>
      <c r="C54" s="10">
        <f t="shared" si="25"/>
        <v>0.3252219482685465</v>
      </c>
      <c r="D54" s="10">
        <f t="shared" si="25"/>
        <v>-2.200971153664595</v>
      </c>
      <c r="E54" s="10">
        <f t="shared" si="25"/>
        <v>0.020591911142537375</v>
      </c>
      <c r="F54" s="10">
        <f t="shared" si="25"/>
        <v>0.42426855301151917</v>
      </c>
      <c r="G54" s="10">
        <f t="shared" si="25"/>
        <v>-0.8241606460818662</v>
      </c>
      <c r="H54" s="10">
        <f t="shared" si="25"/>
        <v>-1.1647890013673543</v>
      </c>
      <c r="I54" s="10">
        <f t="shared" si="25"/>
        <v>-0.37919071429461804</v>
      </c>
      <c r="J54" s="10">
        <f t="shared" si="25"/>
        <v>-0.8292062682185776</v>
      </c>
      <c r="K54" s="10">
        <f t="shared" si="25"/>
        <v>-1.375010957942542</v>
      </c>
      <c r="L54" s="10">
        <f t="shared" si="8"/>
        <v>-0.6976008303432468</v>
      </c>
      <c r="M54" s="10">
        <f t="shared" si="9"/>
        <v>0.8143344792062459</v>
      </c>
    </row>
    <row r="55" spans="1:13" ht="12.75">
      <c r="A55" s="22" t="str">
        <f t="shared" si="6"/>
        <v>KIRKPATRICK</v>
      </c>
      <c r="B55" s="10">
        <f t="shared" si="25"/>
        <v>0.4250724593516543</v>
      </c>
      <c r="C55" s="10">
        <f t="shared" si="25"/>
        <v>0.6430102520052402</v>
      </c>
      <c r="D55" s="10">
        <f t="shared" si="25"/>
        <v>1.0306095940698</v>
      </c>
      <c r="E55" s="10">
        <f t="shared" si="25"/>
        <v>2.830171724354133</v>
      </c>
      <c r="F55" s="10">
        <f t="shared" si="25"/>
        <v>1.3508320595884016</v>
      </c>
      <c r="G55" s="10">
        <f t="shared" si="25"/>
        <v>1.8928972803419284</v>
      </c>
      <c r="H55" s="10">
        <f t="shared" si="25"/>
        <v>1.2942100015192315</v>
      </c>
      <c r="I55" s="10">
        <f t="shared" si="25"/>
        <v>1.0063138187049252</v>
      </c>
      <c r="J55" s="10">
        <f t="shared" si="25"/>
        <v>1.2080677528357822</v>
      </c>
      <c r="K55" s="10">
        <f t="shared" si="25"/>
        <v>2.7359538684332265</v>
      </c>
      <c r="L55" s="10">
        <f t="shared" si="8"/>
        <v>1.4417138811204322</v>
      </c>
      <c r="M55" s="10">
        <f t="shared" si="9"/>
        <v>0.8111112690469866</v>
      </c>
    </row>
    <row r="56" spans="1:13" ht="12.75">
      <c r="A56" s="22" t="str">
        <f t="shared" si="6"/>
        <v>BROWN</v>
      </c>
      <c r="B56" s="10">
        <f t="shared" si="25"/>
        <v>0.4250724593516543</v>
      </c>
      <c r="C56" s="10">
        <f t="shared" si="25"/>
        <v>0.7489396865841371</v>
      </c>
      <c r="D56" s="10">
        <f t="shared" si="25"/>
        <v>0.5689552015363173</v>
      </c>
      <c r="E56" s="10">
        <f t="shared" si="25"/>
        <v>0.8246492918971714</v>
      </c>
      <c r="F56" s="10">
        <f t="shared" si="25"/>
        <v>-0.3169822522499858</v>
      </c>
      <c r="G56" s="10">
        <f t="shared" si="25"/>
        <v>0.8843762883037682</v>
      </c>
      <c r="H56" s="10">
        <f t="shared" si="25"/>
        <v>-1.1647890013673543</v>
      </c>
      <c r="I56" s="10">
        <f t="shared" si="25"/>
        <v>-0.37919071429461804</v>
      </c>
      <c r="J56" s="10">
        <f t="shared" si="25"/>
        <v>-0.8292062682185776</v>
      </c>
      <c r="K56" s="10">
        <f t="shared" si="25"/>
        <v>0.8266601114198561</v>
      </c>
      <c r="L56" s="10">
        <f t="shared" si="8"/>
        <v>0.15884848029623688</v>
      </c>
      <c r="M56" s="10">
        <f t="shared" si="9"/>
        <v>0.7635511688472648</v>
      </c>
    </row>
    <row r="57" spans="1:13" ht="12.75">
      <c r="A57" s="22">
        <f t="shared" si="6"/>
      </c>
      <c r="B57" s="10">
        <f t="shared" si="25"/>
      </c>
      <c r="C57" s="10">
        <f t="shared" si="25"/>
      </c>
      <c r="D57" s="10">
        <f t="shared" si="25"/>
      </c>
      <c r="E57" s="10">
        <f t="shared" si="25"/>
      </c>
      <c r="F57" s="10">
        <f t="shared" si="25"/>
      </c>
      <c r="G57" s="10">
        <f t="shared" si="25"/>
      </c>
      <c r="H57" s="10">
        <f t="shared" si="25"/>
      </c>
      <c r="I57" s="10">
        <f t="shared" si="25"/>
      </c>
      <c r="J57" s="10">
        <f t="shared" si="25"/>
      </c>
      <c r="K57" s="10">
        <f t="shared" si="25"/>
      </c>
      <c r="L57" s="10">
        <f t="shared" si="8"/>
      </c>
      <c r="M57" s="10">
        <f t="shared" si="9"/>
      </c>
    </row>
    <row r="58" spans="1:13" ht="12.75">
      <c r="A58" s="7" t="s">
        <v>5</v>
      </c>
      <c r="B58" s="10">
        <f aca="true" t="shared" si="26" ref="B58:M58">IF(ABS(MAX(B38:B57))&gt;=ABS(MIN(B38:B57)),MAX(B38:B57),MIN(B38:B57))</f>
        <v>-3.3801434988828714</v>
      </c>
      <c r="C58" s="10">
        <f t="shared" si="26"/>
        <v>-3.488237696571765</v>
      </c>
      <c r="D58" s="10">
        <f t="shared" si="26"/>
        <v>-2.293921702496844</v>
      </c>
      <c r="E58" s="10">
        <f t="shared" si="26"/>
        <v>2.830171724354133</v>
      </c>
      <c r="F58" s="10">
        <f t="shared" si="26"/>
        <v>3.3892717740575398</v>
      </c>
      <c r="G58" s="10">
        <f t="shared" si="26"/>
        <v>2.1917183150199016</v>
      </c>
      <c r="H58" s="10">
        <f t="shared" si="26"/>
        <v>1.2942100015192315</v>
      </c>
      <c r="I58" s="10">
        <f t="shared" si="26"/>
        <v>-1.764695247294161</v>
      </c>
      <c r="J58" s="10">
        <f t="shared" si="26"/>
        <v>-1.5082976085700468</v>
      </c>
      <c r="K58" s="10">
        <f t="shared" si="26"/>
        <v>2.7359538684332265</v>
      </c>
      <c r="L58" s="10">
        <f t="shared" si="26"/>
        <v>1.4417138811204322</v>
      </c>
      <c r="M58" s="10">
        <f t="shared" si="26"/>
        <v>2.036341719596108</v>
      </c>
    </row>
    <row r="59" spans="1:13" ht="12.75">
      <c r="A59" s="7" t="s">
        <v>6</v>
      </c>
      <c r="B59" s="10">
        <f>IF(MAX(B38:B57)&lt;0,MAX(B38:B57),IF(MIN(B38:B57)&gt;=0,MIN(B38:B57),IF(ABS(DMAX(B37:B57,1,criteria!B1:B2))&lt;MIN(DMIN(B37:B57,1,criteria!B3:B4)),DMAX(B37:B57,1,criteria!B1:B2),DMIN(B37:B57,1,criteria!B3:B4))))</f>
        <v>-0.3515022260023304</v>
      </c>
      <c r="C59" s="10">
        <f>IF(MAX(C38:C57)&lt;0,MAX(C38:C57),IF(MIN(C38:C57)&gt;=0,MIN(C38:C57),IF(ABS(DMAX(C37:C57,1,criteria!C1:C2))&lt;MIN(DMIN(C37:C57,1,criteria!C3:C4)),DMAX(C37:C57,1,criteria!C1:C2),DMIN(C37:C57,1,criteria!C3:C4))))</f>
        <v>0.042743456058152794</v>
      </c>
      <c r="D59" s="10">
        <f>IF(MAX(D38:D57)&lt;0,MAX(D38:D57),IF(MIN(D38:D57)&gt;=0,MIN(D38:D57),IF(ABS(DMAX(D37:D57,1,criteria!D1:D2))&lt;MIN(DMIN(D37:D57,1,criteria!D3:D4)),DMAX(D37:D57,1,criteria!D1:D2),DMIN(D37:D57,1,criteria!D3:D4))))</f>
        <v>0.02984201830929024</v>
      </c>
      <c r="E59" s="10">
        <f>IF(MAX(E38:E57)&lt;0,MAX(E38:E57),IF(MIN(E38:E57)&gt;=0,MIN(E38:E57),IF(ABS(DMAX(E37:E57,1,criteria!E1:E2))&lt;MIN(DMIN(E37:E57,1,criteria!E3:E4)),DMAX(E37:E57,1,criteria!E1:E2),DMIN(E37:E57,1,criteria!E3:E4))))</f>
        <v>0.020591911142537375</v>
      </c>
      <c r="F59" s="10">
        <f>IF(MAX(F38:F57)&lt;0,MAX(F38:F57),IF(MIN(F38:F57)&gt;=0,MIN(F38:F57),IF(ABS(DMAX(F37:F57,1,criteria!F1:F2))&lt;MIN(DMIN(F37:F57,1,criteria!F3:F4)),DMAX(F37:F57,1,criteria!F1:F2),DMIN(F37:F57,1,criteria!F3:F4))))</f>
        <v>0.14629950103845546</v>
      </c>
      <c r="G59" s="10">
        <f>IF(MAX(G38:G57)&lt;0,MAX(G38:G57),IF(MIN(G38:G57)&gt;=0,MIN(G38:G57),IF(ABS(DMAX(G37:G57,1,criteria!G1:G2))&lt;MIN(DMIN(G37:G57,1,criteria!G3:G4)),DMAX(G37:G57,1,criteria!G1:G2),DMIN(G37:G57,1,criteria!G3:G4))))</f>
        <v>0.061235012223240196</v>
      </c>
      <c r="H59" s="10">
        <f>IF(MAX(H38:H57)&lt;0,MAX(H38:H57),IF(MIN(H38:H57)&gt;=0,MIN(H38:H57),IF(ABS(DMAX(H37:H57,1,criteria!H1:H2))&lt;MIN(DMIN(H37:H57,1,criteria!H3:H4)),DMAX(H37:H57,1,criteria!H1:H2),DMIN(H37:H57,1,criteria!H3:H4))))</f>
        <v>0.06471050007593865</v>
      </c>
      <c r="I59" s="10">
        <f>IF(MAX(I38:I57)&lt;0,MAX(I38:I57),IF(MIN(I38:I57)&gt;=0,MIN(I38:I57),IF(ABS(DMAX(I37:I57,1,criteria!I1:I2))&lt;MIN(DMIN(I37:I57,1,criteria!I3:I4)),DMAX(I37:I57,1,criteria!I1:I2),DMIN(I37:I57,1,criteria!I3:I4))))</f>
        <v>0.17501109890518937</v>
      </c>
      <c r="J59" s="10">
        <f>IF(MAX(J38:J57)&lt;0,MAX(J38:J57),IF(MIN(J38:J57)&gt;=0,MIN(J38:J57),IF(ABS(DMAX(J37:J57,1,criteria!J1:J2))&lt;MIN(DMIN(J37:J57,1,criteria!J3:J4)),DMAX(J37:J57,1,criteria!J1:J2),DMIN(J37:J57,1,criteria!J3:J4))))</f>
        <v>-0.15011492786713238</v>
      </c>
      <c r="K59" s="10">
        <f>IF(MAX(K38:K57)&lt;0,MAX(K38:K57),IF(MIN(K38:K57)&gt;=0,MIN(K38:K57),IF(ABS(DMAX(K37:K57,1,criteria!K1:K2))&lt;MIN(DMIN(K37:K57,1,criteria!K3:K4)),DMAX(K37:K57,1,criteria!K1:K2),DMIN(K37:K57,1,criteria!K3:K4))))</f>
        <v>0.010799931813019211</v>
      </c>
      <c r="L59" s="10">
        <f>IF(MAX(L38:L57)&lt;0,MAX(L38:L57),IF(MIN(L38:L57)&gt;=0,MIN(L38:L57),IF(ABS(DMAX(L37:L57,1,criteria!L1:L2))&lt;MIN(DMIN(L37:L57,1,criteria!L3:L4)),DMAX(L37:L57,1,criteria!L1:L2),DMIN(L37:L57,1,criteria!L3:L4))))</f>
        <v>0.039531117937919906</v>
      </c>
      <c r="M59" s="10">
        <f>IF(MAX(M38:M57)&lt;0,MAX(M38:M57),IF(MIN(M38:M57)&gt;=0,MIN(M38:M57),IF(ABS(DMAX(M37:M57,1,criteria!M1:M2))&lt;MIN(DMIN(M37:M57,1,criteria!M3:M4)),DMAX(M37:M57,1,criteria!M1:M2),DMIN(M37:M57,1,criteria!M3:M4))))</f>
        <v>0.32797867844254375</v>
      </c>
    </row>
    <row r="60" spans="1:13" ht="12.75">
      <c r="A60" s="7" t="s">
        <v>7</v>
      </c>
      <c r="B60" s="10">
        <f aca="true" t="shared" si="27" ref="B60:K60">IF(ISERR(AVERAGE(B38:B57)),"",AVERAGE(B38:B57))</f>
        <v>-6.135443030823233E-16</v>
      </c>
      <c r="C60" s="10">
        <f t="shared" si="27"/>
        <v>1.5134092809363976E-15</v>
      </c>
      <c r="D60" s="10">
        <f t="shared" si="27"/>
        <v>-6.965188659753614E-15</v>
      </c>
      <c r="E60" s="10">
        <f t="shared" si="27"/>
        <v>7.304098846218135E-16</v>
      </c>
      <c r="F60" s="10">
        <f t="shared" si="27"/>
        <v>4.0902953538821554E-17</v>
      </c>
      <c r="G60" s="10">
        <f t="shared" si="27"/>
        <v>3.8565641908031755E-16</v>
      </c>
      <c r="H60" s="10">
        <f t="shared" si="27"/>
        <v>-2.4156115704212615E-14</v>
      </c>
      <c r="I60" s="10">
        <f t="shared" si="27"/>
        <v>-6.4276069846719586E-15</v>
      </c>
      <c r="J60" s="10">
        <f t="shared" si="27"/>
        <v>3.301452678490597E-14</v>
      </c>
      <c r="K60" s="10">
        <f t="shared" si="27"/>
        <v>-5.954301379437023E-15</v>
      </c>
      <c r="L60" s="24"/>
      <c r="M60" s="24"/>
    </row>
    <row r="61" spans="1:13" ht="12.75">
      <c r="A61" s="7" t="s">
        <v>8</v>
      </c>
      <c r="B61" s="10">
        <f aca="true" t="shared" si="28" ref="B61:K61">IF(ISERR(STDEV(B38:B57)),"",STDEV(B38:B57))</f>
        <v>1.0000000000000007</v>
      </c>
      <c r="C61" s="10">
        <f t="shared" si="28"/>
        <v>0.9999999999999797</v>
      </c>
      <c r="D61" s="10">
        <f t="shared" si="28"/>
        <v>1.0000000000002136</v>
      </c>
      <c r="E61" s="10">
        <f t="shared" si="28"/>
        <v>0.9999999999999984</v>
      </c>
      <c r="F61" s="10">
        <f t="shared" si="28"/>
        <v>0.9999999999999969</v>
      </c>
      <c r="G61" s="10">
        <f t="shared" si="28"/>
        <v>0.9999999999999998</v>
      </c>
      <c r="H61" s="10">
        <f t="shared" si="28"/>
        <v>1.000000000001338</v>
      </c>
      <c r="I61" s="10">
        <f t="shared" si="28"/>
        <v>1.000000000001521</v>
      </c>
      <c r="J61" s="10">
        <f t="shared" si="28"/>
        <v>0.9999999999963645</v>
      </c>
      <c r="K61" s="10">
        <f t="shared" si="28"/>
        <v>1.0000000000002403</v>
      </c>
      <c r="L61" s="24"/>
      <c r="M61" s="24"/>
    </row>
    <row r="62" spans="1:13" ht="12.75">
      <c r="A62" s="22" t="s">
        <v>9</v>
      </c>
      <c r="B62" s="10">
        <f aca="true" t="shared" si="29" ref="B62:K63">B30</f>
        <v>0.6952631578947369</v>
      </c>
      <c r="C62" s="10">
        <f t="shared" si="29"/>
        <v>0.6969736842105262</v>
      </c>
      <c r="D62" s="10">
        <f t="shared" si="29"/>
        <v>9.360368421052634</v>
      </c>
      <c r="E62" s="10">
        <f t="shared" si="29"/>
        <v>1.043315789473684</v>
      </c>
      <c r="F62" s="10">
        <f t="shared" si="29"/>
        <v>0.7842105263157895</v>
      </c>
      <c r="G62" s="10">
        <f t="shared" si="29"/>
        <v>1.2778684210526314</v>
      </c>
      <c r="H62" s="10">
        <f t="shared" si="29"/>
        <v>9.894736842105265</v>
      </c>
      <c r="I62" s="10">
        <f t="shared" si="29"/>
        <v>9.927368421052632</v>
      </c>
      <c r="J62" s="10">
        <f t="shared" si="29"/>
        <v>9.911052631578945</v>
      </c>
      <c r="K62" s="10">
        <f t="shared" si="29"/>
        <v>3.487186842105264</v>
      </c>
      <c r="L62" s="24"/>
      <c r="M62" s="24"/>
    </row>
    <row r="63" spans="1:13" ht="12.75">
      <c r="A63" s="22" t="s">
        <v>10</v>
      </c>
      <c r="B63" s="10">
        <f t="shared" si="29"/>
        <v>0.12877061522346323</v>
      </c>
      <c r="C63" s="10">
        <f t="shared" si="29"/>
        <v>0.07080185058869456</v>
      </c>
      <c r="D63" s="10">
        <f t="shared" si="29"/>
        <v>0.3227522631861291</v>
      </c>
      <c r="E63" s="10">
        <f t="shared" si="29"/>
        <v>0.32460369899850045</v>
      </c>
      <c r="F63" s="10">
        <f t="shared" si="29"/>
        <v>0.10792568376607276</v>
      </c>
      <c r="G63" s="10">
        <f t="shared" si="29"/>
        <v>0.3614203401590754</v>
      </c>
      <c r="H63" s="10">
        <f t="shared" si="29"/>
        <v>0.08133390853970335</v>
      </c>
      <c r="I63" s="10">
        <f t="shared" si="29"/>
        <v>0.07217587356679736</v>
      </c>
      <c r="J63" s="10">
        <f t="shared" si="29"/>
        <v>0.07362779795442952</v>
      </c>
      <c r="K63" s="10">
        <f t="shared" si="29"/>
        <v>0.12158946162540335</v>
      </c>
      <c r="L63" s="24"/>
      <c r="M63" s="24"/>
    </row>
    <row r="71" spans="20:24" ht="12">
      <c r="T71" s="16"/>
      <c r="V71" s="16"/>
      <c r="X71" s="16"/>
    </row>
    <row r="72" spans="20:24" ht="12">
      <c r="T72" s="16"/>
      <c r="V72" s="16"/>
      <c r="X72" s="16"/>
    </row>
    <row r="73" spans="20:24" ht="12">
      <c r="T73" s="16"/>
      <c r="V73" s="16"/>
      <c r="X73" s="16"/>
    </row>
    <row r="74" spans="20:24" ht="12">
      <c r="T74" s="16"/>
      <c r="V74" s="16"/>
      <c r="X74" s="16"/>
    </row>
    <row r="75" spans="1:24" ht="12">
      <c r="A75" s="17"/>
      <c r="B75" s="17"/>
      <c r="C75" s="17"/>
      <c r="D75" s="17"/>
      <c r="E75" s="17"/>
      <c r="F75" s="17"/>
      <c r="G75" s="17"/>
      <c r="H75" s="17"/>
      <c r="I75" s="17"/>
      <c r="J75" s="15"/>
      <c r="T75" s="16"/>
      <c r="V75" s="16"/>
      <c r="X75" s="16"/>
    </row>
    <row r="76" spans="1:24" ht="12">
      <c r="A76" s="17"/>
      <c r="B76" s="17"/>
      <c r="C76" s="17"/>
      <c r="D76" s="17"/>
      <c r="E76" s="17"/>
      <c r="F76" s="17"/>
      <c r="G76" s="17"/>
      <c r="H76" s="17"/>
      <c r="I76" s="17"/>
      <c r="J76" s="15"/>
      <c r="T76" s="16"/>
      <c r="V76" s="16"/>
      <c r="X76" s="16"/>
    </row>
    <row r="77" spans="1:24" ht="12">
      <c r="A77" s="17"/>
      <c r="B77" s="17"/>
      <c r="C77" s="17"/>
      <c r="D77" s="17"/>
      <c r="E77" s="17"/>
      <c r="F77" s="17"/>
      <c r="G77" s="17"/>
      <c r="H77" s="17"/>
      <c r="I77" s="17"/>
      <c r="J77" s="15"/>
      <c r="T77" s="16"/>
      <c r="V77" s="16"/>
      <c r="X77" s="16"/>
    </row>
    <row r="78" spans="1:24" ht="12">
      <c r="A78" s="17"/>
      <c r="B78" s="17"/>
      <c r="C78" s="17"/>
      <c r="D78" s="17"/>
      <c r="E78" s="17"/>
      <c r="G78" s="17"/>
      <c r="H78" s="17"/>
      <c r="I78" s="17"/>
      <c r="J78" s="17"/>
      <c r="T78" s="16"/>
      <c r="V78" s="16"/>
      <c r="X78" s="16"/>
    </row>
    <row r="79" spans="1:24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T79" s="16"/>
      <c r="V79" s="16"/>
      <c r="X79" s="16"/>
    </row>
    <row r="80" spans="1:2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T80" s="16"/>
      <c r="V80" s="16"/>
      <c r="X80" s="16"/>
    </row>
    <row r="81" spans="1:2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T81" s="16"/>
      <c r="V81" s="16"/>
      <c r="X81" s="16"/>
    </row>
    <row r="82" spans="1:24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T82" s="16"/>
      <c r="V82" s="16"/>
      <c r="X82" s="16"/>
    </row>
    <row r="83" spans="1:24" ht="12">
      <c r="A83" s="17"/>
      <c r="B83" s="17"/>
      <c r="C83" s="17"/>
      <c r="D83" s="17"/>
      <c r="E83" s="17"/>
      <c r="F83" s="17"/>
      <c r="G83" s="17"/>
      <c r="H83" s="17"/>
      <c r="I83" s="17"/>
      <c r="J83" s="15"/>
      <c r="T83" s="16"/>
      <c r="V83" s="16"/>
      <c r="X83" s="16"/>
    </row>
    <row r="84" spans="1:24" ht="12">
      <c r="A84" s="17"/>
      <c r="B84" s="17"/>
      <c r="C84" s="17"/>
      <c r="D84" s="17"/>
      <c r="E84" s="17"/>
      <c r="F84" s="17"/>
      <c r="G84" s="17"/>
      <c r="H84" s="17"/>
      <c r="I84" s="17"/>
      <c r="J84" s="15"/>
      <c r="T84" s="16"/>
      <c r="V84" s="16"/>
      <c r="X84" s="16"/>
    </row>
    <row r="85" spans="1:24" ht="12">
      <c r="A85" s="17"/>
      <c r="B85" s="17"/>
      <c r="C85" s="17"/>
      <c r="D85" s="17"/>
      <c r="E85" s="17"/>
      <c r="F85" s="17"/>
      <c r="G85" s="17"/>
      <c r="H85" s="17"/>
      <c r="I85" s="17"/>
      <c r="J85" s="15"/>
      <c r="T85" s="16"/>
      <c r="V85" s="16"/>
      <c r="X85" s="16"/>
    </row>
    <row r="86" spans="1:24" ht="12">
      <c r="A86" s="17"/>
      <c r="B86" s="17"/>
      <c r="C86" s="17"/>
      <c r="D86" s="17"/>
      <c r="E86" s="17"/>
      <c r="F86" s="17"/>
      <c r="G86" s="17"/>
      <c r="H86" s="17"/>
      <c r="I86" s="17"/>
      <c r="J86" s="15"/>
      <c r="T86" s="16"/>
      <c r="V86" s="16"/>
      <c r="X86" s="16"/>
    </row>
    <row r="87" spans="1:24" ht="12">
      <c r="A87" s="17"/>
      <c r="B87" s="17"/>
      <c r="C87" s="17"/>
      <c r="D87" s="17"/>
      <c r="E87" s="17"/>
      <c r="F87" s="17"/>
      <c r="G87" s="17"/>
      <c r="H87" s="17"/>
      <c r="I87" s="17"/>
      <c r="J87" s="15"/>
      <c r="T87" s="16"/>
      <c r="V87" s="16"/>
      <c r="X87" s="16"/>
    </row>
    <row r="88" spans="1:24" ht="12">
      <c r="A88" s="17"/>
      <c r="B88" s="17"/>
      <c r="C88" s="17"/>
      <c r="D88" s="17"/>
      <c r="E88" s="17"/>
      <c r="F88" s="17"/>
      <c r="G88" s="17"/>
      <c r="H88" s="17"/>
      <c r="I88" s="17"/>
      <c r="J88" s="15"/>
      <c r="T88" s="16"/>
      <c r="V88" s="16"/>
      <c r="X88" s="16"/>
    </row>
    <row r="89" spans="1:24" ht="12">
      <c r="A89" s="17"/>
      <c r="B89" s="17"/>
      <c r="C89" s="17"/>
      <c r="D89" s="17"/>
      <c r="E89" s="17"/>
      <c r="F89" s="17"/>
      <c r="G89" s="17"/>
      <c r="H89" s="17"/>
      <c r="I89" s="17"/>
      <c r="J89" s="15"/>
      <c r="T89" s="16"/>
      <c r="V89" s="16"/>
      <c r="X89" s="16"/>
    </row>
    <row r="90" spans="1:24" ht="12">
      <c r="A90" s="17"/>
      <c r="B90" s="17"/>
      <c r="C90" s="17"/>
      <c r="D90" s="17"/>
      <c r="E90" s="17"/>
      <c r="F90" s="17"/>
      <c r="G90" s="17"/>
      <c r="H90" s="17"/>
      <c r="I90" s="17"/>
      <c r="J90" s="15"/>
      <c r="T90" s="16"/>
      <c r="V90" s="16"/>
      <c r="X90" s="16"/>
    </row>
    <row r="91" spans="1:24" ht="12">
      <c r="A91" s="17"/>
      <c r="B91" s="17"/>
      <c r="C91" s="17"/>
      <c r="D91" s="17"/>
      <c r="E91" s="17"/>
      <c r="F91" s="17"/>
      <c r="G91" s="17"/>
      <c r="H91" s="17"/>
      <c r="I91" s="17"/>
      <c r="J91" s="15"/>
      <c r="T91" s="16"/>
      <c r="V91" s="16"/>
      <c r="X91" s="16"/>
    </row>
    <row r="92" spans="1:24" ht="12">
      <c r="A92" s="17"/>
      <c r="B92" s="17"/>
      <c r="C92" s="17"/>
      <c r="D92" s="17"/>
      <c r="E92" s="17"/>
      <c r="F92" s="17"/>
      <c r="G92" s="17"/>
      <c r="H92" s="17"/>
      <c r="I92" s="17"/>
      <c r="J92" s="15"/>
      <c r="T92" s="16"/>
      <c r="V92" s="16"/>
      <c r="X92" s="16"/>
    </row>
    <row r="93" spans="1:24" ht="12">
      <c r="A93" s="17"/>
      <c r="B93" s="17"/>
      <c r="C93" s="17"/>
      <c r="D93" s="17"/>
      <c r="E93" s="17"/>
      <c r="F93" s="17"/>
      <c r="G93" s="17"/>
      <c r="H93" s="17"/>
      <c r="I93" s="17"/>
      <c r="J93" s="15"/>
      <c r="T93" s="16"/>
      <c r="V93" s="16"/>
      <c r="X93" s="16"/>
    </row>
    <row r="94" spans="1:24" ht="12">
      <c r="A94" s="17"/>
      <c r="B94" s="17"/>
      <c r="C94" s="17"/>
      <c r="D94" s="17"/>
      <c r="E94" s="17"/>
      <c r="F94" s="17"/>
      <c r="G94" s="17"/>
      <c r="H94" s="17"/>
      <c r="I94" s="17"/>
      <c r="J94" s="15"/>
      <c r="T94" s="16"/>
      <c r="V94" s="16"/>
      <c r="X94" s="16"/>
    </row>
    <row r="95" spans="1:24" ht="12">
      <c r="A95" s="17"/>
      <c r="B95" s="17"/>
      <c r="C95" s="17"/>
      <c r="D95" s="17"/>
      <c r="E95" s="17"/>
      <c r="F95" s="17"/>
      <c r="G95" s="17"/>
      <c r="H95" s="17"/>
      <c r="I95" s="17"/>
      <c r="J95" s="15"/>
      <c r="T95" s="16"/>
      <c r="V95" s="16"/>
      <c r="X95" s="16"/>
    </row>
    <row r="96" spans="1:24" ht="12">
      <c r="A96" s="17"/>
      <c r="B96" s="17"/>
      <c r="C96" s="17"/>
      <c r="D96" s="17"/>
      <c r="E96" s="17"/>
      <c r="F96" s="17"/>
      <c r="G96" s="17"/>
      <c r="H96" s="17"/>
      <c r="I96" s="17"/>
      <c r="J96" s="15"/>
      <c r="T96" s="16"/>
      <c r="V96" s="16"/>
      <c r="X96" s="16"/>
    </row>
    <row r="97" spans="1:24" ht="12">
      <c r="A97" s="17"/>
      <c r="B97" s="17"/>
      <c r="C97" s="17"/>
      <c r="D97" s="17"/>
      <c r="E97" s="17"/>
      <c r="F97" s="17"/>
      <c r="G97" s="17"/>
      <c r="H97" s="17"/>
      <c r="I97" s="17"/>
      <c r="J97" s="15"/>
      <c r="T97" s="16"/>
      <c r="V97" s="16"/>
      <c r="X97" s="16"/>
    </row>
    <row r="98" spans="1:24" ht="12">
      <c r="A98" s="17"/>
      <c r="B98" s="17"/>
      <c r="C98" s="17"/>
      <c r="D98" s="17"/>
      <c r="E98" s="17"/>
      <c r="F98" s="17"/>
      <c r="G98" s="17"/>
      <c r="H98" s="17"/>
      <c r="I98" s="17"/>
      <c r="J98" s="15"/>
      <c r="T98" s="16"/>
      <c r="V98" s="16"/>
      <c r="X98" s="16"/>
    </row>
    <row r="99" spans="1:24" ht="12">
      <c r="A99" s="17"/>
      <c r="B99" s="17"/>
      <c r="C99" s="17"/>
      <c r="D99" s="17"/>
      <c r="E99" s="17"/>
      <c r="F99" s="17"/>
      <c r="G99" s="17"/>
      <c r="H99" s="17"/>
      <c r="I99" s="17"/>
      <c r="J99" s="15"/>
      <c r="T99" s="16"/>
      <c r="V99" s="16"/>
      <c r="X99" s="16"/>
    </row>
    <row r="100" spans="1:24" ht="12">
      <c r="A100" s="17"/>
      <c r="B100" s="17"/>
      <c r="C100" s="17"/>
      <c r="D100" s="17"/>
      <c r="E100" s="17"/>
      <c r="F100" s="17"/>
      <c r="G100" s="17"/>
      <c r="H100" s="17"/>
      <c r="I100" s="17"/>
      <c r="J100" s="15"/>
      <c r="T100" s="16"/>
      <c r="V100" s="16"/>
      <c r="X100" s="16"/>
    </row>
    <row r="101" spans="20:24" ht="12">
      <c r="T101" s="16"/>
      <c r="V101" s="16"/>
      <c r="X101" s="16"/>
    </row>
    <row r="102" spans="20:24" ht="12">
      <c r="T102" s="16"/>
      <c r="V102" s="16"/>
      <c r="X102" s="16"/>
    </row>
    <row r="103" spans="20:24" ht="12">
      <c r="T103" s="16"/>
      <c r="V103" s="16"/>
      <c r="X103" s="16"/>
    </row>
    <row r="104" spans="20:24" ht="12">
      <c r="T104" s="16"/>
      <c r="V104" s="16"/>
      <c r="X104" s="16"/>
    </row>
    <row r="105" spans="20:24" ht="12">
      <c r="T105" s="16"/>
      <c r="V105" s="16"/>
      <c r="X105" s="16"/>
    </row>
    <row r="106" spans="20:24" ht="12">
      <c r="T106" s="16"/>
      <c r="V106" s="16"/>
      <c r="X106" s="16"/>
    </row>
    <row r="107" spans="2:24" ht="12">
      <c r="B107" s="17"/>
      <c r="C107" s="17"/>
      <c r="D107" s="17"/>
      <c r="E107" s="17"/>
      <c r="F107" s="17"/>
      <c r="G107" s="17"/>
      <c r="H107" s="17"/>
      <c r="T107" s="16"/>
      <c r="V107" s="16"/>
      <c r="X107" s="16"/>
    </row>
    <row r="108" spans="20:24" ht="12">
      <c r="T108" s="16"/>
      <c r="V108" s="16"/>
      <c r="X108" s="16"/>
    </row>
    <row r="109" spans="2:24" ht="12">
      <c r="B109" s="17"/>
      <c r="C109" s="17"/>
      <c r="D109" s="17"/>
      <c r="E109" s="17"/>
      <c r="F109" s="17"/>
      <c r="G109" s="17"/>
      <c r="H109" s="17"/>
      <c r="I109" s="17"/>
      <c r="T109" s="16"/>
      <c r="V109" s="16"/>
      <c r="X109" s="16"/>
    </row>
    <row r="110" spans="2:24" ht="12">
      <c r="B110" s="17"/>
      <c r="C110" s="17"/>
      <c r="D110" s="17"/>
      <c r="E110" s="17"/>
      <c r="F110" s="17"/>
      <c r="G110" s="17"/>
      <c r="H110" s="17"/>
      <c r="I110" s="17"/>
      <c r="T110" s="16"/>
      <c r="V110" s="16"/>
      <c r="X110" s="16"/>
    </row>
    <row r="111" spans="2:24" ht="12">
      <c r="B111" s="17"/>
      <c r="C111" s="17"/>
      <c r="D111" s="17"/>
      <c r="E111" s="17"/>
      <c r="F111" s="17"/>
      <c r="G111" s="17"/>
      <c r="H111" s="17"/>
      <c r="I111" s="17"/>
      <c r="T111" s="16"/>
      <c r="V111" s="16"/>
      <c r="X111" s="16"/>
    </row>
    <row r="112" spans="2:24" ht="12">
      <c r="B112" s="17"/>
      <c r="C112" s="17"/>
      <c r="D112" s="17"/>
      <c r="E112" s="17"/>
      <c r="F112" s="17"/>
      <c r="G112" s="17"/>
      <c r="H112" s="17"/>
      <c r="I112" s="17"/>
      <c r="T112" s="16"/>
      <c r="V112" s="16"/>
      <c r="X112" s="16"/>
    </row>
    <row r="113" spans="2:24" ht="12">
      <c r="B113" s="17"/>
      <c r="C113" s="17"/>
      <c r="D113" s="17"/>
      <c r="E113" s="17"/>
      <c r="F113" s="17"/>
      <c r="G113" s="17"/>
      <c r="H113" s="17"/>
      <c r="I113" s="17"/>
      <c r="T113" s="16"/>
      <c r="V113" s="16"/>
      <c r="X113" s="16"/>
    </row>
    <row r="114" spans="2:24" ht="12">
      <c r="B114" s="17"/>
      <c r="C114" s="17"/>
      <c r="D114" s="17"/>
      <c r="E114" s="17"/>
      <c r="F114" s="17"/>
      <c r="G114" s="17"/>
      <c r="H114" s="17"/>
      <c r="I114" s="17"/>
      <c r="T114" s="16"/>
      <c r="V114" s="16"/>
      <c r="X114" s="16"/>
    </row>
    <row r="115" spans="2:24" ht="12">
      <c r="B115" s="17"/>
      <c r="C115" s="17"/>
      <c r="D115" s="17"/>
      <c r="E115" s="17"/>
      <c r="F115" s="17"/>
      <c r="G115" s="17"/>
      <c r="H115" s="17"/>
      <c r="I115" s="17"/>
      <c r="T115" s="16"/>
      <c r="V115" s="16"/>
      <c r="X115" s="16"/>
    </row>
    <row r="116" spans="2:24" ht="12">
      <c r="B116" s="17"/>
      <c r="C116" s="17"/>
      <c r="D116" s="17"/>
      <c r="E116" s="17"/>
      <c r="F116" s="17"/>
      <c r="G116" s="17"/>
      <c r="H116" s="17"/>
      <c r="I116" s="17"/>
      <c r="T116" s="16"/>
      <c r="V116" s="16"/>
      <c r="X116" s="16"/>
    </row>
    <row r="117" spans="2:24" ht="12">
      <c r="B117" s="17"/>
      <c r="C117" s="17"/>
      <c r="D117" s="17"/>
      <c r="E117" s="17"/>
      <c r="F117" s="17"/>
      <c r="G117" s="17"/>
      <c r="H117" s="17"/>
      <c r="I117" s="17"/>
      <c r="T117" s="16"/>
      <c r="V117" s="16"/>
      <c r="X117" s="16"/>
    </row>
    <row r="118" spans="2:24" ht="12">
      <c r="B118" s="17"/>
      <c r="C118" s="17"/>
      <c r="D118" s="17"/>
      <c r="E118" s="17"/>
      <c r="F118" s="17"/>
      <c r="G118" s="17"/>
      <c r="H118" s="17"/>
      <c r="I118" s="17"/>
      <c r="J118" s="17"/>
      <c r="T118" s="16"/>
      <c r="V118" s="16"/>
      <c r="X118" s="16"/>
    </row>
    <row r="119" spans="2:24" ht="12">
      <c r="B119" s="17"/>
      <c r="C119" s="17"/>
      <c r="D119" s="17"/>
      <c r="E119" s="17"/>
      <c r="F119" s="17"/>
      <c r="G119" s="17"/>
      <c r="H119" s="17"/>
      <c r="I119" s="17"/>
      <c r="J119" s="17"/>
      <c r="T119" s="16"/>
      <c r="V119" s="16"/>
      <c r="X119" s="16"/>
    </row>
    <row r="120" spans="2:24" ht="12">
      <c r="B120" s="17"/>
      <c r="C120" s="17"/>
      <c r="D120" s="17"/>
      <c r="E120" s="17"/>
      <c r="F120" s="17"/>
      <c r="G120" s="17"/>
      <c r="H120" s="17"/>
      <c r="I120" s="17"/>
      <c r="J120" s="17"/>
      <c r="T120" s="16"/>
      <c r="V120" s="16"/>
      <c r="X120" s="16"/>
    </row>
    <row r="121" spans="2:24" ht="12">
      <c r="B121" s="17"/>
      <c r="C121" s="17"/>
      <c r="D121" s="17"/>
      <c r="E121" s="17"/>
      <c r="F121" s="17"/>
      <c r="G121" s="17"/>
      <c r="H121" s="17"/>
      <c r="I121" s="17"/>
      <c r="J121" s="17"/>
      <c r="T121" s="16"/>
      <c r="V121" s="16"/>
      <c r="X121" s="16"/>
    </row>
    <row r="122" spans="2:24" ht="12">
      <c r="B122" s="17"/>
      <c r="C122" s="17"/>
      <c r="D122" s="17"/>
      <c r="E122" s="17"/>
      <c r="F122" s="17"/>
      <c r="G122" s="17"/>
      <c r="H122" s="17"/>
      <c r="I122" s="17"/>
      <c r="J122" s="17"/>
      <c r="T122" s="16"/>
      <c r="V122" s="16"/>
      <c r="X122" s="16"/>
    </row>
    <row r="123" spans="2:24" ht="12">
      <c r="B123" s="17"/>
      <c r="C123" s="17"/>
      <c r="D123" s="17"/>
      <c r="E123" s="17"/>
      <c r="F123" s="17"/>
      <c r="G123" s="17"/>
      <c r="H123" s="17"/>
      <c r="I123" s="17"/>
      <c r="T123" s="16"/>
      <c r="V123" s="16"/>
      <c r="X123" s="16"/>
    </row>
    <row r="124" spans="2:24" ht="12">
      <c r="B124" s="17"/>
      <c r="C124" s="17"/>
      <c r="D124" s="17"/>
      <c r="E124" s="17"/>
      <c r="F124" s="17"/>
      <c r="G124" s="17"/>
      <c r="H124" s="17"/>
      <c r="I124" s="17"/>
      <c r="T124" s="16"/>
      <c r="V124" s="16"/>
      <c r="X124" s="16"/>
    </row>
    <row r="125" spans="2:24" ht="12">
      <c r="B125" s="17"/>
      <c r="C125" s="17"/>
      <c r="D125" s="17"/>
      <c r="E125" s="17"/>
      <c r="F125" s="17"/>
      <c r="G125" s="17"/>
      <c r="H125" s="17"/>
      <c r="I125" s="17"/>
      <c r="T125" s="16"/>
      <c r="V125" s="16"/>
      <c r="X125" s="16"/>
    </row>
    <row r="126" spans="2:24" ht="12">
      <c r="B126" s="17"/>
      <c r="C126" s="17"/>
      <c r="D126" s="17"/>
      <c r="E126" s="17"/>
      <c r="F126" s="17"/>
      <c r="G126" s="17"/>
      <c r="H126" s="17"/>
      <c r="I126" s="17"/>
      <c r="T126" s="16"/>
      <c r="V126" s="16"/>
      <c r="X126" s="16"/>
    </row>
    <row r="127" spans="2:24" ht="12">
      <c r="B127" s="17"/>
      <c r="C127" s="17"/>
      <c r="D127" s="17"/>
      <c r="E127" s="17"/>
      <c r="F127" s="17"/>
      <c r="G127" s="17"/>
      <c r="H127" s="17"/>
      <c r="I127" s="17"/>
      <c r="T127" s="16"/>
      <c r="V127" s="16"/>
      <c r="X127" s="16"/>
    </row>
    <row r="128" spans="2:24" ht="12">
      <c r="B128" s="17"/>
      <c r="C128" s="17"/>
      <c r="D128" s="17"/>
      <c r="E128" s="17"/>
      <c r="F128" s="17"/>
      <c r="G128" s="17"/>
      <c r="H128" s="17"/>
      <c r="I128" s="17"/>
      <c r="T128" s="16"/>
      <c r="V128" s="16"/>
      <c r="X128" s="16"/>
    </row>
    <row r="129" spans="2:24" ht="12">
      <c r="B129" s="17"/>
      <c r="C129" s="17"/>
      <c r="D129" s="17"/>
      <c r="E129" s="17"/>
      <c r="F129" s="17"/>
      <c r="G129" s="17"/>
      <c r="H129" s="17"/>
      <c r="I129" s="17"/>
      <c r="T129" s="16"/>
      <c r="V129" s="16"/>
      <c r="X129" s="16"/>
    </row>
    <row r="130" spans="2:24" ht="12">
      <c r="B130" s="17"/>
      <c r="C130" s="17"/>
      <c r="D130" s="17"/>
      <c r="E130" s="17"/>
      <c r="F130" s="17"/>
      <c r="G130" s="17"/>
      <c r="H130" s="17"/>
      <c r="I130" s="17"/>
      <c r="T130" s="16"/>
      <c r="V130" s="16"/>
      <c r="X130" s="16"/>
    </row>
    <row r="131" spans="2:24" ht="12">
      <c r="B131" s="17"/>
      <c r="C131" s="17"/>
      <c r="D131" s="17"/>
      <c r="E131" s="17"/>
      <c r="F131" s="17"/>
      <c r="G131" s="17"/>
      <c r="H131" s="17"/>
      <c r="I131" s="17"/>
      <c r="T131" s="16"/>
      <c r="V131" s="16"/>
      <c r="X131" s="16"/>
    </row>
    <row r="132" spans="2:24" ht="12">
      <c r="B132" s="17"/>
      <c r="C132" s="17"/>
      <c r="D132" s="17"/>
      <c r="E132" s="17"/>
      <c r="F132" s="17"/>
      <c r="G132" s="17"/>
      <c r="H132" s="17"/>
      <c r="I132" s="17"/>
      <c r="T132" s="16"/>
      <c r="V132" s="16"/>
      <c r="X132" s="16"/>
    </row>
    <row r="133" spans="2:24" ht="12">
      <c r="B133" s="17"/>
      <c r="C133" s="17"/>
      <c r="D133" s="17"/>
      <c r="E133" s="17"/>
      <c r="F133" s="17"/>
      <c r="G133" s="17"/>
      <c r="H133" s="17"/>
      <c r="I133" s="17"/>
      <c r="T133" s="16"/>
      <c r="V133" s="16"/>
      <c r="X133" s="16"/>
    </row>
    <row r="134" spans="2:24" ht="12">
      <c r="B134" s="17"/>
      <c r="C134" s="17"/>
      <c r="D134" s="17"/>
      <c r="E134" s="17"/>
      <c r="F134" s="17"/>
      <c r="G134" s="17"/>
      <c r="H134" s="17"/>
      <c r="I134" s="17"/>
      <c r="T134" s="16"/>
      <c r="V134" s="16"/>
      <c r="X134" s="16"/>
    </row>
    <row r="135" spans="2:24" ht="12">
      <c r="B135" s="17"/>
      <c r="C135" s="17"/>
      <c r="D135" s="17"/>
      <c r="E135" s="17"/>
      <c r="F135" s="17"/>
      <c r="G135" s="17"/>
      <c r="H135" s="17"/>
      <c r="I135" s="17"/>
      <c r="T135" s="16"/>
      <c r="V135" s="16"/>
      <c r="X135" s="16"/>
    </row>
    <row r="136" spans="2:24" ht="12">
      <c r="B136" s="17"/>
      <c r="C136" s="17"/>
      <c r="D136" s="17"/>
      <c r="E136" s="17"/>
      <c r="F136" s="17"/>
      <c r="G136" s="17"/>
      <c r="H136" s="17"/>
      <c r="I136" s="17"/>
      <c r="T136" s="16"/>
      <c r="V136" s="16"/>
      <c r="X136" s="16"/>
    </row>
    <row r="137" spans="2:24" ht="12">
      <c r="B137" s="17"/>
      <c r="C137" s="17"/>
      <c r="D137" s="17"/>
      <c r="E137" s="17"/>
      <c r="F137" s="17"/>
      <c r="G137" s="17"/>
      <c r="H137" s="17"/>
      <c r="I137" s="17"/>
      <c r="T137" s="16"/>
      <c r="V137" s="16"/>
      <c r="X137" s="16"/>
    </row>
    <row r="138" spans="2:24" ht="12">
      <c r="B138" s="17"/>
      <c r="C138" s="17"/>
      <c r="D138" s="17"/>
      <c r="E138" s="17"/>
      <c r="F138" s="17"/>
      <c r="G138" s="17"/>
      <c r="H138" s="17"/>
      <c r="I138" s="17"/>
      <c r="T138" s="16"/>
      <c r="V138" s="16"/>
      <c r="X138" s="16"/>
    </row>
    <row r="139" spans="2:24" ht="12">
      <c r="B139" s="17"/>
      <c r="C139" s="17"/>
      <c r="D139" s="17"/>
      <c r="E139" s="17"/>
      <c r="F139" s="17"/>
      <c r="G139" s="17"/>
      <c r="H139" s="17"/>
      <c r="I139" s="17"/>
      <c r="T139" s="16"/>
      <c r="V139" s="16"/>
      <c r="X139" s="16"/>
    </row>
    <row r="140" spans="2:24" ht="12">
      <c r="B140" s="17"/>
      <c r="C140" s="17"/>
      <c r="D140" s="17"/>
      <c r="E140" s="17"/>
      <c r="F140" s="17"/>
      <c r="G140" s="17"/>
      <c r="H140" s="17"/>
      <c r="I140" s="17"/>
      <c r="T140" s="16"/>
      <c r="V140" s="16"/>
      <c r="X140" s="16"/>
    </row>
    <row r="141" spans="2:24" ht="12">
      <c r="B141" s="17"/>
      <c r="C141" s="17"/>
      <c r="D141" s="17"/>
      <c r="E141" s="17"/>
      <c r="F141" s="17"/>
      <c r="G141" s="17"/>
      <c r="H141" s="17"/>
      <c r="I141" s="17"/>
      <c r="T141" s="16"/>
      <c r="V141" s="16"/>
      <c r="X141" s="16"/>
    </row>
    <row r="142" spans="2:24" ht="12">
      <c r="B142" s="17"/>
      <c r="C142" s="17"/>
      <c r="D142" s="17"/>
      <c r="E142" s="17"/>
      <c r="F142" s="17"/>
      <c r="G142" s="17"/>
      <c r="H142" s="17"/>
      <c r="I142" s="17"/>
      <c r="T142" s="16"/>
      <c r="V142" s="16"/>
      <c r="X142" s="16"/>
    </row>
    <row r="143" spans="2:24" ht="12">
      <c r="B143" s="17"/>
      <c r="C143" s="17"/>
      <c r="D143" s="17"/>
      <c r="E143" s="17"/>
      <c r="F143" s="17"/>
      <c r="G143" s="17"/>
      <c r="H143" s="17"/>
      <c r="I143" s="17"/>
      <c r="T143" s="16"/>
      <c r="V143" s="16"/>
      <c r="X143" s="16"/>
    </row>
    <row r="144" spans="2:24" ht="12">
      <c r="B144" s="17"/>
      <c r="C144" s="17"/>
      <c r="D144" s="17"/>
      <c r="E144" s="17"/>
      <c r="F144" s="17"/>
      <c r="G144" s="17"/>
      <c r="H144" s="17"/>
      <c r="I144" s="17"/>
      <c r="T144" s="16"/>
      <c r="V144" s="16"/>
      <c r="X144" s="16"/>
    </row>
    <row r="145" spans="2:24" ht="12">
      <c r="B145" s="17"/>
      <c r="C145" s="17"/>
      <c r="D145" s="17"/>
      <c r="E145" s="17"/>
      <c r="F145" s="17"/>
      <c r="G145" s="17"/>
      <c r="H145" s="17"/>
      <c r="I145" s="17"/>
      <c r="T145" s="16"/>
      <c r="V145" s="16"/>
      <c r="X145" s="16"/>
    </row>
    <row r="146" spans="2:24" ht="12">
      <c r="B146" s="17"/>
      <c r="C146" s="17"/>
      <c r="D146" s="17"/>
      <c r="E146" s="17"/>
      <c r="F146" s="17"/>
      <c r="G146" s="17"/>
      <c r="H146" s="17"/>
      <c r="I146" s="17"/>
      <c r="T146" s="16"/>
      <c r="V146" s="16"/>
      <c r="X146" s="16"/>
    </row>
    <row r="147" spans="2:24" ht="12">
      <c r="B147" s="17"/>
      <c r="C147" s="17"/>
      <c r="D147" s="17"/>
      <c r="E147" s="17"/>
      <c r="F147" s="17"/>
      <c r="G147" s="17"/>
      <c r="H147" s="17"/>
      <c r="I147" s="17"/>
      <c r="T147" s="16"/>
      <c r="X147" s="16"/>
    </row>
    <row r="148" spans="2:24" ht="12">
      <c r="B148" s="17"/>
      <c r="C148" s="17"/>
      <c r="D148" s="17"/>
      <c r="E148" s="17"/>
      <c r="F148" s="17"/>
      <c r="G148" s="17"/>
      <c r="H148" s="17"/>
      <c r="I148" s="17"/>
      <c r="X148" s="16"/>
    </row>
    <row r="149" spans="2:24" ht="12">
      <c r="B149" s="17"/>
      <c r="C149" s="17"/>
      <c r="D149" s="17"/>
      <c r="E149" s="17"/>
      <c r="F149" s="17"/>
      <c r="G149" s="17"/>
      <c r="H149" s="17"/>
      <c r="I149" s="17"/>
      <c r="X149" s="16"/>
    </row>
    <row r="150" spans="2:24" ht="12">
      <c r="B150" s="17"/>
      <c r="C150" s="17"/>
      <c r="D150" s="17"/>
      <c r="E150" s="17"/>
      <c r="F150" s="17"/>
      <c r="G150" s="17"/>
      <c r="H150" s="17"/>
      <c r="I150" s="17"/>
      <c r="X150" s="16"/>
    </row>
    <row r="151" spans="2:9" ht="12">
      <c r="B151" s="17"/>
      <c r="C151" s="17"/>
      <c r="D151" s="17"/>
      <c r="E151" s="17"/>
      <c r="F151" s="17"/>
      <c r="G151" s="17"/>
      <c r="H151" s="17"/>
      <c r="I151" s="17"/>
    </row>
    <row r="152" spans="2:9" ht="12">
      <c r="B152" s="17"/>
      <c r="C152" s="17"/>
      <c r="D152" s="17"/>
      <c r="E152" s="17"/>
      <c r="F152" s="17"/>
      <c r="G152" s="17"/>
      <c r="H152" s="17"/>
      <c r="I152" s="17"/>
    </row>
    <row r="153" spans="2:9" ht="12">
      <c r="B153" s="17"/>
      <c r="C153" s="17"/>
      <c r="D153" s="17"/>
      <c r="E153" s="17"/>
      <c r="F153" s="17"/>
      <c r="G153" s="17"/>
      <c r="H153" s="17"/>
      <c r="I153" s="17"/>
    </row>
    <row r="154" spans="2:9" ht="12">
      <c r="B154" s="17"/>
      <c r="C154" s="17"/>
      <c r="D154" s="17"/>
      <c r="E154" s="17"/>
      <c r="F154" s="17"/>
      <c r="G154" s="17"/>
      <c r="H154" s="17"/>
      <c r="I154" s="17"/>
    </row>
    <row r="155" spans="2:9" ht="12">
      <c r="B155" s="17"/>
      <c r="C155" s="17"/>
      <c r="D155" s="17"/>
      <c r="E155" s="17"/>
      <c r="F155" s="17"/>
      <c r="G155" s="17"/>
      <c r="H155" s="17"/>
      <c r="I155" s="17"/>
    </row>
    <row r="156" spans="2:9" ht="12">
      <c r="B156" s="17"/>
      <c r="C156" s="17"/>
      <c r="D156" s="17"/>
      <c r="E156" s="17"/>
      <c r="F156" s="17"/>
      <c r="G156" s="17"/>
      <c r="H156" s="17"/>
      <c r="I156" s="17"/>
    </row>
    <row r="157" spans="2:9" ht="12">
      <c r="B157" s="17"/>
      <c r="C157" s="17"/>
      <c r="D157" s="17"/>
      <c r="E157" s="17"/>
      <c r="F157" s="17"/>
      <c r="G157" s="17"/>
      <c r="H157" s="17"/>
      <c r="I157" s="17"/>
    </row>
    <row r="158" spans="2:10" ht="12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2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2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2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2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9" ht="12">
      <c r="B163" s="17"/>
      <c r="C163" s="17"/>
      <c r="D163" s="17"/>
      <c r="E163" s="17"/>
      <c r="F163" s="17"/>
      <c r="G163" s="17"/>
      <c r="H163" s="17"/>
      <c r="I163" s="17"/>
    </row>
    <row r="164" spans="2:9" ht="12">
      <c r="B164" s="17"/>
      <c r="C164" s="17"/>
      <c r="D164" s="17"/>
      <c r="E164" s="17"/>
      <c r="F164" s="17"/>
      <c r="G164" s="17"/>
      <c r="H164" s="17"/>
      <c r="I164" s="17"/>
    </row>
    <row r="165" spans="2:9" ht="12">
      <c r="B165" s="17"/>
      <c r="C165" s="17"/>
      <c r="D165" s="17"/>
      <c r="E165" s="17"/>
      <c r="F165" s="17"/>
      <c r="G165" s="17"/>
      <c r="H165" s="17"/>
      <c r="I165" s="17"/>
    </row>
    <row r="166" spans="2:9" ht="12">
      <c r="B166" s="17"/>
      <c r="C166" s="17"/>
      <c r="D166" s="17"/>
      <c r="E166" s="17"/>
      <c r="F166" s="17"/>
      <c r="G166" s="17"/>
      <c r="H166" s="17"/>
      <c r="I166" s="17"/>
    </row>
    <row r="167" spans="2:9" ht="12">
      <c r="B167" s="17"/>
      <c r="C167" s="17"/>
      <c r="D167" s="17"/>
      <c r="E167" s="17"/>
      <c r="F167" s="17"/>
      <c r="G167" s="17"/>
      <c r="H167" s="17"/>
      <c r="I167" s="17"/>
    </row>
    <row r="168" spans="2:9" ht="12">
      <c r="B168" s="17"/>
      <c r="C168" s="17"/>
      <c r="D168" s="17"/>
      <c r="E168" s="17"/>
      <c r="F168" s="17"/>
      <c r="G168" s="17"/>
      <c r="H168" s="17"/>
      <c r="I168" s="17"/>
    </row>
    <row r="169" spans="2:9" ht="12">
      <c r="B169" s="17"/>
      <c r="C169" s="17"/>
      <c r="D169" s="17"/>
      <c r="E169" s="17"/>
      <c r="F169" s="17"/>
      <c r="G169" s="17"/>
      <c r="H169" s="17"/>
      <c r="I169" s="17"/>
    </row>
  </sheetData>
  <mergeCells count="6">
    <mergeCell ref="B4:K4"/>
    <mergeCell ref="B34:K34"/>
    <mergeCell ref="B6:J6"/>
    <mergeCell ref="B36:J36"/>
    <mergeCell ref="B35:J35"/>
    <mergeCell ref="B5:J5"/>
  </mergeCells>
  <printOptions/>
  <pageMargins left="0.75" right="0.75" top="1" bottom="1" header="0.5" footer="0.5"/>
  <pageSetup fitToHeight="1" fitToWidth="1" horizontalDpi="300" verticalDpi="3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69"/>
  <sheetViews>
    <sheetView showGridLines="0" zoomScale="75" zoomScaleNormal="75" workbookViewId="0" topLeftCell="A1">
      <selection activeCell="A1" sqref="A1"/>
    </sheetView>
  </sheetViews>
  <sheetFormatPr defaultColWidth="9.625" defaultRowHeight="12.75"/>
  <cols>
    <col min="1" max="1" width="18.625" style="5" customWidth="1"/>
    <col min="2" max="10" width="9.00390625" style="5" customWidth="1"/>
    <col min="11" max="18" width="9.625" style="5" customWidth="1"/>
    <col min="19" max="19" width="5.625" style="5" customWidth="1"/>
    <col min="20" max="20" width="57.625" style="5" customWidth="1"/>
    <col min="21" max="21" width="5.625" style="5" customWidth="1"/>
    <col min="22" max="22" width="57.625" style="5" customWidth="1"/>
    <col min="23" max="23" width="5.625" style="5" customWidth="1"/>
    <col min="24" max="24" width="32.625" style="5" customWidth="1"/>
    <col min="25" max="16384" width="9.625" style="5" customWidth="1"/>
  </cols>
  <sheetData>
    <row r="1" spans="1:11" ht="17.25">
      <c r="A1" s="19" t="str">
        <f>1!A1</f>
        <v>September 23,2002</v>
      </c>
      <c r="B1" s="1"/>
      <c r="E1" s="1"/>
      <c r="F1" s="11" t="str">
        <f>1!F1</f>
        <v>Light Duty Rating Workshop</v>
      </c>
      <c r="G1" s="1"/>
      <c r="H1" s="1"/>
      <c r="I1" s="1"/>
      <c r="J1" s="3"/>
      <c r="K1" s="20"/>
    </row>
    <row r="2" spans="1:11" ht="12.75">
      <c r="A2" s="1"/>
      <c r="B2" s="1"/>
      <c r="E2" s="1"/>
      <c r="F2" s="21"/>
      <c r="G2" s="1"/>
      <c r="H2" s="1"/>
      <c r="I2" s="1"/>
      <c r="J2" s="3"/>
      <c r="K2" s="20"/>
    </row>
    <row r="3" spans="1:11" ht="12.75">
      <c r="A3" s="1"/>
      <c r="B3" s="1"/>
      <c r="E3" s="1"/>
      <c r="F3" s="1"/>
      <c r="G3" s="1"/>
      <c r="H3" s="1"/>
      <c r="I3" s="1"/>
      <c r="J3" s="3"/>
      <c r="K3" s="20"/>
    </row>
    <row r="4" spans="1:11" ht="12.75">
      <c r="A4" s="2" t="s">
        <v>11</v>
      </c>
      <c r="B4" s="31" t="s">
        <v>43</v>
      </c>
      <c r="C4" s="39"/>
      <c r="D4" s="39"/>
      <c r="E4" s="39"/>
      <c r="F4" s="39"/>
      <c r="G4" s="39"/>
      <c r="H4" s="39"/>
      <c r="I4" s="39"/>
      <c r="J4" s="39"/>
      <c r="K4" s="20"/>
    </row>
    <row r="5" spans="1:11" ht="12.75">
      <c r="A5" s="1"/>
      <c r="B5" s="38" t="s">
        <v>12</v>
      </c>
      <c r="C5" s="38"/>
      <c r="D5" s="38"/>
      <c r="E5" s="38"/>
      <c r="F5" s="38"/>
      <c r="G5" s="38"/>
      <c r="H5" s="38"/>
      <c r="I5" s="38"/>
      <c r="J5" s="38"/>
      <c r="K5" s="20"/>
    </row>
    <row r="6" spans="1:11" ht="12.75">
      <c r="A6" s="1"/>
      <c r="B6" s="35"/>
      <c r="C6" s="35"/>
      <c r="D6" s="35"/>
      <c r="E6" s="35"/>
      <c r="F6" s="35"/>
      <c r="G6" s="35"/>
      <c r="H6" s="35"/>
      <c r="I6" s="35"/>
      <c r="J6" s="35"/>
      <c r="K6" s="20"/>
    </row>
    <row r="7" spans="1:11" s="29" customFormat="1" ht="26.25">
      <c r="A7" s="26"/>
      <c r="B7" s="27" t="str">
        <f>1!B7</f>
        <v>Groove 1</v>
      </c>
      <c r="C7" s="27" t="str">
        <f>1!C7</f>
        <v>Groove 2</v>
      </c>
      <c r="D7" s="27" t="str">
        <f>1!D7</f>
        <v>Groove 3</v>
      </c>
      <c r="E7" s="27" t="str">
        <f>1!E7</f>
        <v>Land 2</v>
      </c>
      <c r="F7" s="27" t="str">
        <f>1!F7</f>
        <v>Land 3</v>
      </c>
      <c r="G7" s="27" t="str">
        <f>1!G7</f>
        <v>Under-crown</v>
      </c>
      <c r="H7" s="27" t="str">
        <f>1!H7</f>
        <v>Thrust</v>
      </c>
      <c r="I7" s="27" t="str">
        <f>1!I7</f>
        <v>Anti-thrust</v>
      </c>
      <c r="J7" s="28" t="str">
        <f>1!J7</f>
        <v>Average Skirt</v>
      </c>
      <c r="K7" s="28" t="str">
        <f>1!K7</f>
        <v>WPD</v>
      </c>
    </row>
    <row r="8" spans="1:11" ht="12.75">
      <c r="A8" s="22" t="str">
        <f>IF(1!A8&lt;&gt;"",1!A8,"")</f>
        <v>HILLS</v>
      </c>
      <c r="B8" s="30">
        <v>0.75</v>
      </c>
      <c r="C8" s="30">
        <v>0.56</v>
      </c>
      <c r="D8" s="30">
        <v>6.88</v>
      </c>
      <c r="E8" s="30">
        <v>0.44</v>
      </c>
      <c r="F8" s="30">
        <v>1.47</v>
      </c>
      <c r="G8" s="30">
        <v>0.75</v>
      </c>
      <c r="H8" s="30">
        <v>5.83</v>
      </c>
      <c r="I8" s="30">
        <v>9.1</v>
      </c>
      <c r="J8" s="10">
        <f>IF(ISERR(AVERAGE(H8:I8)),"",AVERAGE(H8:I8))</f>
        <v>7.465</v>
      </c>
      <c r="K8" s="30">
        <f>IF(ISBLANK(1!A8),"",weighting!$B$2*B8+weighting!$C$2*C8+weighting!$D$2*D8+weighting!$E$2*E8+weighting!$F$2*F8+weighting!$G$2*G8+weighting!$J$2*J8)</f>
        <v>2.7980000000000005</v>
      </c>
    </row>
    <row r="9" spans="1:11" ht="12.75">
      <c r="A9" s="22" t="str">
        <f>IF(1!A9&lt;&gt;"",1!A9,"")</f>
        <v>GARCIA, P</v>
      </c>
      <c r="B9" s="30">
        <v>0.75</v>
      </c>
      <c r="C9" s="30">
        <v>0.64</v>
      </c>
      <c r="D9" s="30">
        <v>6.4</v>
      </c>
      <c r="E9" s="30">
        <v>0.52</v>
      </c>
      <c r="F9" s="30">
        <v>1.6</v>
      </c>
      <c r="G9" s="30">
        <v>0.75</v>
      </c>
      <c r="H9" s="30">
        <v>4.35</v>
      </c>
      <c r="I9" s="30">
        <v>9.18</v>
      </c>
      <c r="J9" s="10">
        <f aca="true" t="shared" si="0" ref="J9:J27">IF(ISERR(AVERAGE(H9:I9)),"",AVERAGE(H9:I9))</f>
        <v>6.765</v>
      </c>
      <c r="K9" s="30">
        <f>IF(ISBLANK(1!A9),"",weighting!$B$2*B9+weighting!$C$2*C9+weighting!$D$2*D9+weighting!$E$2*E9+weighting!$F$2*F9+weighting!$G$2*G9+weighting!$J$2*J9)</f>
        <v>2.6910000000000003</v>
      </c>
    </row>
    <row r="10" spans="1:11" ht="12.75">
      <c r="A10" s="22" t="str">
        <f>IF(1!A10&lt;&gt;"",1!A10,"")</f>
        <v>RODRIGUEZ</v>
      </c>
      <c r="B10" s="30">
        <v>0.75</v>
      </c>
      <c r="C10" s="30">
        <v>0.73</v>
      </c>
      <c r="D10" s="30">
        <v>6.31</v>
      </c>
      <c r="E10" s="30">
        <v>0.68</v>
      </c>
      <c r="F10" s="30">
        <v>1.46</v>
      </c>
      <c r="G10" s="30">
        <v>0.724</v>
      </c>
      <c r="H10" s="30">
        <v>4.43</v>
      </c>
      <c r="I10" s="30">
        <v>9.2</v>
      </c>
      <c r="J10" s="10">
        <f t="shared" si="0"/>
        <v>6.8149999999999995</v>
      </c>
      <c r="K10" s="30">
        <f>IF(ISBLANK(1!A10),"",weighting!$B$2*B10+weighting!$C$2*C10+weighting!$D$2*D10+weighting!$E$2*E10+weighting!$F$2*F10+weighting!$G$2*G10+weighting!$J$2*J10)</f>
        <v>2.6664000000000003</v>
      </c>
    </row>
    <row r="11" spans="1:11" ht="12.75">
      <c r="A11" s="22" t="str">
        <f>IF(1!A11&lt;&gt;"",1!A11,"")</f>
        <v>GARRETT</v>
      </c>
      <c r="B11" s="30">
        <v>0.74</v>
      </c>
      <c r="C11" s="30">
        <v>0.73</v>
      </c>
      <c r="D11" s="30">
        <v>6.96</v>
      </c>
      <c r="E11" s="30">
        <v>0.57</v>
      </c>
      <c r="F11" s="30">
        <v>1.42</v>
      </c>
      <c r="G11" s="30">
        <v>0.75</v>
      </c>
      <c r="H11" s="30">
        <v>5</v>
      </c>
      <c r="I11" s="30">
        <v>8.91</v>
      </c>
      <c r="J11" s="10">
        <f t="shared" si="0"/>
        <v>6.955</v>
      </c>
      <c r="K11" s="30">
        <f>IF(ISBLANK(1!A11),"",weighting!$B$2*B11+weighting!$C$2*C11+weighting!$D$2*D11+weighting!$E$2*E11+weighting!$F$2*F11+weighting!$G$2*G11+weighting!$J$2*J11)</f>
        <v>2.7840000000000003</v>
      </c>
    </row>
    <row r="12" spans="1:11" ht="12.75">
      <c r="A12" s="22" t="str">
        <f>IF(1!A12&lt;&gt;"",1!A12,"")</f>
        <v>VIERA</v>
      </c>
      <c r="B12" s="30">
        <v>0.59</v>
      </c>
      <c r="C12" s="30">
        <v>0.64</v>
      </c>
      <c r="D12" s="30">
        <v>6.43</v>
      </c>
      <c r="E12" s="30">
        <v>0.6</v>
      </c>
      <c r="F12" s="30">
        <v>1.62</v>
      </c>
      <c r="G12" s="30">
        <v>1.44</v>
      </c>
      <c r="H12" s="30">
        <v>6.21</v>
      </c>
      <c r="I12" s="30">
        <v>9.51</v>
      </c>
      <c r="J12" s="10">
        <f t="shared" si="0"/>
        <v>7.859999999999999</v>
      </c>
      <c r="K12" s="30">
        <f>IF(ISBLANK(1!A12),"",weighting!$B$2*B12+weighting!$C$2*C12+weighting!$D$2*D12+weighting!$E$2*E12+weighting!$F$2*F12+weighting!$G$2*G12+weighting!$J$2*J12)</f>
        <v>2.8855</v>
      </c>
    </row>
    <row r="13" spans="1:11" ht="12.75">
      <c r="A13" s="22" t="str">
        <f>IF(1!A13&lt;&gt;"",1!A13,"")</f>
        <v>LOPEZ</v>
      </c>
      <c r="B13" s="30">
        <v>0.75</v>
      </c>
      <c r="C13" s="30">
        <v>0.75</v>
      </c>
      <c r="D13" s="30">
        <v>6.42</v>
      </c>
      <c r="E13" s="30">
        <v>0.56</v>
      </c>
      <c r="F13" s="30">
        <v>1.6</v>
      </c>
      <c r="G13" s="30">
        <v>0.75</v>
      </c>
      <c r="H13" s="30">
        <v>5.7</v>
      </c>
      <c r="I13" s="30">
        <v>9.34</v>
      </c>
      <c r="J13" s="10">
        <f t="shared" si="0"/>
        <v>7.52</v>
      </c>
      <c r="K13" s="30">
        <f>IF(ISBLANK(1!A13),"",weighting!$B$2*B13+weighting!$C$2*C13+weighting!$D$2*D13+weighting!$E$2*E13+weighting!$F$2*F13+weighting!$G$2*G13+weighting!$J$2*J13)</f>
        <v>2.7875000000000005</v>
      </c>
    </row>
    <row r="14" spans="1:11" ht="12.75">
      <c r="A14" s="22" t="str">
        <f>IF(1!A14&lt;&gt;"",1!A14,"")</f>
        <v>GARCIA, O</v>
      </c>
      <c r="B14" s="30">
        <v>0.75</v>
      </c>
      <c r="C14" s="30">
        <v>0.74</v>
      </c>
      <c r="D14" s="30">
        <v>7.05</v>
      </c>
      <c r="E14" s="30">
        <v>0.78</v>
      </c>
      <c r="F14" s="30">
        <v>1.43</v>
      </c>
      <c r="G14" s="30">
        <v>1</v>
      </c>
      <c r="H14" s="30">
        <v>6.19</v>
      </c>
      <c r="I14" s="30">
        <v>9.51</v>
      </c>
      <c r="J14" s="10">
        <f t="shared" si="0"/>
        <v>7.85</v>
      </c>
      <c r="K14" s="30">
        <f>IF(ISBLANK(1!A14),"",weighting!$B$2*B14+weighting!$C$2*C14+weighting!$D$2*D14+weighting!$E$2*E14+weighting!$F$2*F14+weighting!$G$2*G14+weighting!$J$2*J14)</f>
        <v>2.9525</v>
      </c>
    </row>
    <row r="15" spans="1:11" ht="12.75">
      <c r="A15" s="22" t="str">
        <f>IF(1!A15&lt;&gt;"",1!A15,"")</f>
        <v>CASTILLO</v>
      </c>
      <c r="B15" s="30">
        <v>0.75</v>
      </c>
      <c r="C15" s="30">
        <v>0.57</v>
      </c>
      <c r="D15" s="30">
        <v>6.54</v>
      </c>
      <c r="E15" s="30">
        <v>0.54</v>
      </c>
      <c r="F15" s="30">
        <v>1.54</v>
      </c>
      <c r="G15" s="30">
        <v>0.75</v>
      </c>
      <c r="H15" s="30">
        <v>4.72</v>
      </c>
      <c r="I15" s="30">
        <v>8.94</v>
      </c>
      <c r="J15" s="10">
        <f t="shared" si="0"/>
        <v>6.83</v>
      </c>
      <c r="K15" s="30">
        <f>IF(ISBLANK(1!A15),"",weighting!$B$2*B15+weighting!$C$2*C15+weighting!$D$2*D15+weighting!$E$2*E15+weighting!$F$2*F15+weighting!$G$2*G15+weighting!$J$2*J15)</f>
        <v>2.7035</v>
      </c>
    </row>
    <row r="16" spans="1:11" ht="12.75">
      <c r="A16" s="22" t="str">
        <f>IF(1!A16&lt;&gt;"",1!A16,"")</f>
        <v>CUNNIFF</v>
      </c>
      <c r="B16" s="30">
        <v>0.75</v>
      </c>
      <c r="C16" s="30">
        <v>0.7</v>
      </c>
      <c r="D16" s="30">
        <v>7.15</v>
      </c>
      <c r="E16" s="30">
        <v>0.54</v>
      </c>
      <c r="F16" s="30">
        <v>1.42</v>
      </c>
      <c r="G16" s="30">
        <v>0.75</v>
      </c>
      <c r="H16" s="30">
        <v>6.74</v>
      </c>
      <c r="I16" s="30">
        <v>9.75</v>
      </c>
      <c r="J16" s="10">
        <f t="shared" si="0"/>
        <v>8.245000000000001</v>
      </c>
      <c r="K16" s="30">
        <f>IF(ISBLANK(1!A16),"",weighting!$B$2*B16+weighting!$C$2*C16+weighting!$D$2*D16+weighting!$E$2*E16+weighting!$F$2*F16+weighting!$G$2*G16+weighting!$J$2*J16)</f>
        <v>2.9440000000000004</v>
      </c>
    </row>
    <row r="17" spans="1:11" ht="12.75">
      <c r="A17" s="22" t="str">
        <f>IF(1!A17&lt;&gt;"",1!A17,"")</f>
        <v>KOBRINETZ</v>
      </c>
      <c r="B17" s="30">
        <v>0.82</v>
      </c>
      <c r="C17" s="30">
        <v>0.75</v>
      </c>
      <c r="D17" s="30">
        <v>6.34</v>
      </c>
      <c r="E17" s="30">
        <v>0.63</v>
      </c>
      <c r="F17" s="30">
        <v>1.43</v>
      </c>
      <c r="G17" s="30">
        <v>0.83</v>
      </c>
      <c r="H17" s="30">
        <v>5.15</v>
      </c>
      <c r="I17" s="30">
        <v>9.15</v>
      </c>
      <c r="J17" s="10">
        <f t="shared" si="0"/>
        <v>7.15</v>
      </c>
      <c r="K17" s="30">
        <f>IF(ISBLANK(1!A17),"",weighting!$B$2*B17+weighting!$C$2*C17+weighting!$D$2*D17+weighting!$E$2*E17+weighting!$F$2*F17+weighting!$G$2*G17+weighting!$J$2*J17)</f>
        <v>2.7055000000000002</v>
      </c>
    </row>
    <row r="18" spans="1:11" ht="12.75">
      <c r="A18" s="22" t="str">
        <f>IF(1!A18&lt;&gt;"",1!A18,"")</f>
        <v>TSCHIRHART</v>
      </c>
      <c r="B18" s="30">
        <v>0.75</v>
      </c>
      <c r="C18" s="30">
        <v>0.75</v>
      </c>
      <c r="D18" s="30">
        <v>6.65</v>
      </c>
      <c r="E18" s="30">
        <v>0.49</v>
      </c>
      <c r="F18" s="30">
        <v>1.65</v>
      </c>
      <c r="G18" s="30">
        <v>0.75</v>
      </c>
      <c r="H18" s="30">
        <v>6.84</v>
      </c>
      <c r="I18" s="30">
        <v>9.24</v>
      </c>
      <c r="J18" s="10">
        <f>IF(ISERR(AVERAGE(H18:I18)),"",AVERAGE(H18:I18))</f>
        <v>8.04</v>
      </c>
      <c r="K18" s="30">
        <f>IF(ISBLANK(1!A18),"",weighting!$B$2*B18+weighting!$C$2*C18+weighting!$D$2*D18+weighting!$E$2*E18+weighting!$F$2*F18+weighting!$G$2*G18+weighting!$J$2*J18)</f>
        <v>2.89</v>
      </c>
    </row>
    <row r="19" spans="1:11" ht="12.75">
      <c r="A19" s="22" t="str">
        <f>IF(1!A19&lt;&gt;"",1!A19,"")</f>
        <v>RAMIREZ</v>
      </c>
      <c r="B19" s="30">
        <v>0.75</v>
      </c>
      <c r="C19" s="30">
        <v>0.72</v>
      </c>
      <c r="D19" s="30">
        <v>6.31</v>
      </c>
      <c r="E19" s="30">
        <v>0.58</v>
      </c>
      <c r="F19" s="30">
        <v>1.75</v>
      </c>
      <c r="G19" s="30">
        <v>0.75</v>
      </c>
      <c r="H19" s="30">
        <v>4.94</v>
      </c>
      <c r="I19" s="30">
        <v>9.22</v>
      </c>
      <c r="J19" s="10">
        <f t="shared" si="0"/>
        <v>7.08</v>
      </c>
      <c r="K19" s="30">
        <f>IF(ISBLANK(1!A19),"",weighting!$B$2*B19+weighting!$C$2*C19+weighting!$D$2*D19+weighting!$E$2*E19+weighting!$F$2*F19+weighting!$G$2*G19+weighting!$J$2*J19)</f>
        <v>2.7665</v>
      </c>
    </row>
    <row r="20" spans="1:11" ht="12.75">
      <c r="A20" s="22" t="str">
        <f>IF(1!A20&lt;&gt;"",1!A20,"")</f>
        <v>ADAMS</v>
      </c>
      <c r="B20" s="30">
        <v>0.75</v>
      </c>
      <c r="C20" s="30">
        <v>0.63</v>
      </c>
      <c r="D20" s="30">
        <v>6.35</v>
      </c>
      <c r="E20" s="30">
        <v>0.5</v>
      </c>
      <c r="F20" s="30">
        <v>1.86</v>
      </c>
      <c r="G20" s="30">
        <v>0.75</v>
      </c>
      <c r="H20" s="30">
        <v>5.02</v>
      </c>
      <c r="I20" s="30">
        <v>9.31</v>
      </c>
      <c r="J20" s="10">
        <f t="shared" si="0"/>
        <v>7.165</v>
      </c>
      <c r="K20" s="30">
        <f>IF(ISBLANK(1!A20),"",weighting!$B$2*B20+weighting!$C$2*C20+weighting!$D$2*D20+weighting!$E$2*E20+weighting!$F$2*F20+weighting!$G$2*G20+weighting!$J$2*J20)</f>
        <v>2.795</v>
      </c>
    </row>
    <row r="21" spans="1:11" ht="12.75">
      <c r="A21" s="22" t="str">
        <f>IF(1!A21&lt;&gt;"",1!A21,"")</f>
        <v>MACH</v>
      </c>
      <c r="B21" s="30">
        <v>0.75</v>
      </c>
      <c r="C21" s="30">
        <v>0.74</v>
      </c>
      <c r="D21" s="30">
        <v>5.52</v>
      </c>
      <c r="E21" s="30">
        <v>0.7</v>
      </c>
      <c r="F21" s="30">
        <v>1.71</v>
      </c>
      <c r="G21" s="30">
        <v>0.68</v>
      </c>
      <c r="H21" s="30">
        <v>5.87</v>
      </c>
      <c r="I21" s="30">
        <v>9.66</v>
      </c>
      <c r="J21" s="10">
        <f t="shared" si="0"/>
        <v>7.765000000000001</v>
      </c>
      <c r="K21" s="30">
        <f>IF(ISBLANK(1!A21),"",weighting!$B$2*B21+weighting!$C$2*C21+weighting!$D$2*D21+weighting!$E$2*E21+weighting!$F$2*F21+weighting!$G$2*G21+weighting!$J$2*J21)</f>
        <v>2.678</v>
      </c>
    </row>
    <row r="22" spans="1:11" ht="12.75">
      <c r="A22" s="22" t="str">
        <f>IF(1!A22&lt;&gt;"",1!A22,"")</f>
        <v>HSU</v>
      </c>
      <c r="B22" s="30">
        <v>0.56</v>
      </c>
      <c r="C22" s="30">
        <v>0.3</v>
      </c>
      <c r="D22" s="30">
        <v>5.54</v>
      </c>
      <c r="E22" s="30">
        <v>0.74</v>
      </c>
      <c r="F22" s="30">
        <v>2.07</v>
      </c>
      <c r="G22" s="30">
        <v>0.77</v>
      </c>
      <c r="H22" s="30">
        <v>5.26</v>
      </c>
      <c r="I22" s="30">
        <v>7.77</v>
      </c>
      <c r="J22" s="10">
        <f t="shared" si="0"/>
        <v>6.515</v>
      </c>
      <c r="K22" s="30">
        <f>IF(ISBLANK(1!A22),"",weighting!$B$2*B22+weighting!$C$2*C22+weighting!$D$2*D22+weighting!$E$2*E22+weighting!$F$2*F22+weighting!$G$2*G22+weighting!$J$2*J22)</f>
        <v>2.6265</v>
      </c>
    </row>
    <row r="23" spans="1:11" ht="12.75">
      <c r="A23" s="22" t="str">
        <f>IF(1!A23&lt;&gt;"",1!A23,"")</f>
        <v>CAPRONI</v>
      </c>
      <c r="B23" s="30">
        <v>0.75</v>
      </c>
      <c r="C23" s="30">
        <v>0.75</v>
      </c>
      <c r="D23" s="30">
        <v>6.64</v>
      </c>
      <c r="E23" s="30">
        <v>0.64</v>
      </c>
      <c r="F23" s="30">
        <v>1.78</v>
      </c>
      <c r="G23" s="30">
        <v>0.75</v>
      </c>
      <c r="H23" s="30">
        <v>6.08</v>
      </c>
      <c r="I23" s="30">
        <v>9.36</v>
      </c>
      <c r="J23" s="10">
        <f t="shared" si="0"/>
        <v>7.72</v>
      </c>
      <c r="K23" s="30">
        <f>IF(ISBLANK(1!A23),"",weighting!$B$2*B23+weighting!$C$2*C23+weighting!$D$2*D23+weighting!$E$2*E23+weighting!$F$2*F23+weighting!$G$2*G23+weighting!$J$2*J23)</f>
        <v>2.9175000000000004</v>
      </c>
    </row>
    <row r="24" spans="1:11" ht="12.75">
      <c r="A24" s="22" t="str">
        <f>IF(1!A24&lt;&gt;"",1!A24,"")</f>
        <v>WALKER</v>
      </c>
      <c r="B24" s="30">
        <v>0.59</v>
      </c>
      <c r="C24" s="30">
        <v>0.64</v>
      </c>
      <c r="D24" s="30">
        <v>6.6</v>
      </c>
      <c r="E24" s="30">
        <v>0.65</v>
      </c>
      <c r="F24" s="30">
        <v>1.45</v>
      </c>
      <c r="G24" s="30">
        <v>0.75</v>
      </c>
      <c r="H24" s="30">
        <v>5.84</v>
      </c>
      <c r="I24" s="30">
        <v>8.89</v>
      </c>
      <c r="J24" s="10">
        <f t="shared" si="0"/>
        <v>7.365</v>
      </c>
      <c r="K24" s="30">
        <f>IF(ISBLANK(1!A24),"",weighting!$B$2*B24+weighting!$C$2*C24+weighting!$D$2*D24+weighting!$E$2*E24+weighting!$F$2*F24+weighting!$G$2*G24+weighting!$J$2*J24)</f>
        <v>2.7575</v>
      </c>
    </row>
    <row r="25" spans="1:11" ht="12.75">
      <c r="A25" s="22" t="str">
        <f>IF(1!A25&lt;&gt;"",1!A25,"")</f>
        <v>KIRKPATRICK</v>
      </c>
      <c r="B25" s="30">
        <v>0.75</v>
      </c>
      <c r="C25" s="30">
        <v>0.7425</v>
      </c>
      <c r="D25" s="30">
        <v>8.26</v>
      </c>
      <c r="E25" s="30">
        <v>0.8395</v>
      </c>
      <c r="F25" s="30">
        <v>1.88</v>
      </c>
      <c r="G25" s="30">
        <v>0.75</v>
      </c>
      <c r="H25" s="30">
        <v>9.2</v>
      </c>
      <c r="I25" s="30">
        <v>9.5</v>
      </c>
      <c r="J25" s="10">
        <f t="shared" si="0"/>
        <v>9.35</v>
      </c>
      <c r="K25" s="30">
        <f>IF(ISBLANK(1!A25),"",weighting!$B$2*B25+weighting!$C$2*C25+weighting!$D$2*D25+weighting!$E$2*E25+weighting!$F$2*F25+weighting!$G$2*G25+weighting!$J$2*J25)</f>
        <v>3.4636750000000003</v>
      </c>
    </row>
    <row r="26" spans="1:11" ht="12.75">
      <c r="A26" s="22" t="str">
        <f>IF(1!A26&lt;&gt;"",1!A26,"")</f>
        <v>BROWN</v>
      </c>
      <c r="B26" s="30">
        <v>0.75</v>
      </c>
      <c r="C26" s="30">
        <v>0.75</v>
      </c>
      <c r="D26" s="30">
        <v>5.5075</v>
      </c>
      <c r="E26" s="30">
        <v>0.75</v>
      </c>
      <c r="F26" s="30">
        <v>1.842</v>
      </c>
      <c r="G26" s="30">
        <v>0.75</v>
      </c>
      <c r="H26" s="30">
        <v>7.025</v>
      </c>
      <c r="I26" s="30">
        <v>9.49</v>
      </c>
      <c r="J26" s="10">
        <f t="shared" si="0"/>
        <v>8.2575</v>
      </c>
      <c r="K26" s="30">
        <f>IF(ISBLANK(1!A26),"",weighting!$B$2*B26+weighting!$C$2*C26+weighting!$D$2*D26+weighting!$E$2*E26+weighting!$F$2*F26+weighting!$G$2*G26+weighting!$J$2*J26)</f>
        <v>2.77985</v>
      </c>
    </row>
    <row r="27" spans="1:11" ht="12.75">
      <c r="A27" s="22">
        <f>IF(1!A27&lt;&gt;"",1!A27,"")</f>
      </c>
      <c r="B27" s="30"/>
      <c r="C27" s="30"/>
      <c r="D27" s="30"/>
      <c r="E27" s="30"/>
      <c r="F27" s="30"/>
      <c r="G27" s="30"/>
      <c r="H27" s="30"/>
      <c r="I27" s="30"/>
      <c r="J27" s="10">
        <f t="shared" si="0"/>
      </c>
      <c r="K27" s="30">
        <f>IF(ISBLANK(1!A27),"",weighting!$B$2*B27+weighting!$C$2*C27+weighting!$D$2*D27+weighting!$E$2*E27+weighting!$F$2*F27+weighting!$G$2*G27+weighting!$J$2*J27)</f>
      </c>
    </row>
    <row r="28" spans="1:11" ht="12.75">
      <c r="A28" s="7" t="s">
        <v>0</v>
      </c>
      <c r="B28" s="8">
        <f aca="true" t="shared" si="1" ref="B28:K28">IF(COUNTBLANK(B8:B27)=20,"",MAX(B8:B27))</f>
        <v>0.82</v>
      </c>
      <c r="C28" s="8">
        <f t="shared" si="1"/>
        <v>0.75</v>
      </c>
      <c r="D28" s="8">
        <f t="shared" si="1"/>
        <v>8.26</v>
      </c>
      <c r="E28" s="8">
        <f t="shared" si="1"/>
        <v>0.8395</v>
      </c>
      <c r="F28" s="8">
        <f t="shared" si="1"/>
        <v>2.07</v>
      </c>
      <c r="G28" s="8">
        <f t="shared" si="1"/>
        <v>1.44</v>
      </c>
      <c r="H28" s="8">
        <f t="shared" si="1"/>
        <v>9.2</v>
      </c>
      <c r="I28" s="8">
        <f t="shared" si="1"/>
        <v>9.75</v>
      </c>
      <c r="J28" s="8">
        <f t="shared" si="1"/>
        <v>9.35</v>
      </c>
      <c r="K28" s="8">
        <f t="shared" si="1"/>
        <v>3.4636750000000003</v>
      </c>
    </row>
    <row r="29" spans="1:11" ht="12.75">
      <c r="A29" s="7" t="s">
        <v>1</v>
      </c>
      <c r="B29" s="8">
        <f aca="true" t="shared" si="2" ref="B29:K29">IF(COUNTBLANK(B8:B27)=20,"",MIN(B8:B27))</f>
        <v>0.56</v>
      </c>
      <c r="C29" s="8">
        <f t="shared" si="2"/>
        <v>0.3</v>
      </c>
      <c r="D29" s="8">
        <f t="shared" si="2"/>
        <v>5.5075</v>
      </c>
      <c r="E29" s="8">
        <f t="shared" si="2"/>
        <v>0.44</v>
      </c>
      <c r="F29" s="8">
        <f t="shared" si="2"/>
        <v>1.42</v>
      </c>
      <c r="G29" s="8">
        <f t="shared" si="2"/>
        <v>0.68</v>
      </c>
      <c r="H29" s="8">
        <f t="shared" si="2"/>
        <v>4.35</v>
      </c>
      <c r="I29" s="8">
        <f t="shared" si="2"/>
        <v>7.77</v>
      </c>
      <c r="J29" s="8">
        <f t="shared" si="2"/>
        <v>6.515</v>
      </c>
      <c r="K29" s="8">
        <f t="shared" si="2"/>
        <v>2.6265</v>
      </c>
    </row>
    <row r="30" spans="1:11" ht="12.75">
      <c r="A30" s="7" t="s">
        <v>2</v>
      </c>
      <c r="B30" s="8">
        <f aca="true" t="shared" si="3" ref="B30:K30">IF(ISERR(AVERAGE(B8:B27)),"",AVERAGE(B8:B27))</f>
        <v>0.7263157894736842</v>
      </c>
      <c r="C30" s="8">
        <f t="shared" si="3"/>
        <v>0.6753947368421054</v>
      </c>
      <c r="D30" s="8">
        <f t="shared" si="3"/>
        <v>6.518815789473685</v>
      </c>
      <c r="E30" s="8">
        <f t="shared" si="3"/>
        <v>0.6183947368421053</v>
      </c>
      <c r="F30" s="8">
        <f t="shared" si="3"/>
        <v>1.6306315789473684</v>
      </c>
      <c r="G30" s="8">
        <f t="shared" si="3"/>
        <v>0.7996842105263158</v>
      </c>
      <c r="H30" s="8">
        <f t="shared" si="3"/>
        <v>5.810263157894737</v>
      </c>
      <c r="I30" s="8">
        <f t="shared" si="3"/>
        <v>9.212105263157897</v>
      </c>
      <c r="J30" s="8">
        <f t="shared" si="3"/>
        <v>7.5111842105263165</v>
      </c>
      <c r="K30" s="8">
        <f t="shared" si="3"/>
        <v>2.820653947368421</v>
      </c>
    </row>
    <row r="31" spans="1:11" ht="12.75">
      <c r="A31" s="7" t="s">
        <v>3</v>
      </c>
      <c r="B31" s="8">
        <f aca="true" t="shared" si="4" ref="B31:K31">IF(ISERR(STDEV(B8:B27)),"",STDEV(B8:B27))</f>
        <v>0.06734740169167425</v>
      </c>
      <c r="C31" s="8">
        <f t="shared" si="4"/>
        <v>0.11065544357591367</v>
      </c>
      <c r="D31" s="8">
        <f t="shared" si="4"/>
        <v>0.633957131623927</v>
      </c>
      <c r="E31" s="8">
        <f t="shared" si="4"/>
        <v>0.10827723918864848</v>
      </c>
      <c r="F31" s="8">
        <f t="shared" si="4"/>
        <v>0.19188196908120195</v>
      </c>
      <c r="G31" s="8">
        <f t="shared" si="4"/>
        <v>0.1673443066227961</v>
      </c>
      <c r="H31" s="8">
        <f t="shared" si="4"/>
        <v>1.1374367792983384</v>
      </c>
      <c r="I31" s="8">
        <f t="shared" si="4"/>
        <v>0.4244287526568106</v>
      </c>
      <c r="J31" s="8">
        <f t="shared" si="4"/>
        <v>0.6818216859293247</v>
      </c>
      <c r="K31" s="8">
        <f t="shared" si="4"/>
        <v>0.1829241817482746</v>
      </c>
    </row>
    <row r="32" spans="2:10" ht="12">
      <c r="B32" s="13"/>
      <c r="C32" s="13"/>
      <c r="D32" s="13"/>
      <c r="E32" s="13"/>
      <c r="F32" s="13"/>
      <c r="G32" s="13"/>
      <c r="H32" s="13"/>
      <c r="I32" s="14"/>
      <c r="J32" s="15"/>
    </row>
    <row r="33" ht="12">
      <c r="C33" s="13"/>
    </row>
    <row r="34" spans="1:10" ht="12.75">
      <c r="A34" s="2" t="s">
        <v>11</v>
      </c>
      <c r="B34" s="21" t="str">
        <f>B4</f>
        <v>2A</v>
      </c>
      <c r="C34" s="40"/>
      <c r="D34" s="40"/>
      <c r="E34" s="40"/>
      <c r="F34" s="40"/>
      <c r="G34" s="40"/>
      <c r="H34" s="40"/>
      <c r="I34" s="40"/>
      <c r="J34" s="40"/>
    </row>
    <row r="35" spans="1:10" ht="12.75">
      <c r="A35" s="1"/>
      <c r="B35" s="37" t="s">
        <v>13</v>
      </c>
      <c r="C35" s="37"/>
      <c r="D35" s="37"/>
      <c r="E35" s="37"/>
      <c r="F35" s="37"/>
      <c r="G35" s="37"/>
      <c r="H35" s="37"/>
      <c r="I35" s="37"/>
      <c r="J35" s="37"/>
    </row>
    <row r="36" spans="1:10" ht="12.75">
      <c r="A36" s="1"/>
      <c r="B36" s="36"/>
      <c r="C36" s="36"/>
      <c r="D36" s="36"/>
      <c r="E36" s="36"/>
      <c r="F36" s="36"/>
      <c r="G36" s="36"/>
      <c r="H36" s="36"/>
      <c r="I36" s="36"/>
      <c r="J36" s="36"/>
    </row>
    <row r="37" spans="1:13" s="29" customFormat="1" ht="26.25">
      <c r="A37" s="26"/>
      <c r="B37" s="27" t="str">
        <f aca="true" t="shared" si="5" ref="B37:J37">B7</f>
        <v>Groove 1</v>
      </c>
      <c r="C37" s="27" t="str">
        <f t="shared" si="5"/>
        <v>Groove 2</v>
      </c>
      <c r="D37" s="27" t="str">
        <f t="shared" si="5"/>
        <v>Groove 3</v>
      </c>
      <c r="E37" s="27" t="str">
        <f t="shared" si="5"/>
        <v>Land 2</v>
      </c>
      <c r="F37" s="27" t="str">
        <f t="shared" si="5"/>
        <v>Land 3</v>
      </c>
      <c r="G37" s="27" t="str">
        <f t="shared" si="5"/>
        <v>Under-crown</v>
      </c>
      <c r="H37" s="27" t="str">
        <f t="shared" si="5"/>
        <v>Thrust</v>
      </c>
      <c r="I37" s="27" t="str">
        <f t="shared" si="5"/>
        <v>Anti-thrust</v>
      </c>
      <c r="J37" s="28" t="str">
        <f t="shared" si="5"/>
        <v>Average Skirt</v>
      </c>
      <c r="K37" s="28" t="s">
        <v>26</v>
      </c>
      <c r="L37" s="28" t="s">
        <v>2</v>
      </c>
      <c r="M37" s="28" t="s">
        <v>4</v>
      </c>
    </row>
    <row r="38" spans="1:17" ht="12.75">
      <c r="A38" s="22" t="str">
        <f aca="true" t="shared" si="6" ref="A38:A57">IF(A8&lt;&gt;"",A8,"")</f>
        <v>HILLS</v>
      </c>
      <c r="B38" s="10">
        <f aca="true" t="shared" si="7" ref="B38:K53">IF(ISNUMBER(B8),IF(B$31=0,0,(B8-B$30)/B$31),"")</f>
        <v>0.3516722238928438</v>
      </c>
      <c r="C38" s="10">
        <f t="shared" si="7"/>
        <v>-1.0428292826185304</v>
      </c>
      <c r="D38" s="10">
        <f t="shared" si="7"/>
        <v>0.5697297064883801</v>
      </c>
      <c r="E38" s="10">
        <f t="shared" si="7"/>
        <v>-1.6475737484522766</v>
      </c>
      <c r="F38" s="10">
        <f t="shared" si="7"/>
        <v>-0.8371374325400593</v>
      </c>
      <c r="G38" s="10">
        <f t="shared" si="7"/>
        <v>-0.2968981229717418</v>
      </c>
      <c r="H38" s="10">
        <f t="shared" si="7"/>
        <v>0.017352034385100582</v>
      </c>
      <c r="I38" s="10">
        <f t="shared" si="7"/>
        <v>-0.26413211276603654</v>
      </c>
      <c r="J38" s="10">
        <f t="shared" si="7"/>
        <v>-0.06773649398283278</v>
      </c>
      <c r="K38" s="10">
        <f t="shared" si="7"/>
        <v>-0.12384337134603209</v>
      </c>
      <c r="L38" s="10">
        <f aca="true" t="shared" si="8" ref="L38:L57">IF(ISERR(AVERAGE(B38:K38)),"",AVERAGE(B38:K38))</f>
        <v>-0.3341396599911185</v>
      </c>
      <c r="M38" s="10">
        <f aca="true" t="shared" si="9" ref="M38:M57">IF(ISERR(STDEV(B38:K38)),"",STDEV(B38:K38))</f>
        <v>0.6677245101185845</v>
      </c>
      <c r="N38" s="23"/>
      <c r="O38" s="23"/>
      <c r="P38" s="23"/>
      <c r="Q38" s="23"/>
    </row>
    <row r="39" spans="1:13" ht="12.75">
      <c r="A39" s="22" t="str">
        <f t="shared" si="6"/>
        <v>GARCIA, P</v>
      </c>
      <c r="B39" s="10">
        <f t="shared" si="7"/>
        <v>0.3516722238928438</v>
      </c>
      <c r="C39" s="10">
        <f t="shared" si="7"/>
        <v>-0.3198643979753539</v>
      </c>
      <c r="D39" s="10">
        <f t="shared" si="7"/>
        <v>-0.18741928049508505</v>
      </c>
      <c r="E39" s="10">
        <f t="shared" si="7"/>
        <v>-0.9087296423459306</v>
      </c>
      <c r="F39" s="10">
        <f t="shared" si="7"/>
        <v>-0.1596376100060004</v>
      </c>
      <c r="G39" s="10">
        <f t="shared" si="7"/>
        <v>-0.2968981229717418</v>
      </c>
      <c r="H39" s="10">
        <f t="shared" si="7"/>
        <v>-1.283819184038997</v>
      </c>
      <c r="I39" s="10">
        <f t="shared" si="7"/>
        <v>-0.07564346891422055</v>
      </c>
      <c r="J39" s="10">
        <f t="shared" si="7"/>
        <v>-1.0943978842639273</v>
      </c>
      <c r="K39" s="10">
        <f t="shared" si="7"/>
        <v>-0.7087851706060387</v>
      </c>
      <c r="L39" s="10">
        <f t="shared" si="8"/>
        <v>-0.46835225377244516</v>
      </c>
      <c r="M39" s="10">
        <f t="shared" si="9"/>
        <v>0.5121841292600564</v>
      </c>
    </row>
    <row r="40" spans="1:13" ht="12.75">
      <c r="A40" s="22" t="str">
        <f t="shared" si="6"/>
        <v>RODRIGUEZ</v>
      </c>
      <c r="B40" s="10">
        <f t="shared" si="7"/>
        <v>0.3516722238928438</v>
      </c>
      <c r="C40" s="10">
        <f t="shared" si="7"/>
        <v>0.49347109724821986</v>
      </c>
      <c r="D40" s="10">
        <f t="shared" si="7"/>
        <v>-0.32938471555448606</v>
      </c>
      <c r="E40" s="10">
        <f t="shared" si="7"/>
        <v>0.5689585698667616</v>
      </c>
      <c r="F40" s="10">
        <f t="shared" si="7"/>
        <v>-0.8892528035042178</v>
      </c>
      <c r="G40" s="10">
        <f t="shared" si="7"/>
        <v>-0.4522664203743272</v>
      </c>
      <c r="H40" s="10">
        <f t="shared" si="7"/>
        <v>-1.2134856046647216</v>
      </c>
      <c r="I40" s="10">
        <f t="shared" si="7"/>
        <v>-0.028521307951267602</v>
      </c>
      <c r="J40" s="10">
        <f t="shared" si="7"/>
        <v>-1.021064927815278</v>
      </c>
      <c r="K40" s="10">
        <f t="shared" si="7"/>
        <v>-0.843267116977965</v>
      </c>
      <c r="L40" s="10">
        <f t="shared" si="8"/>
        <v>-0.33631410058344374</v>
      </c>
      <c r="M40" s="10">
        <f t="shared" si="9"/>
        <v>0.6574929436119157</v>
      </c>
    </row>
    <row r="41" spans="1:13" ht="12.75">
      <c r="A41" s="22" t="str">
        <f t="shared" si="6"/>
        <v>GARRETT</v>
      </c>
      <c r="B41" s="10">
        <f t="shared" si="7"/>
        <v>0.20318839602697605</v>
      </c>
      <c r="C41" s="10">
        <f t="shared" si="7"/>
        <v>0.49347109724821986</v>
      </c>
      <c r="D41" s="10">
        <f t="shared" si="7"/>
        <v>0.6959212043189578</v>
      </c>
      <c r="E41" s="10">
        <f t="shared" si="7"/>
        <v>-0.44695207602946496</v>
      </c>
      <c r="F41" s="10">
        <f t="shared" si="7"/>
        <v>-1.0977142873608514</v>
      </c>
      <c r="G41" s="10">
        <f t="shared" si="7"/>
        <v>-0.2968981229717418</v>
      </c>
      <c r="H41" s="10">
        <f t="shared" si="7"/>
        <v>-0.712358851623008</v>
      </c>
      <c r="I41" s="10">
        <f t="shared" si="7"/>
        <v>-0.7117926419140979</v>
      </c>
      <c r="J41" s="10">
        <f t="shared" si="7"/>
        <v>-0.8157326497590582</v>
      </c>
      <c r="K41" s="10">
        <f t="shared" si="7"/>
        <v>-0.20037781237070698</v>
      </c>
      <c r="L41" s="10">
        <f t="shared" si="8"/>
        <v>-0.2889245744434776</v>
      </c>
      <c r="M41" s="10">
        <f t="shared" si="9"/>
        <v>0.5913165824437044</v>
      </c>
    </row>
    <row r="42" spans="1:13" ht="12.75">
      <c r="A42" s="22" t="str">
        <f t="shared" si="6"/>
        <v>VIERA</v>
      </c>
      <c r="B42" s="10">
        <f t="shared" si="7"/>
        <v>-2.0240690219610387</v>
      </c>
      <c r="C42" s="10">
        <f t="shared" si="7"/>
        <v>-0.3198643979753539</v>
      </c>
      <c r="D42" s="10">
        <f t="shared" si="7"/>
        <v>-0.14009746880861945</v>
      </c>
      <c r="E42" s="10">
        <f t="shared" si="7"/>
        <v>-0.16988553623958497</v>
      </c>
      <c r="F42" s="10">
        <f t="shared" si="7"/>
        <v>-0.05540686807768363</v>
      </c>
      <c r="G42" s="10">
        <f t="shared" si="7"/>
        <v>3.8263374619430204</v>
      </c>
      <c r="H42" s="10">
        <f t="shared" si="7"/>
        <v>0.35143653641290923</v>
      </c>
      <c r="I42" s="10">
        <f t="shared" si="7"/>
        <v>0.7018721869745198</v>
      </c>
      <c r="J42" s="10">
        <f t="shared" si="7"/>
        <v>0.5115938619614983</v>
      </c>
      <c r="K42" s="10">
        <f t="shared" si="7"/>
        <v>0.3544968850581751</v>
      </c>
      <c r="L42" s="10">
        <f t="shared" si="8"/>
        <v>0.30364136392878416</v>
      </c>
      <c r="M42" s="10">
        <f t="shared" si="9"/>
        <v>1.4519386686176512</v>
      </c>
    </row>
    <row r="43" spans="1:13" ht="12.75">
      <c r="A43" s="22" t="str">
        <f t="shared" si="6"/>
        <v>LOPEZ</v>
      </c>
      <c r="B43" s="10">
        <f t="shared" si="7"/>
        <v>0.3516722238928438</v>
      </c>
      <c r="C43" s="10">
        <f t="shared" si="7"/>
        <v>0.6742123184090143</v>
      </c>
      <c r="D43" s="10">
        <f t="shared" si="7"/>
        <v>-0.15587140603744132</v>
      </c>
      <c r="E43" s="10">
        <f t="shared" si="7"/>
        <v>-0.5393075892927572</v>
      </c>
      <c r="F43" s="10">
        <f t="shared" si="7"/>
        <v>-0.1596376100060004</v>
      </c>
      <c r="G43" s="10">
        <f t="shared" si="7"/>
        <v>-0.2968981229717418</v>
      </c>
      <c r="H43" s="10">
        <f t="shared" si="7"/>
        <v>-0.09694003209809705</v>
      </c>
      <c r="I43" s="10">
        <f t="shared" si="7"/>
        <v>0.3013338187894114</v>
      </c>
      <c r="J43" s="10">
        <f t="shared" si="7"/>
        <v>0.01292975811068134</v>
      </c>
      <c r="K43" s="10">
        <f t="shared" si="7"/>
        <v>-0.18124420211453704</v>
      </c>
      <c r="L43" s="10">
        <f t="shared" si="8"/>
        <v>-0.008975084331862398</v>
      </c>
      <c r="M43" s="10">
        <f t="shared" si="9"/>
        <v>0.3558132148286525</v>
      </c>
    </row>
    <row r="44" spans="1:13" ht="12.75">
      <c r="A44" s="22" t="str">
        <f t="shared" si="6"/>
        <v>GARCIA, O</v>
      </c>
      <c r="B44" s="10">
        <f t="shared" si="7"/>
        <v>0.3516722238928438</v>
      </c>
      <c r="C44" s="10">
        <f t="shared" si="7"/>
        <v>0.5838417078286171</v>
      </c>
      <c r="D44" s="10">
        <f t="shared" si="7"/>
        <v>0.8378866393783574</v>
      </c>
      <c r="E44" s="10">
        <f t="shared" si="7"/>
        <v>1.492513702499694</v>
      </c>
      <c r="F44" s="10">
        <f t="shared" si="7"/>
        <v>-1.045598916396693</v>
      </c>
      <c r="G44" s="10">
        <f t="shared" si="7"/>
        <v>1.197027813591578</v>
      </c>
      <c r="H44" s="10">
        <f t="shared" si="7"/>
        <v>0.33385314156934076</v>
      </c>
      <c r="I44" s="10">
        <f t="shared" si="7"/>
        <v>0.7018721869745198</v>
      </c>
      <c r="J44" s="10">
        <f t="shared" si="7"/>
        <v>0.4969272706717687</v>
      </c>
      <c r="K44" s="10">
        <f t="shared" si="7"/>
        <v>0.7207688528191141</v>
      </c>
      <c r="L44" s="10">
        <f t="shared" si="8"/>
        <v>0.5670764622829141</v>
      </c>
      <c r="M44" s="10">
        <f t="shared" si="9"/>
        <v>0.6728973954887909</v>
      </c>
    </row>
    <row r="45" spans="1:13" ht="12.75">
      <c r="A45" s="22" t="str">
        <f t="shared" si="6"/>
        <v>CASTILLO</v>
      </c>
      <c r="B45" s="10">
        <f t="shared" si="7"/>
        <v>0.3516722238928438</v>
      </c>
      <c r="C45" s="10">
        <f t="shared" si="7"/>
        <v>-0.9524586720381343</v>
      </c>
      <c r="D45" s="10">
        <f t="shared" si="7"/>
        <v>0.03341584070842531</v>
      </c>
      <c r="E45" s="10">
        <f t="shared" si="7"/>
        <v>-0.7240186158193439</v>
      </c>
      <c r="F45" s="10">
        <f t="shared" si="7"/>
        <v>-0.4723298357909507</v>
      </c>
      <c r="G45" s="10">
        <f t="shared" si="7"/>
        <v>-0.2968981229717418</v>
      </c>
      <c r="H45" s="10">
        <f t="shared" si="7"/>
        <v>-0.9585263794329726</v>
      </c>
      <c r="I45" s="10">
        <f t="shared" si="7"/>
        <v>-0.6411094004696685</v>
      </c>
      <c r="J45" s="10">
        <f t="shared" si="7"/>
        <v>-0.9990650408806822</v>
      </c>
      <c r="K45" s="10">
        <f t="shared" si="7"/>
        <v>-0.6404508482625816</v>
      </c>
      <c r="L45" s="10">
        <f t="shared" si="8"/>
        <v>-0.5299768851064807</v>
      </c>
      <c r="M45" s="10">
        <f t="shared" si="9"/>
        <v>0.44681114076208067</v>
      </c>
    </row>
    <row r="46" spans="1:13" ht="12.75">
      <c r="A46" s="22" t="str">
        <f t="shared" si="6"/>
        <v>CUNNIFF</v>
      </c>
      <c r="B46" s="10">
        <f t="shared" si="7"/>
        <v>0.3516722238928438</v>
      </c>
      <c r="C46" s="10">
        <f t="shared" si="7"/>
        <v>0.22235926550702828</v>
      </c>
      <c r="D46" s="10">
        <f t="shared" si="7"/>
        <v>0.9956260116665803</v>
      </c>
      <c r="E46" s="10">
        <f t="shared" si="7"/>
        <v>-0.7240186158193439</v>
      </c>
      <c r="F46" s="10">
        <f t="shared" si="7"/>
        <v>-1.0977142873608514</v>
      </c>
      <c r="G46" s="10">
        <f t="shared" si="7"/>
        <v>-0.2968981229717418</v>
      </c>
      <c r="H46" s="10">
        <f t="shared" si="7"/>
        <v>0.8173964997674849</v>
      </c>
      <c r="I46" s="10">
        <f t="shared" si="7"/>
        <v>1.2673381185299677</v>
      </c>
      <c r="J46" s="10">
        <f t="shared" si="7"/>
        <v>1.0762576266161024</v>
      </c>
      <c r="K46" s="10">
        <f t="shared" si="7"/>
        <v>0.6743015136255637</v>
      </c>
      <c r="L46" s="10">
        <f t="shared" si="8"/>
        <v>0.32863202334536334</v>
      </c>
      <c r="M46" s="10">
        <f t="shared" si="9"/>
        <v>0.8020128944815802</v>
      </c>
    </row>
    <row r="47" spans="1:13" ht="12.75">
      <c r="A47" s="22" t="str">
        <f t="shared" si="6"/>
        <v>KOBRINETZ</v>
      </c>
      <c r="B47" s="10">
        <f t="shared" si="7"/>
        <v>1.3910590189539163</v>
      </c>
      <c r="C47" s="10">
        <f t="shared" si="7"/>
        <v>0.6742123184090143</v>
      </c>
      <c r="D47" s="10">
        <f t="shared" si="7"/>
        <v>-0.2820629038680191</v>
      </c>
      <c r="E47" s="10">
        <f t="shared" si="7"/>
        <v>0.107181003550295</v>
      </c>
      <c r="F47" s="10">
        <f t="shared" si="7"/>
        <v>-1.045598916396693</v>
      </c>
      <c r="G47" s="10">
        <f t="shared" si="7"/>
        <v>0.1811581767285203</v>
      </c>
      <c r="H47" s="10">
        <f t="shared" si="7"/>
        <v>-0.5804833902962412</v>
      </c>
      <c r="I47" s="10">
        <f t="shared" si="7"/>
        <v>-0.14632671035864997</v>
      </c>
      <c r="J47" s="10">
        <f t="shared" si="7"/>
        <v>-0.5297341196093244</v>
      </c>
      <c r="K47" s="10">
        <f t="shared" si="7"/>
        <v>-0.629517356687627</v>
      </c>
      <c r="L47" s="10">
        <f t="shared" si="8"/>
        <v>-0.08601128795748089</v>
      </c>
      <c r="M47" s="10">
        <f t="shared" si="9"/>
        <v>0.7124335032202371</v>
      </c>
    </row>
    <row r="48" spans="1:13" ht="12.75">
      <c r="A48" s="22" t="str">
        <f t="shared" si="6"/>
        <v>TSCHIRHART</v>
      </c>
      <c r="B48" s="10">
        <f t="shared" si="7"/>
        <v>0.3516722238928438</v>
      </c>
      <c r="C48" s="10">
        <f t="shared" si="7"/>
        <v>0.6742123184090143</v>
      </c>
      <c r="D48" s="10">
        <f t="shared" si="7"/>
        <v>0.20692915022547007</v>
      </c>
      <c r="E48" s="10">
        <f t="shared" si="7"/>
        <v>-1.1857961821358105</v>
      </c>
      <c r="F48" s="10">
        <f t="shared" si="7"/>
        <v>0.10093924481479037</v>
      </c>
      <c r="G48" s="10">
        <f t="shared" si="7"/>
        <v>-0.2968981229717418</v>
      </c>
      <c r="H48" s="10">
        <f t="shared" si="7"/>
        <v>0.9053134739853289</v>
      </c>
      <c r="I48" s="10">
        <f t="shared" si="7"/>
        <v>0.06572301397464247</v>
      </c>
      <c r="J48" s="10">
        <f t="shared" si="7"/>
        <v>0.7755925051766364</v>
      </c>
      <c r="K48" s="10">
        <f t="shared" si="7"/>
        <v>0.37909724110182114</v>
      </c>
      <c r="L48" s="10">
        <f t="shared" si="8"/>
        <v>0.19767848664729953</v>
      </c>
      <c r="M48" s="10">
        <f t="shared" si="9"/>
        <v>0.6058884845059116</v>
      </c>
    </row>
    <row r="49" spans="1:13" ht="12.75">
      <c r="A49" s="22" t="str">
        <f t="shared" si="6"/>
        <v>RAMIREZ</v>
      </c>
      <c r="B49" s="10">
        <f t="shared" si="7"/>
        <v>0.3516722238928438</v>
      </c>
      <c r="C49" s="10">
        <f t="shared" si="7"/>
        <v>0.40310048666782267</v>
      </c>
      <c r="D49" s="10">
        <f t="shared" si="7"/>
        <v>-0.32938471555448606</v>
      </c>
      <c r="E49" s="10">
        <f t="shared" si="7"/>
        <v>-0.35459656276617163</v>
      </c>
      <c r="F49" s="10">
        <f t="shared" si="7"/>
        <v>0.6220929544563742</v>
      </c>
      <c r="G49" s="10">
        <f t="shared" si="7"/>
        <v>-0.2968981229717418</v>
      </c>
      <c r="H49" s="10">
        <f t="shared" si="7"/>
        <v>-0.7651090361537144</v>
      </c>
      <c r="I49" s="10">
        <f t="shared" si="7"/>
        <v>0.01860085301168953</v>
      </c>
      <c r="J49" s="10">
        <f t="shared" si="7"/>
        <v>-0.6324002586374342</v>
      </c>
      <c r="K49" s="10">
        <f t="shared" si="7"/>
        <v>-0.2960458636515494</v>
      </c>
      <c r="L49" s="10">
        <f t="shared" si="8"/>
        <v>-0.1278968041706367</v>
      </c>
      <c r="M49" s="10">
        <f t="shared" si="9"/>
        <v>0.4601062259305589</v>
      </c>
    </row>
    <row r="50" spans="1:13" ht="12.75">
      <c r="A50" s="22" t="str">
        <f t="shared" si="6"/>
        <v>ADAMS</v>
      </c>
      <c r="B50" s="10">
        <f t="shared" si="7"/>
        <v>0.3516722238928438</v>
      </c>
      <c r="C50" s="10">
        <f t="shared" si="7"/>
        <v>-0.41023500855575107</v>
      </c>
      <c r="D50" s="10">
        <f t="shared" si="7"/>
        <v>-0.2662889666391972</v>
      </c>
      <c r="E50" s="10">
        <f t="shared" si="7"/>
        <v>-1.0934406688725171</v>
      </c>
      <c r="F50" s="10">
        <f t="shared" si="7"/>
        <v>1.1953620350621164</v>
      </c>
      <c r="G50" s="10">
        <f t="shared" si="7"/>
        <v>-0.2968981229717418</v>
      </c>
      <c r="H50" s="10">
        <f t="shared" si="7"/>
        <v>-0.6947754567794395</v>
      </c>
      <c r="I50" s="10">
        <f t="shared" si="7"/>
        <v>0.23065057734498198</v>
      </c>
      <c r="J50" s="10">
        <f t="shared" si="7"/>
        <v>-0.5077342326747301</v>
      </c>
      <c r="K50" s="10">
        <f t="shared" si="7"/>
        <v>-0.1402436087084652</v>
      </c>
      <c r="L50" s="10">
        <f t="shared" si="8"/>
        <v>-0.16319312289019</v>
      </c>
      <c r="M50" s="10">
        <f t="shared" si="9"/>
        <v>0.6344360844344026</v>
      </c>
    </row>
    <row r="51" spans="1:13" ht="12.75">
      <c r="A51" s="22" t="str">
        <f t="shared" si="6"/>
        <v>MACH</v>
      </c>
      <c r="B51" s="10">
        <f t="shared" si="7"/>
        <v>0.3516722238928438</v>
      </c>
      <c r="C51" s="10">
        <f t="shared" si="7"/>
        <v>0.5838417078286171</v>
      </c>
      <c r="D51" s="10">
        <f t="shared" si="7"/>
        <v>-1.5755257566314402</v>
      </c>
      <c r="E51" s="10">
        <f t="shared" si="7"/>
        <v>0.7536695963933473</v>
      </c>
      <c r="F51" s="10">
        <f t="shared" si="7"/>
        <v>0.4136314705997407</v>
      </c>
      <c r="G51" s="10">
        <f t="shared" si="7"/>
        <v>-0.715197385209471</v>
      </c>
      <c r="H51" s="10">
        <f t="shared" si="7"/>
        <v>0.05251882407223838</v>
      </c>
      <c r="I51" s="10">
        <f t="shared" si="7"/>
        <v>1.0552883941966753</v>
      </c>
      <c r="J51" s="10">
        <f t="shared" si="7"/>
        <v>0.37226124470906574</v>
      </c>
      <c r="K51" s="10">
        <f t="shared" si="7"/>
        <v>-0.7798528658432375</v>
      </c>
      <c r="L51" s="10">
        <f t="shared" si="8"/>
        <v>0.05123074540083796</v>
      </c>
      <c r="M51" s="10">
        <f t="shared" si="9"/>
        <v>0.8188295788106376</v>
      </c>
    </row>
    <row r="52" spans="1:13" ht="12.75">
      <c r="A52" s="22" t="str">
        <f t="shared" si="6"/>
        <v>HSU</v>
      </c>
      <c r="B52" s="10">
        <f t="shared" si="7"/>
        <v>-2.46952050555864</v>
      </c>
      <c r="C52" s="10">
        <f t="shared" si="7"/>
        <v>-3.3924651577088563</v>
      </c>
      <c r="D52" s="10">
        <f t="shared" si="7"/>
        <v>-1.543977882173795</v>
      </c>
      <c r="E52" s="10">
        <f t="shared" si="7"/>
        <v>1.1230916494465206</v>
      </c>
      <c r="F52" s="10">
        <f t="shared" si="7"/>
        <v>2.2897848253094404</v>
      </c>
      <c r="G52" s="10">
        <f t="shared" si="7"/>
        <v>-0.1773840480466761</v>
      </c>
      <c r="H52" s="10">
        <f t="shared" si="7"/>
        <v>-0.4837747186566128</v>
      </c>
      <c r="I52" s="10">
        <f t="shared" si="7"/>
        <v>-3.3977558168024746</v>
      </c>
      <c r="J52" s="10">
        <f t="shared" si="7"/>
        <v>-1.461062666507175</v>
      </c>
      <c r="K52" s="10">
        <f t="shared" si="7"/>
        <v>-1.061390273898286</v>
      </c>
      <c r="L52" s="10">
        <f t="shared" si="8"/>
        <v>-1.0574454594596556</v>
      </c>
      <c r="M52" s="10">
        <f t="shared" si="9"/>
        <v>1.837427566970108</v>
      </c>
    </row>
    <row r="53" spans="1:13" ht="12.75">
      <c r="A53" s="22" t="str">
        <f t="shared" si="6"/>
        <v>CAPRONI</v>
      </c>
      <c r="B53" s="10">
        <f t="shared" si="7"/>
        <v>0.3516722238928438</v>
      </c>
      <c r="C53" s="10">
        <f t="shared" si="7"/>
        <v>0.6742123184090143</v>
      </c>
      <c r="D53" s="10">
        <f t="shared" si="7"/>
        <v>0.19115521299664678</v>
      </c>
      <c r="E53" s="10">
        <f t="shared" si="7"/>
        <v>0.19953651681358833</v>
      </c>
      <c r="F53" s="10">
        <f t="shared" si="7"/>
        <v>0.7784390673488494</v>
      </c>
      <c r="G53" s="10">
        <f t="shared" si="7"/>
        <v>-0.2968981229717418</v>
      </c>
      <c r="H53" s="10">
        <f t="shared" si="7"/>
        <v>0.2371444699297116</v>
      </c>
      <c r="I53" s="10">
        <f t="shared" si="7"/>
        <v>0.34845597975236436</v>
      </c>
      <c r="J53" s="10">
        <f t="shared" si="7"/>
        <v>0.3062615839052799</v>
      </c>
      <c r="K53" s="10">
        <f t="shared" si="7"/>
        <v>0.5294327502574316</v>
      </c>
      <c r="L53" s="10">
        <f t="shared" si="8"/>
        <v>0.3319412000333989</v>
      </c>
      <c r="M53" s="10">
        <f t="shared" si="9"/>
        <v>0.297883511687556</v>
      </c>
    </row>
    <row r="54" spans="1:13" ht="12.75">
      <c r="A54" s="22" t="str">
        <f t="shared" si="6"/>
        <v>WALKER</v>
      </c>
      <c r="B54" s="10">
        <f aca="true" t="shared" si="10" ref="B54:K57">IF(ISNUMBER(B24),IF(B$31=0,0,(B24-B$30)/B$31),"")</f>
        <v>-2.0240690219610387</v>
      </c>
      <c r="C54" s="10">
        <f t="shared" si="10"/>
        <v>-0.3198643979753539</v>
      </c>
      <c r="D54" s="10">
        <f t="shared" si="10"/>
        <v>0.12805946408135793</v>
      </c>
      <c r="E54" s="10">
        <f t="shared" si="10"/>
        <v>0.29189203007688164</v>
      </c>
      <c r="F54" s="10">
        <f t="shared" si="10"/>
        <v>-0.9413681744683762</v>
      </c>
      <c r="G54" s="10">
        <f t="shared" si="10"/>
        <v>-0.2968981229717418</v>
      </c>
      <c r="H54" s="10">
        <f t="shared" si="10"/>
        <v>0.026143731806884837</v>
      </c>
      <c r="I54" s="10">
        <f t="shared" si="10"/>
        <v>-0.7589148028770508</v>
      </c>
      <c r="J54" s="10">
        <f t="shared" si="10"/>
        <v>-0.21440240688013143</v>
      </c>
      <c r="K54" s="10">
        <f t="shared" si="10"/>
        <v>-0.34524657573884143</v>
      </c>
      <c r="L54" s="10">
        <f t="shared" si="8"/>
        <v>-0.44546682769074086</v>
      </c>
      <c r="M54" s="10">
        <f t="shared" si="9"/>
        <v>0.6693681244933162</v>
      </c>
    </row>
    <row r="55" spans="1:13" ht="12.75">
      <c r="A55" s="22" t="str">
        <f t="shared" si="6"/>
        <v>KIRKPATRICK</v>
      </c>
      <c r="B55" s="10">
        <f t="shared" si="10"/>
        <v>0.3516722238928438</v>
      </c>
      <c r="C55" s="10">
        <f t="shared" si="10"/>
        <v>0.6064343604737169</v>
      </c>
      <c r="D55" s="10">
        <f t="shared" si="10"/>
        <v>2.746533044065844</v>
      </c>
      <c r="E55" s="10">
        <f t="shared" si="10"/>
        <v>2.0420290064162887</v>
      </c>
      <c r="F55" s="10">
        <f t="shared" si="10"/>
        <v>1.299592776990432</v>
      </c>
      <c r="G55" s="10">
        <f t="shared" si="10"/>
        <v>-0.2968981229717418</v>
      </c>
      <c r="H55" s="10">
        <f t="shared" si="10"/>
        <v>2.9801540655264565</v>
      </c>
      <c r="I55" s="10">
        <f t="shared" si="10"/>
        <v>0.6783111064930434</v>
      </c>
      <c r="J55" s="10">
        <f t="shared" si="10"/>
        <v>2.6969159641312563</v>
      </c>
      <c r="K55" s="10">
        <f t="shared" si="10"/>
        <v>3.5152326307325104</v>
      </c>
      <c r="L55" s="10">
        <f t="shared" si="8"/>
        <v>1.661997705575065</v>
      </c>
      <c r="M55" s="10">
        <f t="shared" si="9"/>
        <v>1.3051661766096365</v>
      </c>
    </row>
    <row r="56" spans="1:13" ht="12.75">
      <c r="A56" s="22" t="str">
        <f t="shared" si="6"/>
        <v>BROWN</v>
      </c>
      <c r="B56" s="10">
        <f t="shared" si="10"/>
        <v>0.3516722238928438</v>
      </c>
      <c r="C56" s="10">
        <f t="shared" si="10"/>
        <v>0.6742123184090143</v>
      </c>
      <c r="D56" s="10">
        <f t="shared" si="10"/>
        <v>-1.595243178167467</v>
      </c>
      <c r="E56" s="10">
        <f t="shared" si="10"/>
        <v>1.2154471627098138</v>
      </c>
      <c r="F56" s="10">
        <f t="shared" si="10"/>
        <v>1.1015543673266313</v>
      </c>
      <c r="G56" s="10">
        <f t="shared" si="10"/>
        <v>-0.2968981229717418</v>
      </c>
      <c r="H56" s="10">
        <f t="shared" si="10"/>
        <v>1.0679598762883415</v>
      </c>
      <c r="I56" s="10">
        <f t="shared" si="10"/>
        <v>0.6547500260115668</v>
      </c>
      <c r="J56" s="10">
        <f t="shared" si="10"/>
        <v>1.0945908657282637</v>
      </c>
      <c r="K56" s="10">
        <f t="shared" si="10"/>
        <v>-0.22306480738873577</v>
      </c>
      <c r="L56" s="10">
        <f t="shared" si="8"/>
        <v>0.4044980731838531</v>
      </c>
      <c r="M56" s="10">
        <f t="shared" si="9"/>
        <v>0.8871211103114811</v>
      </c>
    </row>
    <row r="57" spans="1:13" ht="12.75">
      <c r="A57" s="22">
        <f t="shared" si="6"/>
      </c>
      <c r="B57" s="10">
        <f t="shared" si="10"/>
      </c>
      <c r="C57" s="10">
        <f t="shared" si="10"/>
      </c>
      <c r="D57" s="10">
        <f t="shared" si="10"/>
      </c>
      <c r="E57" s="10">
        <f t="shared" si="10"/>
      </c>
      <c r="F57" s="10">
        <f t="shared" si="10"/>
      </c>
      <c r="G57" s="10">
        <f t="shared" si="10"/>
      </c>
      <c r="H57" s="10">
        <f t="shared" si="10"/>
      </c>
      <c r="I57" s="10">
        <f t="shared" si="10"/>
      </c>
      <c r="J57" s="10">
        <f t="shared" si="10"/>
      </c>
      <c r="K57" s="10">
        <f t="shared" si="10"/>
      </c>
      <c r="L57" s="10">
        <f t="shared" si="8"/>
      </c>
      <c r="M57" s="10">
        <f t="shared" si="9"/>
      </c>
    </row>
    <row r="58" spans="1:13" ht="12.75">
      <c r="A58" s="7" t="s">
        <v>5</v>
      </c>
      <c r="B58" s="10">
        <f aca="true" t="shared" si="11" ref="B58:M58">IF(ABS(MAX(B38:B57))&gt;=ABS(MIN(B38:B57)),MAX(B38:B57),MIN(B38:B57))</f>
        <v>-2.46952050555864</v>
      </c>
      <c r="C58" s="10">
        <f t="shared" si="11"/>
        <v>-3.3924651577088563</v>
      </c>
      <c r="D58" s="10">
        <f t="shared" si="11"/>
        <v>2.746533044065844</v>
      </c>
      <c r="E58" s="10">
        <f t="shared" si="11"/>
        <v>2.0420290064162887</v>
      </c>
      <c r="F58" s="10">
        <f t="shared" si="11"/>
        <v>2.2897848253094404</v>
      </c>
      <c r="G58" s="10">
        <f t="shared" si="11"/>
        <v>3.8263374619430204</v>
      </c>
      <c r="H58" s="10">
        <f t="shared" si="11"/>
        <v>2.9801540655264565</v>
      </c>
      <c r="I58" s="10">
        <f t="shared" si="11"/>
        <v>-3.3977558168024746</v>
      </c>
      <c r="J58" s="10">
        <f t="shared" si="11"/>
        <v>2.6969159641312563</v>
      </c>
      <c r="K58" s="10">
        <f t="shared" si="11"/>
        <v>3.5152326307325104</v>
      </c>
      <c r="L58" s="10">
        <f t="shared" si="11"/>
        <v>1.661997705575065</v>
      </c>
      <c r="M58" s="10">
        <f t="shared" si="11"/>
        <v>1.837427566970108</v>
      </c>
    </row>
    <row r="59" spans="1:13" ht="12.75">
      <c r="A59" s="7" t="s">
        <v>6</v>
      </c>
      <c r="B59" s="10">
        <f>IF(MAX(B38:B57)&lt;0,MAX(B38:B57),IF(MIN(B38:B57)&gt;=0,MIN(B38:B57),IF(ABS(DMAX(B37:B57,1,criteria!B1:B2))&lt;MIN(DMIN(B37:B57,1,criteria!B3:B4)),DMAX(B37:B57,1,criteria!B1:B2),DMIN(B37:B57,1,criteria!B3:B4))))</f>
        <v>0.20318839602697605</v>
      </c>
      <c r="C59" s="10">
        <f>IF(MAX(C38:C57)&lt;0,MAX(C38:C57),IF(MIN(C38:C57)&gt;=0,MIN(C38:C57),IF(ABS(DMAX(C37:C57,1,criteria!C1:C2))&lt;MIN(DMIN(C37:C57,1,criteria!C3:C4)),DMAX(C37:C57,1,criteria!C1:C2),DMIN(C37:C57,1,criteria!C3:C4))))</f>
        <v>0.22235926550702828</v>
      </c>
      <c r="D59" s="10">
        <f>IF(MAX(D38:D57)&lt;0,MAX(D38:D57),IF(MIN(D38:D57)&gt;=0,MIN(D38:D57),IF(ABS(DMAX(D37:D57,1,criteria!D1:D2))&lt;MIN(DMIN(D37:D57,1,criteria!D3:D4)),DMAX(D37:D57,1,criteria!D1:D2),DMIN(D37:D57,1,criteria!D3:D4))))</f>
        <v>0.03341584070842531</v>
      </c>
      <c r="E59" s="10">
        <f>IF(MAX(E38:E57)&lt;0,MAX(E38:E57),IF(MIN(E38:E57)&gt;=0,MIN(E38:E57),IF(ABS(DMAX(E37:E57,1,criteria!E1:E2))&lt;MIN(DMIN(E37:E57,1,criteria!E3:E4)),DMAX(E37:E57,1,criteria!E1:E2),DMIN(E37:E57,1,criteria!E3:E4))))</f>
        <v>0.107181003550295</v>
      </c>
      <c r="F59" s="10">
        <f>IF(MAX(F38:F57)&lt;0,MAX(F38:F57),IF(MIN(F38:F57)&gt;=0,MIN(F38:F57),IF(ABS(DMAX(F37:F57,1,criteria!F1:F2))&lt;MIN(DMIN(F37:F57,1,criteria!F3:F4)),DMAX(F37:F57,1,criteria!F1:F2),DMIN(F37:F57,1,criteria!F3:F4))))</f>
        <v>-0.05540686807768363</v>
      </c>
      <c r="G59" s="10">
        <f>IF(MAX(G38:G57)&lt;0,MAX(G38:G57),IF(MIN(G38:G57)&gt;=0,MIN(G38:G57),IF(ABS(DMAX(G37:G57,1,criteria!G1:G2))&lt;MIN(DMIN(G37:G57,1,criteria!G3:G4)),DMAX(G37:G57,1,criteria!G1:G2),DMIN(G37:G57,1,criteria!G3:G4))))</f>
        <v>-0.1773840480466761</v>
      </c>
      <c r="H59" s="10">
        <f>IF(MAX(H38:H57)&lt;0,MAX(H38:H57),IF(MIN(H38:H57)&gt;=0,MIN(H38:H57),IF(ABS(DMAX(H37:H57,1,criteria!H1:H2))&lt;MIN(DMIN(H37:H57,1,criteria!H3:H4)),DMAX(H37:H57,1,criteria!H1:H2),DMIN(H37:H57,1,criteria!H3:H4))))</f>
        <v>0.017352034385100582</v>
      </c>
      <c r="I59" s="10">
        <f>IF(MAX(I38:I57)&lt;0,MAX(I38:I57),IF(MIN(I38:I57)&gt;=0,MIN(I38:I57),IF(ABS(DMAX(I37:I57,1,criteria!I1:I2))&lt;MIN(DMIN(I37:I57,1,criteria!I3:I4)),DMAX(I37:I57,1,criteria!I1:I2),DMIN(I37:I57,1,criteria!I3:I4))))</f>
        <v>0.01860085301168953</v>
      </c>
      <c r="J59" s="10">
        <f>IF(MAX(J38:J57)&lt;0,MAX(J38:J57),IF(MIN(J38:J57)&gt;=0,MIN(J38:J57),IF(ABS(DMAX(J37:J57,1,criteria!J1:J2))&lt;MIN(DMIN(J37:J57,1,criteria!J3:J4)),DMAX(J37:J57,1,criteria!J1:J2),DMIN(J37:J57,1,criteria!J3:J4))))</f>
        <v>0.01292975811068134</v>
      </c>
      <c r="K59" s="10">
        <f>IF(MAX(K38:K57)&lt;0,MAX(K38:K57),IF(MIN(K38:K57)&gt;=0,MIN(K38:K57),IF(ABS(DMAX(K37:K57,1,criteria!K1:K2))&lt;MIN(DMIN(K37:K57,1,criteria!K3:K4)),DMAX(K37:K57,1,criteria!K1:K2),DMIN(K37:K57,1,criteria!K3:K4))))</f>
        <v>-0.12384337134603209</v>
      </c>
      <c r="L59" s="10">
        <f>IF(MAX(L38:L57)&lt;0,MAX(L38:L57),IF(MIN(L38:L57)&gt;=0,MIN(L38:L57),IF(ABS(DMAX(L37:L57,1,criteria!L1:L2))&lt;MIN(DMIN(L37:L57,1,criteria!L3:L4)),DMAX(L37:L57,1,criteria!L1:L2),DMIN(L37:L57,1,criteria!L3:L4))))</f>
        <v>-0.008975084331862398</v>
      </c>
      <c r="M59" s="10">
        <f>IF(MAX(M38:M57)&lt;0,MAX(M38:M57),IF(MIN(M38:M57)&gt;=0,MIN(M38:M57),IF(ABS(DMAX(M37:M57,1,criteria!M1:M2))&lt;MIN(DMIN(M37:M57,1,criteria!M3:M4)),DMAX(M37:M57,1,criteria!M1:M2),DMIN(M37:M57,1,criteria!M3:M4))))</f>
        <v>0.297883511687556</v>
      </c>
    </row>
    <row r="60" spans="1:13" ht="12.75">
      <c r="A60" s="7" t="s">
        <v>7</v>
      </c>
      <c r="B60" s="10">
        <f aca="true" t="shared" si="12" ref="B60:K60">IF(ISERR(AVERAGE(B38:B57)),"",AVERAGE(B38:B57))</f>
        <v>-6.661338147750939E-16</v>
      </c>
      <c r="C60" s="10">
        <f t="shared" si="12"/>
        <v>-1.069320071086335E-15</v>
      </c>
      <c r="D60" s="10">
        <f t="shared" si="12"/>
        <v>-8.648053033922272E-16</v>
      </c>
      <c r="E60" s="10">
        <f t="shared" si="12"/>
        <v>-4.908354424658587E-16</v>
      </c>
      <c r="F60" s="10">
        <f t="shared" si="12"/>
        <v>-8.180590707764311E-17</v>
      </c>
      <c r="G60" s="10">
        <f t="shared" si="12"/>
        <v>5.843279076974508E-17</v>
      </c>
      <c r="H60" s="10">
        <f t="shared" si="12"/>
        <v>-3.9734297723426655E-16</v>
      </c>
      <c r="I60" s="10">
        <f t="shared" si="12"/>
        <v>-4.39414586588483E-15</v>
      </c>
      <c r="J60" s="10">
        <f t="shared" si="12"/>
        <v>-1.1335961409330546E-15</v>
      </c>
      <c r="K60" s="10">
        <f t="shared" si="12"/>
        <v>6.325349600824905E-16</v>
      </c>
      <c r="L60" s="24"/>
      <c r="M60" s="24"/>
    </row>
    <row r="61" spans="1:13" ht="12.75">
      <c r="A61" s="7" t="s">
        <v>8</v>
      </c>
      <c r="B61" s="10">
        <f aca="true" t="shared" si="13" ref="B61:K61">IF(ISERR(STDEV(B38:B57)),"",STDEV(B38:B57))</f>
        <v>1.0000000000000173</v>
      </c>
      <c r="C61" s="10">
        <f t="shared" si="13"/>
        <v>1.00000000000001</v>
      </c>
      <c r="D61" s="10">
        <f t="shared" si="13"/>
        <v>1.0000000000000062</v>
      </c>
      <c r="E61" s="10">
        <f t="shared" si="13"/>
        <v>0.9999999999999998</v>
      </c>
      <c r="F61" s="10">
        <f t="shared" si="13"/>
        <v>1.0000000000000027</v>
      </c>
      <c r="G61" s="10">
        <f t="shared" si="13"/>
        <v>0.9999999999999984</v>
      </c>
      <c r="H61" s="10">
        <f t="shared" si="13"/>
        <v>1.000000000000003</v>
      </c>
      <c r="I61" s="10">
        <f t="shared" si="13"/>
        <v>1.0000000000001534</v>
      </c>
      <c r="J61" s="10">
        <f t="shared" si="13"/>
        <v>1.0000000000000022</v>
      </c>
      <c r="K61" s="10">
        <f t="shared" si="13"/>
        <v>0.999999999999986</v>
      </c>
      <c r="L61" s="24"/>
      <c r="M61" s="24"/>
    </row>
    <row r="62" spans="1:13" ht="12.75">
      <c r="A62" s="22" t="s">
        <v>9</v>
      </c>
      <c r="B62" s="10">
        <f aca="true" t="shared" si="14" ref="B62:K62">B30</f>
        <v>0.7263157894736842</v>
      </c>
      <c r="C62" s="10">
        <f t="shared" si="14"/>
        <v>0.6753947368421054</v>
      </c>
      <c r="D62" s="10">
        <f t="shared" si="14"/>
        <v>6.518815789473685</v>
      </c>
      <c r="E62" s="10">
        <f t="shared" si="14"/>
        <v>0.6183947368421053</v>
      </c>
      <c r="F62" s="10">
        <f t="shared" si="14"/>
        <v>1.6306315789473684</v>
      </c>
      <c r="G62" s="10">
        <f t="shared" si="14"/>
        <v>0.7996842105263158</v>
      </c>
      <c r="H62" s="10">
        <f t="shared" si="14"/>
        <v>5.810263157894737</v>
      </c>
      <c r="I62" s="10">
        <f t="shared" si="14"/>
        <v>9.212105263157897</v>
      </c>
      <c r="J62" s="10">
        <f t="shared" si="14"/>
        <v>7.5111842105263165</v>
      </c>
      <c r="K62" s="10">
        <f t="shared" si="14"/>
        <v>2.820653947368421</v>
      </c>
      <c r="L62" s="24"/>
      <c r="M62" s="24"/>
    </row>
    <row r="63" spans="1:13" ht="12.75">
      <c r="A63" s="22" t="s">
        <v>10</v>
      </c>
      <c r="B63" s="10">
        <f aca="true" t="shared" si="15" ref="B63:K63">B31</f>
        <v>0.06734740169167425</v>
      </c>
      <c r="C63" s="10">
        <f t="shared" si="15"/>
        <v>0.11065544357591367</v>
      </c>
      <c r="D63" s="10">
        <f t="shared" si="15"/>
        <v>0.633957131623927</v>
      </c>
      <c r="E63" s="10">
        <f t="shared" si="15"/>
        <v>0.10827723918864848</v>
      </c>
      <c r="F63" s="10">
        <f t="shared" si="15"/>
        <v>0.19188196908120195</v>
      </c>
      <c r="G63" s="10">
        <f t="shared" si="15"/>
        <v>0.1673443066227961</v>
      </c>
      <c r="H63" s="10">
        <f t="shared" si="15"/>
        <v>1.1374367792983384</v>
      </c>
      <c r="I63" s="10">
        <f t="shared" si="15"/>
        <v>0.4244287526568106</v>
      </c>
      <c r="J63" s="10">
        <f t="shared" si="15"/>
        <v>0.6818216859293247</v>
      </c>
      <c r="K63" s="10">
        <f t="shared" si="15"/>
        <v>0.1829241817482746</v>
      </c>
      <c r="L63" s="24"/>
      <c r="M63" s="24"/>
    </row>
    <row r="71" spans="20:24" ht="12">
      <c r="T71" s="16"/>
      <c r="V71" s="16"/>
      <c r="X71" s="16"/>
    </row>
    <row r="72" spans="20:24" ht="12">
      <c r="T72" s="16"/>
      <c r="V72" s="16"/>
      <c r="X72" s="16"/>
    </row>
    <row r="73" spans="20:24" ht="12">
      <c r="T73" s="16"/>
      <c r="V73" s="16"/>
      <c r="X73" s="16"/>
    </row>
    <row r="74" spans="20:24" ht="12">
      <c r="T74" s="16"/>
      <c r="V74" s="16"/>
      <c r="X74" s="16"/>
    </row>
    <row r="75" spans="1:24" ht="12">
      <c r="A75" s="17"/>
      <c r="B75" s="17"/>
      <c r="C75" s="17"/>
      <c r="D75" s="17"/>
      <c r="E75" s="17"/>
      <c r="F75" s="17"/>
      <c r="G75" s="17"/>
      <c r="H75" s="17"/>
      <c r="I75" s="17"/>
      <c r="J75" s="15"/>
      <c r="T75" s="16"/>
      <c r="V75" s="16"/>
      <c r="X75" s="16"/>
    </row>
    <row r="76" spans="1:24" ht="12">
      <c r="A76" s="17"/>
      <c r="B76" s="17"/>
      <c r="C76" s="17"/>
      <c r="D76" s="17"/>
      <c r="E76" s="17"/>
      <c r="F76" s="17"/>
      <c r="G76" s="17"/>
      <c r="H76" s="17"/>
      <c r="I76" s="17"/>
      <c r="J76" s="15"/>
      <c r="T76" s="16"/>
      <c r="V76" s="16"/>
      <c r="X76" s="16"/>
    </row>
    <row r="77" spans="1:24" ht="12">
      <c r="A77" s="17"/>
      <c r="B77" s="17"/>
      <c r="C77" s="17"/>
      <c r="D77" s="17"/>
      <c r="E77" s="17"/>
      <c r="F77" s="17"/>
      <c r="G77" s="17"/>
      <c r="H77" s="17"/>
      <c r="I77" s="17"/>
      <c r="J77" s="15"/>
      <c r="T77" s="16"/>
      <c r="V77" s="16"/>
      <c r="X77" s="16"/>
    </row>
    <row r="78" spans="1:24" ht="12">
      <c r="A78" s="17"/>
      <c r="B78" s="17"/>
      <c r="C78" s="17"/>
      <c r="D78" s="17"/>
      <c r="E78" s="17"/>
      <c r="G78" s="17"/>
      <c r="H78" s="17"/>
      <c r="I78" s="17"/>
      <c r="J78" s="17"/>
      <c r="T78" s="16"/>
      <c r="V78" s="16"/>
      <c r="X78" s="16"/>
    </row>
    <row r="79" spans="1:24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T79" s="16"/>
      <c r="V79" s="16"/>
      <c r="X79" s="16"/>
    </row>
    <row r="80" spans="1:2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T80" s="16"/>
      <c r="V80" s="16"/>
      <c r="X80" s="16"/>
    </row>
    <row r="81" spans="1:2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T81" s="16"/>
      <c r="V81" s="16"/>
      <c r="X81" s="16"/>
    </row>
    <row r="82" spans="1:24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T82" s="16"/>
      <c r="V82" s="16"/>
      <c r="X82" s="16"/>
    </row>
    <row r="83" spans="1:24" ht="12">
      <c r="A83" s="17"/>
      <c r="B83" s="17"/>
      <c r="C83" s="17"/>
      <c r="D83" s="17"/>
      <c r="E83" s="17"/>
      <c r="F83" s="17"/>
      <c r="G83" s="17"/>
      <c r="H83" s="17"/>
      <c r="I83" s="17"/>
      <c r="J83" s="15"/>
      <c r="T83" s="16"/>
      <c r="V83" s="16"/>
      <c r="X83" s="16"/>
    </row>
    <row r="84" spans="1:24" ht="12">
      <c r="A84" s="17"/>
      <c r="B84" s="17"/>
      <c r="C84" s="17"/>
      <c r="D84" s="17"/>
      <c r="E84" s="17"/>
      <c r="F84" s="17"/>
      <c r="G84" s="17"/>
      <c r="H84" s="17"/>
      <c r="I84" s="17"/>
      <c r="J84" s="15"/>
      <c r="T84" s="16"/>
      <c r="V84" s="16"/>
      <c r="X84" s="16"/>
    </row>
    <row r="85" spans="1:24" ht="12">
      <c r="A85" s="17"/>
      <c r="B85" s="17"/>
      <c r="C85" s="17"/>
      <c r="D85" s="17"/>
      <c r="E85" s="17"/>
      <c r="F85" s="17"/>
      <c r="G85" s="17"/>
      <c r="H85" s="17"/>
      <c r="I85" s="17"/>
      <c r="J85" s="15"/>
      <c r="T85" s="16"/>
      <c r="V85" s="16"/>
      <c r="X85" s="16"/>
    </row>
    <row r="86" spans="1:24" ht="12">
      <c r="A86" s="17"/>
      <c r="B86" s="17"/>
      <c r="C86" s="17"/>
      <c r="D86" s="17"/>
      <c r="E86" s="17"/>
      <c r="F86" s="17"/>
      <c r="G86" s="17"/>
      <c r="H86" s="17"/>
      <c r="I86" s="17"/>
      <c r="J86" s="15"/>
      <c r="T86" s="16"/>
      <c r="V86" s="16"/>
      <c r="X86" s="16"/>
    </row>
    <row r="87" spans="1:24" ht="12">
      <c r="A87" s="17"/>
      <c r="B87" s="17"/>
      <c r="C87" s="17"/>
      <c r="D87" s="17"/>
      <c r="E87" s="17"/>
      <c r="F87" s="17"/>
      <c r="G87" s="17"/>
      <c r="H87" s="17"/>
      <c r="I87" s="17"/>
      <c r="J87" s="15"/>
      <c r="T87" s="16"/>
      <c r="V87" s="16"/>
      <c r="X87" s="16"/>
    </row>
    <row r="88" spans="1:24" ht="12">
      <c r="A88" s="17"/>
      <c r="B88" s="17"/>
      <c r="C88" s="17"/>
      <c r="D88" s="17"/>
      <c r="E88" s="17"/>
      <c r="F88" s="17"/>
      <c r="G88" s="17"/>
      <c r="H88" s="17"/>
      <c r="I88" s="17"/>
      <c r="J88" s="15"/>
      <c r="T88" s="16"/>
      <c r="V88" s="16"/>
      <c r="X88" s="16"/>
    </row>
    <row r="89" spans="1:24" ht="12">
      <c r="A89" s="17"/>
      <c r="B89" s="17"/>
      <c r="C89" s="17"/>
      <c r="D89" s="17"/>
      <c r="E89" s="17"/>
      <c r="F89" s="17"/>
      <c r="G89" s="17"/>
      <c r="H89" s="17"/>
      <c r="I89" s="17"/>
      <c r="J89" s="15"/>
      <c r="T89" s="16"/>
      <c r="V89" s="16"/>
      <c r="X89" s="16"/>
    </row>
    <row r="90" spans="1:24" ht="12">
      <c r="A90" s="17"/>
      <c r="B90" s="17"/>
      <c r="C90" s="17"/>
      <c r="D90" s="17"/>
      <c r="E90" s="17"/>
      <c r="F90" s="17"/>
      <c r="G90" s="17"/>
      <c r="H90" s="17"/>
      <c r="I90" s="17"/>
      <c r="J90" s="15"/>
      <c r="T90" s="16"/>
      <c r="V90" s="16"/>
      <c r="X90" s="16"/>
    </row>
    <row r="91" spans="1:24" ht="12">
      <c r="A91" s="17"/>
      <c r="B91" s="17"/>
      <c r="C91" s="17"/>
      <c r="D91" s="17"/>
      <c r="E91" s="17"/>
      <c r="F91" s="17"/>
      <c r="G91" s="17"/>
      <c r="H91" s="17"/>
      <c r="I91" s="17"/>
      <c r="J91" s="15"/>
      <c r="T91" s="16"/>
      <c r="V91" s="16"/>
      <c r="X91" s="16"/>
    </row>
    <row r="92" spans="1:24" ht="12">
      <c r="A92" s="17"/>
      <c r="B92" s="17"/>
      <c r="C92" s="17"/>
      <c r="D92" s="17"/>
      <c r="E92" s="17"/>
      <c r="F92" s="17"/>
      <c r="G92" s="17"/>
      <c r="H92" s="17"/>
      <c r="I92" s="17"/>
      <c r="J92" s="15"/>
      <c r="T92" s="16"/>
      <c r="V92" s="16"/>
      <c r="X92" s="16"/>
    </row>
    <row r="93" spans="1:24" ht="12">
      <c r="A93" s="17"/>
      <c r="B93" s="17"/>
      <c r="C93" s="17"/>
      <c r="D93" s="17"/>
      <c r="E93" s="17"/>
      <c r="F93" s="17"/>
      <c r="G93" s="17"/>
      <c r="H93" s="17"/>
      <c r="I93" s="17"/>
      <c r="J93" s="15"/>
      <c r="T93" s="16"/>
      <c r="V93" s="16"/>
      <c r="X93" s="16"/>
    </row>
    <row r="94" spans="1:24" ht="12">
      <c r="A94" s="17"/>
      <c r="B94" s="17"/>
      <c r="C94" s="17"/>
      <c r="D94" s="17"/>
      <c r="E94" s="17"/>
      <c r="F94" s="17"/>
      <c r="G94" s="17"/>
      <c r="H94" s="17"/>
      <c r="I94" s="17"/>
      <c r="J94" s="15"/>
      <c r="T94" s="16"/>
      <c r="V94" s="16"/>
      <c r="X94" s="16"/>
    </row>
    <row r="95" spans="1:24" ht="12">
      <c r="A95" s="17"/>
      <c r="B95" s="17"/>
      <c r="C95" s="17"/>
      <c r="D95" s="17"/>
      <c r="E95" s="17"/>
      <c r="F95" s="17"/>
      <c r="G95" s="17"/>
      <c r="H95" s="17"/>
      <c r="I95" s="17"/>
      <c r="J95" s="15"/>
      <c r="T95" s="16"/>
      <c r="V95" s="16"/>
      <c r="X95" s="16"/>
    </row>
    <row r="96" spans="1:24" ht="12">
      <c r="A96" s="17"/>
      <c r="B96" s="17"/>
      <c r="C96" s="17"/>
      <c r="D96" s="17"/>
      <c r="E96" s="17"/>
      <c r="F96" s="17"/>
      <c r="G96" s="17"/>
      <c r="H96" s="17"/>
      <c r="I96" s="17"/>
      <c r="J96" s="15"/>
      <c r="T96" s="16"/>
      <c r="V96" s="16"/>
      <c r="X96" s="16"/>
    </row>
    <row r="97" spans="1:24" ht="12">
      <c r="A97" s="17"/>
      <c r="B97" s="17"/>
      <c r="C97" s="17"/>
      <c r="D97" s="17"/>
      <c r="E97" s="17"/>
      <c r="F97" s="17"/>
      <c r="G97" s="17"/>
      <c r="H97" s="17"/>
      <c r="I97" s="17"/>
      <c r="J97" s="15"/>
      <c r="T97" s="16"/>
      <c r="V97" s="16"/>
      <c r="X97" s="16"/>
    </row>
    <row r="98" spans="1:24" ht="12">
      <c r="A98" s="17"/>
      <c r="B98" s="17"/>
      <c r="C98" s="17"/>
      <c r="D98" s="17"/>
      <c r="E98" s="17"/>
      <c r="F98" s="17"/>
      <c r="G98" s="17"/>
      <c r="H98" s="17"/>
      <c r="I98" s="17"/>
      <c r="J98" s="15"/>
      <c r="T98" s="16"/>
      <c r="V98" s="16"/>
      <c r="X98" s="16"/>
    </row>
    <row r="99" spans="1:24" ht="12">
      <c r="A99" s="17"/>
      <c r="B99" s="17"/>
      <c r="C99" s="17"/>
      <c r="D99" s="17"/>
      <c r="E99" s="17"/>
      <c r="F99" s="17"/>
      <c r="G99" s="17"/>
      <c r="H99" s="17"/>
      <c r="I99" s="17"/>
      <c r="J99" s="15"/>
      <c r="T99" s="16"/>
      <c r="V99" s="16"/>
      <c r="X99" s="16"/>
    </row>
    <row r="100" spans="1:24" ht="12">
      <c r="A100" s="17"/>
      <c r="B100" s="17"/>
      <c r="C100" s="17"/>
      <c r="D100" s="17"/>
      <c r="E100" s="17"/>
      <c r="F100" s="17"/>
      <c r="G100" s="17"/>
      <c r="H100" s="17"/>
      <c r="I100" s="17"/>
      <c r="J100" s="15"/>
      <c r="T100" s="16"/>
      <c r="V100" s="16"/>
      <c r="X100" s="16"/>
    </row>
    <row r="101" spans="20:24" ht="12">
      <c r="T101" s="16"/>
      <c r="V101" s="16"/>
      <c r="X101" s="16"/>
    </row>
    <row r="102" spans="20:24" ht="12">
      <c r="T102" s="16"/>
      <c r="V102" s="16"/>
      <c r="X102" s="16"/>
    </row>
    <row r="103" spans="20:24" ht="12">
      <c r="T103" s="16"/>
      <c r="V103" s="16"/>
      <c r="X103" s="16"/>
    </row>
    <row r="104" spans="20:24" ht="12">
      <c r="T104" s="16"/>
      <c r="V104" s="16"/>
      <c r="X104" s="16"/>
    </row>
    <row r="105" spans="20:24" ht="12">
      <c r="T105" s="16"/>
      <c r="V105" s="16"/>
      <c r="X105" s="16"/>
    </row>
    <row r="106" spans="20:24" ht="12">
      <c r="T106" s="16"/>
      <c r="V106" s="16"/>
      <c r="X106" s="16"/>
    </row>
    <row r="107" spans="2:24" ht="12">
      <c r="B107" s="17"/>
      <c r="C107" s="17"/>
      <c r="D107" s="17"/>
      <c r="E107" s="17"/>
      <c r="F107" s="17"/>
      <c r="G107" s="17"/>
      <c r="H107" s="17"/>
      <c r="T107" s="16"/>
      <c r="V107" s="16"/>
      <c r="X107" s="16"/>
    </row>
    <row r="108" spans="20:24" ht="12">
      <c r="T108" s="16"/>
      <c r="V108" s="16"/>
      <c r="X108" s="16"/>
    </row>
    <row r="109" spans="2:24" ht="12">
      <c r="B109" s="17"/>
      <c r="C109" s="17"/>
      <c r="D109" s="17"/>
      <c r="E109" s="17"/>
      <c r="F109" s="17"/>
      <c r="G109" s="17"/>
      <c r="H109" s="17"/>
      <c r="I109" s="17"/>
      <c r="T109" s="16"/>
      <c r="V109" s="16"/>
      <c r="X109" s="16"/>
    </row>
    <row r="110" spans="2:24" ht="12">
      <c r="B110" s="17"/>
      <c r="C110" s="17"/>
      <c r="D110" s="17"/>
      <c r="E110" s="17"/>
      <c r="F110" s="17"/>
      <c r="G110" s="17"/>
      <c r="H110" s="17"/>
      <c r="I110" s="17"/>
      <c r="T110" s="16"/>
      <c r="V110" s="16"/>
      <c r="X110" s="16"/>
    </row>
    <row r="111" spans="2:24" ht="12">
      <c r="B111" s="17"/>
      <c r="C111" s="17"/>
      <c r="D111" s="17"/>
      <c r="E111" s="17"/>
      <c r="F111" s="17"/>
      <c r="G111" s="17"/>
      <c r="H111" s="17"/>
      <c r="I111" s="17"/>
      <c r="T111" s="16"/>
      <c r="V111" s="16"/>
      <c r="X111" s="16"/>
    </row>
    <row r="112" spans="2:24" ht="12">
      <c r="B112" s="17"/>
      <c r="C112" s="17"/>
      <c r="D112" s="17"/>
      <c r="E112" s="17"/>
      <c r="F112" s="17"/>
      <c r="G112" s="17"/>
      <c r="H112" s="17"/>
      <c r="I112" s="17"/>
      <c r="T112" s="16"/>
      <c r="V112" s="16"/>
      <c r="X112" s="16"/>
    </row>
    <row r="113" spans="2:24" ht="12">
      <c r="B113" s="17"/>
      <c r="C113" s="17"/>
      <c r="D113" s="17"/>
      <c r="E113" s="17"/>
      <c r="F113" s="17"/>
      <c r="G113" s="17"/>
      <c r="H113" s="17"/>
      <c r="I113" s="17"/>
      <c r="T113" s="16"/>
      <c r="V113" s="16"/>
      <c r="X113" s="16"/>
    </row>
    <row r="114" spans="2:24" ht="12">
      <c r="B114" s="17"/>
      <c r="C114" s="17"/>
      <c r="D114" s="17"/>
      <c r="E114" s="17"/>
      <c r="F114" s="17"/>
      <c r="G114" s="17"/>
      <c r="H114" s="17"/>
      <c r="I114" s="17"/>
      <c r="T114" s="16"/>
      <c r="V114" s="16"/>
      <c r="X114" s="16"/>
    </row>
    <row r="115" spans="2:24" ht="12">
      <c r="B115" s="17"/>
      <c r="C115" s="17"/>
      <c r="D115" s="17"/>
      <c r="E115" s="17"/>
      <c r="F115" s="17"/>
      <c r="G115" s="17"/>
      <c r="H115" s="17"/>
      <c r="I115" s="17"/>
      <c r="T115" s="16"/>
      <c r="V115" s="16"/>
      <c r="X115" s="16"/>
    </row>
    <row r="116" spans="2:24" ht="12">
      <c r="B116" s="17"/>
      <c r="C116" s="17"/>
      <c r="D116" s="17"/>
      <c r="E116" s="17"/>
      <c r="F116" s="17"/>
      <c r="G116" s="17"/>
      <c r="H116" s="17"/>
      <c r="I116" s="17"/>
      <c r="T116" s="16"/>
      <c r="V116" s="16"/>
      <c r="X116" s="16"/>
    </row>
    <row r="117" spans="2:24" ht="12">
      <c r="B117" s="17"/>
      <c r="C117" s="17"/>
      <c r="D117" s="17"/>
      <c r="E117" s="17"/>
      <c r="F117" s="17"/>
      <c r="G117" s="17"/>
      <c r="H117" s="17"/>
      <c r="I117" s="17"/>
      <c r="T117" s="16"/>
      <c r="V117" s="16"/>
      <c r="X117" s="16"/>
    </row>
    <row r="118" spans="2:24" ht="12">
      <c r="B118" s="17"/>
      <c r="C118" s="17"/>
      <c r="D118" s="17"/>
      <c r="E118" s="17"/>
      <c r="F118" s="17"/>
      <c r="G118" s="17"/>
      <c r="H118" s="17"/>
      <c r="I118" s="17"/>
      <c r="J118" s="17"/>
      <c r="T118" s="16"/>
      <c r="V118" s="16"/>
      <c r="X118" s="16"/>
    </row>
    <row r="119" spans="2:24" ht="12">
      <c r="B119" s="17"/>
      <c r="C119" s="17"/>
      <c r="D119" s="17"/>
      <c r="E119" s="17"/>
      <c r="F119" s="17"/>
      <c r="G119" s="17"/>
      <c r="H119" s="17"/>
      <c r="I119" s="17"/>
      <c r="J119" s="17"/>
      <c r="T119" s="16"/>
      <c r="V119" s="16"/>
      <c r="X119" s="16"/>
    </row>
    <row r="120" spans="2:24" ht="12">
      <c r="B120" s="17"/>
      <c r="C120" s="17"/>
      <c r="D120" s="17"/>
      <c r="E120" s="17"/>
      <c r="F120" s="17"/>
      <c r="G120" s="17"/>
      <c r="H120" s="17"/>
      <c r="I120" s="17"/>
      <c r="J120" s="17"/>
      <c r="T120" s="16"/>
      <c r="V120" s="16"/>
      <c r="X120" s="16"/>
    </row>
    <row r="121" spans="2:24" ht="12">
      <c r="B121" s="17"/>
      <c r="C121" s="17"/>
      <c r="D121" s="17"/>
      <c r="E121" s="17"/>
      <c r="F121" s="17"/>
      <c r="G121" s="17"/>
      <c r="H121" s="17"/>
      <c r="I121" s="17"/>
      <c r="J121" s="17"/>
      <c r="T121" s="16"/>
      <c r="V121" s="16"/>
      <c r="X121" s="16"/>
    </row>
    <row r="122" spans="2:24" ht="12">
      <c r="B122" s="17"/>
      <c r="C122" s="17"/>
      <c r="D122" s="17"/>
      <c r="E122" s="17"/>
      <c r="F122" s="17"/>
      <c r="G122" s="17"/>
      <c r="H122" s="17"/>
      <c r="I122" s="17"/>
      <c r="J122" s="17"/>
      <c r="T122" s="16"/>
      <c r="V122" s="16"/>
      <c r="X122" s="16"/>
    </row>
    <row r="123" spans="2:24" ht="12">
      <c r="B123" s="17"/>
      <c r="C123" s="17"/>
      <c r="D123" s="17"/>
      <c r="E123" s="17"/>
      <c r="F123" s="17"/>
      <c r="G123" s="17"/>
      <c r="H123" s="17"/>
      <c r="I123" s="17"/>
      <c r="T123" s="16"/>
      <c r="V123" s="16"/>
      <c r="X123" s="16"/>
    </row>
    <row r="124" spans="2:24" ht="12">
      <c r="B124" s="17"/>
      <c r="C124" s="17"/>
      <c r="D124" s="17"/>
      <c r="E124" s="17"/>
      <c r="F124" s="17"/>
      <c r="G124" s="17"/>
      <c r="H124" s="17"/>
      <c r="I124" s="17"/>
      <c r="T124" s="16"/>
      <c r="V124" s="16"/>
      <c r="X124" s="16"/>
    </row>
    <row r="125" spans="2:24" ht="12">
      <c r="B125" s="17"/>
      <c r="C125" s="17"/>
      <c r="D125" s="17"/>
      <c r="E125" s="17"/>
      <c r="F125" s="17"/>
      <c r="G125" s="17"/>
      <c r="H125" s="17"/>
      <c r="I125" s="17"/>
      <c r="T125" s="16"/>
      <c r="V125" s="16"/>
      <c r="X125" s="16"/>
    </row>
    <row r="126" spans="2:24" ht="12">
      <c r="B126" s="17"/>
      <c r="C126" s="17"/>
      <c r="D126" s="17"/>
      <c r="E126" s="17"/>
      <c r="F126" s="17"/>
      <c r="G126" s="17"/>
      <c r="H126" s="17"/>
      <c r="I126" s="17"/>
      <c r="T126" s="16"/>
      <c r="V126" s="16"/>
      <c r="X126" s="16"/>
    </row>
    <row r="127" spans="2:24" ht="12">
      <c r="B127" s="17"/>
      <c r="C127" s="17"/>
      <c r="D127" s="17"/>
      <c r="E127" s="17"/>
      <c r="F127" s="17"/>
      <c r="G127" s="17"/>
      <c r="H127" s="17"/>
      <c r="I127" s="17"/>
      <c r="T127" s="16"/>
      <c r="V127" s="16"/>
      <c r="X127" s="16"/>
    </row>
    <row r="128" spans="2:24" ht="12">
      <c r="B128" s="17"/>
      <c r="C128" s="17"/>
      <c r="D128" s="17"/>
      <c r="E128" s="17"/>
      <c r="F128" s="17"/>
      <c r="G128" s="17"/>
      <c r="H128" s="17"/>
      <c r="I128" s="17"/>
      <c r="T128" s="16"/>
      <c r="V128" s="16"/>
      <c r="X128" s="16"/>
    </row>
    <row r="129" spans="2:24" ht="12">
      <c r="B129" s="17"/>
      <c r="C129" s="17"/>
      <c r="D129" s="17"/>
      <c r="E129" s="17"/>
      <c r="F129" s="17"/>
      <c r="G129" s="17"/>
      <c r="H129" s="17"/>
      <c r="I129" s="17"/>
      <c r="T129" s="16"/>
      <c r="V129" s="16"/>
      <c r="X129" s="16"/>
    </row>
    <row r="130" spans="2:24" ht="12">
      <c r="B130" s="17"/>
      <c r="C130" s="17"/>
      <c r="D130" s="17"/>
      <c r="E130" s="17"/>
      <c r="F130" s="17"/>
      <c r="G130" s="17"/>
      <c r="H130" s="17"/>
      <c r="I130" s="17"/>
      <c r="T130" s="16"/>
      <c r="V130" s="16"/>
      <c r="X130" s="16"/>
    </row>
    <row r="131" spans="2:24" ht="12">
      <c r="B131" s="17"/>
      <c r="C131" s="17"/>
      <c r="D131" s="17"/>
      <c r="E131" s="17"/>
      <c r="F131" s="17"/>
      <c r="G131" s="17"/>
      <c r="H131" s="17"/>
      <c r="I131" s="17"/>
      <c r="T131" s="16"/>
      <c r="V131" s="16"/>
      <c r="X131" s="16"/>
    </row>
    <row r="132" spans="2:24" ht="12">
      <c r="B132" s="17"/>
      <c r="C132" s="17"/>
      <c r="D132" s="17"/>
      <c r="E132" s="17"/>
      <c r="F132" s="17"/>
      <c r="G132" s="17"/>
      <c r="H132" s="17"/>
      <c r="I132" s="17"/>
      <c r="T132" s="16"/>
      <c r="V132" s="16"/>
      <c r="X132" s="16"/>
    </row>
    <row r="133" spans="2:24" ht="12">
      <c r="B133" s="17"/>
      <c r="C133" s="17"/>
      <c r="D133" s="17"/>
      <c r="E133" s="17"/>
      <c r="F133" s="17"/>
      <c r="G133" s="17"/>
      <c r="H133" s="17"/>
      <c r="I133" s="17"/>
      <c r="T133" s="16"/>
      <c r="V133" s="16"/>
      <c r="X133" s="16"/>
    </row>
    <row r="134" spans="2:24" ht="12">
      <c r="B134" s="17"/>
      <c r="C134" s="17"/>
      <c r="D134" s="17"/>
      <c r="E134" s="17"/>
      <c r="F134" s="17"/>
      <c r="G134" s="17"/>
      <c r="H134" s="17"/>
      <c r="I134" s="17"/>
      <c r="T134" s="16"/>
      <c r="V134" s="16"/>
      <c r="X134" s="16"/>
    </row>
    <row r="135" spans="2:24" ht="12">
      <c r="B135" s="17"/>
      <c r="C135" s="17"/>
      <c r="D135" s="17"/>
      <c r="E135" s="17"/>
      <c r="F135" s="17"/>
      <c r="G135" s="17"/>
      <c r="H135" s="17"/>
      <c r="I135" s="17"/>
      <c r="T135" s="16"/>
      <c r="V135" s="16"/>
      <c r="X135" s="16"/>
    </row>
    <row r="136" spans="2:24" ht="12">
      <c r="B136" s="17"/>
      <c r="C136" s="17"/>
      <c r="D136" s="17"/>
      <c r="E136" s="17"/>
      <c r="F136" s="17"/>
      <c r="G136" s="17"/>
      <c r="H136" s="17"/>
      <c r="I136" s="17"/>
      <c r="T136" s="16"/>
      <c r="V136" s="16"/>
      <c r="X136" s="16"/>
    </row>
    <row r="137" spans="2:24" ht="12">
      <c r="B137" s="17"/>
      <c r="C137" s="17"/>
      <c r="D137" s="17"/>
      <c r="E137" s="17"/>
      <c r="F137" s="17"/>
      <c r="G137" s="17"/>
      <c r="H137" s="17"/>
      <c r="I137" s="17"/>
      <c r="T137" s="16"/>
      <c r="V137" s="16"/>
      <c r="X137" s="16"/>
    </row>
    <row r="138" spans="2:24" ht="12">
      <c r="B138" s="17"/>
      <c r="C138" s="17"/>
      <c r="D138" s="17"/>
      <c r="E138" s="17"/>
      <c r="F138" s="17"/>
      <c r="G138" s="17"/>
      <c r="H138" s="17"/>
      <c r="I138" s="17"/>
      <c r="T138" s="16"/>
      <c r="V138" s="16"/>
      <c r="X138" s="16"/>
    </row>
    <row r="139" spans="2:24" ht="12">
      <c r="B139" s="17"/>
      <c r="C139" s="17"/>
      <c r="D139" s="17"/>
      <c r="E139" s="17"/>
      <c r="F139" s="17"/>
      <c r="G139" s="17"/>
      <c r="H139" s="17"/>
      <c r="I139" s="17"/>
      <c r="T139" s="16"/>
      <c r="V139" s="16"/>
      <c r="X139" s="16"/>
    </row>
    <row r="140" spans="2:24" ht="12">
      <c r="B140" s="17"/>
      <c r="C140" s="17"/>
      <c r="D140" s="17"/>
      <c r="E140" s="17"/>
      <c r="F140" s="17"/>
      <c r="G140" s="17"/>
      <c r="H140" s="17"/>
      <c r="I140" s="17"/>
      <c r="T140" s="16"/>
      <c r="V140" s="16"/>
      <c r="X140" s="16"/>
    </row>
    <row r="141" spans="2:24" ht="12">
      <c r="B141" s="17"/>
      <c r="C141" s="17"/>
      <c r="D141" s="17"/>
      <c r="E141" s="17"/>
      <c r="F141" s="17"/>
      <c r="G141" s="17"/>
      <c r="H141" s="17"/>
      <c r="I141" s="17"/>
      <c r="T141" s="16"/>
      <c r="V141" s="16"/>
      <c r="X141" s="16"/>
    </row>
    <row r="142" spans="2:24" ht="12">
      <c r="B142" s="17"/>
      <c r="C142" s="17"/>
      <c r="D142" s="17"/>
      <c r="E142" s="17"/>
      <c r="F142" s="17"/>
      <c r="G142" s="17"/>
      <c r="H142" s="17"/>
      <c r="I142" s="17"/>
      <c r="T142" s="16"/>
      <c r="V142" s="16"/>
      <c r="X142" s="16"/>
    </row>
    <row r="143" spans="2:24" ht="12">
      <c r="B143" s="17"/>
      <c r="C143" s="17"/>
      <c r="D143" s="17"/>
      <c r="E143" s="17"/>
      <c r="F143" s="17"/>
      <c r="G143" s="17"/>
      <c r="H143" s="17"/>
      <c r="I143" s="17"/>
      <c r="T143" s="16"/>
      <c r="V143" s="16"/>
      <c r="X143" s="16"/>
    </row>
    <row r="144" spans="2:24" ht="12">
      <c r="B144" s="17"/>
      <c r="C144" s="17"/>
      <c r="D144" s="17"/>
      <c r="E144" s="17"/>
      <c r="F144" s="17"/>
      <c r="G144" s="17"/>
      <c r="H144" s="17"/>
      <c r="I144" s="17"/>
      <c r="T144" s="16"/>
      <c r="V144" s="16"/>
      <c r="X144" s="16"/>
    </row>
    <row r="145" spans="2:24" ht="12">
      <c r="B145" s="17"/>
      <c r="C145" s="17"/>
      <c r="D145" s="17"/>
      <c r="E145" s="17"/>
      <c r="F145" s="17"/>
      <c r="G145" s="17"/>
      <c r="H145" s="17"/>
      <c r="I145" s="17"/>
      <c r="T145" s="16"/>
      <c r="V145" s="16"/>
      <c r="X145" s="16"/>
    </row>
    <row r="146" spans="2:24" ht="12">
      <c r="B146" s="17"/>
      <c r="C146" s="17"/>
      <c r="D146" s="17"/>
      <c r="E146" s="17"/>
      <c r="F146" s="17"/>
      <c r="G146" s="17"/>
      <c r="H146" s="17"/>
      <c r="I146" s="17"/>
      <c r="T146" s="16"/>
      <c r="V146" s="16"/>
      <c r="X146" s="16"/>
    </row>
    <row r="147" spans="2:24" ht="12">
      <c r="B147" s="17"/>
      <c r="C147" s="17"/>
      <c r="D147" s="17"/>
      <c r="E147" s="17"/>
      <c r="F147" s="17"/>
      <c r="G147" s="17"/>
      <c r="H147" s="17"/>
      <c r="I147" s="17"/>
      <c r="T147" s="16"/>
      <c r="X147" s="16"/>
    </row>
    <row r="148" spans="2:24" ht="12">
      <c r="B148" s="17"/>
      <c r="C148" s="17"/>
      <c r="D148" s="17"/>
      <c r="E148" s="17"/>
      <c r="F148" s="17"/>
      <c r="G148" s="17"/>
      <c r="H148" s="17"/>
      <c r="I148" s="17"/>
      <c r="X148" s="16"/>
    </row>
    <row r="149" spans="2:24" ht="12">
      <c r="B149" s="17"/>
      <c r="C149" s="17"/>
      <c r="D149" s="17"/>
      <c r="E149" s="17"/>
      <c r="F149" s="17"/>
      <c r="G149" s="17"/>
      <c r="H149" s="17"/>
      <c r="I149" s="17"/>
      <c r="X149" s="16"/>
    </row>
    <row r="150" spans="2:24" ht="12">
      <c r="B150" s="17"/>
      <c r="C150" s="17"/>
      <c r="D150" s="17"/>
      <c r="E150" s="17"/>
      <c r="F150" s="17"/>
      <c r="G150" s="17"/>
      <c r="H150" s="17"/>
      <c r="I150" s="17"/>
      <c r="X150" s="16"/>
    </row>
    <row r="151" spans="2:9" ht="12">
      <c r="B151" s="17"/>
      <c r="C151" s="17"/>
      <c r="D151" s="17"/>
      <c r="E151" s="17"/>
      <c r="F151" s="17"/>
      <c r="G151" s="17"/>
      <c r="H151" s="17"/>
      <c r="I151" s="17"/>
    </row>
    <row r="152" spans="2:9" ht="12">
      <c r="B152" s="17"/>
      <c r="C152" s="17"/>
      <c r="D152" s="17"/>
      <c r="E152" s="17"/>
      <c r="F152" s="17"/>
      <c r="G152" s="17"/>
      <c r="H152" s="17"/>
      <c r="I152" s="17"/>
    </row>
    <row r="153" spans="2:9" ht="12">
      <c r="B153" s="17"/>
      <c r="C153" s="17"/>
      <c r="D153" s="17"/>
      <c r="E153" s="17"/>
      <c r="F153" s="17"/>
      <c r="G153" s="17"/>
      <c r="H153" s="17"/>
      <c r="I153" s="17"/>
    </row>
    <row r="154" spans="2:9" ht="12">
      <c r="B154" s="17"/>
      <c r="C154" s="17"/>
      <c r="D154" s="17"/>
      <c r="E154" s="17"/>
      <c r="F154" s="17"/>
      <c r="G154" s="17"/>
      <c r="H154" s="17"/>
      <c r="I154" s="17"/>
    </row>
    <row r="155" spans="2:9" ht="12">
      <c r="B155" s="17"/>
      <c r="C155" s="17"/>
      <c r="D155" s="17"/>
      <c r="E155" s="17"/>
      <c r="F155" s="17"/>
      <c r="G155" s="17"/>
      <c r="H155" s="17"/>
      <c r="I155" s="17"/>
    </row>
    <row r="156" spans="2:9" ht="12">
      <c r="B156" s="17"/>
      <c r="C156" s="17"/>
      <c r="D156" s="17"/>
      <c r="E156" s="17"/>
      <c r="F156" s="17"/>
      <c r="G156" s="17"/>
      <c r="H156" s="17"/>
      <c r="I156" s="17"/>
    </row>
    <row r="157" spans="2:9" ht="12">
      <c r="B157" s="17"/>
      <c r="C157" s="17"/>
      <c r="D157" s="17"/>
      <c r="E157" s="17"/>
      <c r="F157" s="17"/>
      <c r="G157" s="17"/>
      <c r="H157" s="17"/>
      <c r="I157" s="17"/>
    </row>
    <row r="158" spans="2:10" ht="12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2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2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2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2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9" ht="12">
      <c r="B163" s="17"/>
      <c r="C163" s="17"/>
      <c r="D163" s="17"/>
      <c r="E163" s="17"/>
      <c r="F163" s="17"/>
      <c r="G163" s="17"/>
      <c r="H163" s="17"/>
      <c r="I163" s="17"/>
    </row>
    <row r="164" spans="2:9" ht="12">
      <c r="B164" s="17"/>
      <c r="C164" s="17"/>
      <c r="D164" s="17"/>
      <c r="E164" s="17"/>
      <c r="F164" s="17"/>
      <c r="G164" s="17"/>
      <c r="H164" s="17"/>
      <c r="I164" s="17"/>
    </row>
    <row r="165" spans="2:9" ht="12">
      <c r="B165" s="17"/>
      <c r="C165" s="17"/>
      <c r="D165" s="17"/>
      <c r="E165" s="17"/>
      <c r="F165" s="17"/>
      <c r="G165" s="17"/>
      <c r="H165" s="17"/>
      <c r="I165" s="17"/>
    </row>
    <row r="166" spans="2:9" ht="12">
      <c r="B166" s="17"/>
      <c r="C166" s="17"/>
      <c r="D166" s="17"/>
      <c r="E166" s="17"/>
      <c r="F166" s="17"/>
      <c r="G166" s="17"/>
      <c r="H166" s="17"/>
      <c r="I166" s="17"/>
    </row>
    <row r="167" spans="2:9" ht="12">
      <c r="B167" s="17"/>
      <c r="C167" s="17"/>
      <c r="D167" s="17"/>
      <c r="E167" s="17"/>
      <c r="F167" s="17"/>
      <c r="G167" s="17"/>
      <c r="H167" s="17"/>
      <c r="I167" s="17"/>
    </row>
    <row r="168" spans="2:9" ht="12">
      <c r="B168" s="17"/>
      <c r="C168" s="17"/>
      <c r="D168" s="17"/>
      <c r="E168" s="17"/>
      <c r="F168" s="17"/>
      <c r="G168" s="17"/>
      <c r="H168" s="17"/>
      <c r="I168" s="17"/>
    </row>
    <row r="169" spans="2:9" ht="12">
      <c r="B169" s="17"/>
      <c r="C169" s="17"/>
      <c r="D169" s="17"/>
      <c r="E169" s="17"/>
      <c r="F169" s="17"/>
      <c r="G169" s="17"/>
      <c r="H169" s="17"/>
      <c r="I169" s="17"/>
    </row>
  </sheetData>
  <mergeCells count="6">
    <mergeCell ref="B6:J6"/>
    <mergeCell ref="C4:J4"/>
    <mergeCell ref="C34:J34"/>
    <mergeCell ref="B36:J36"/>
    <mergeCell ref="B35:J35"/>
    <mergeCell ref="B5:J5"/>
  </mergeCells>
  <printOptions/>
  <pageMargins left="0.75" right="0.75" top="1" bottom="1" header="0.5" footer="0.5"/>
  <pageSetup fitToHeight="1" fitToWidth="1" horizontalDpi="300" verticalDpi="3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69"/>
  <sheetViews>
    <sheetView showGridLines="0" zoomScale="75" zoomScaleNormal="75" workbookViewId="0" topLeftCell="A1">
      <selection activeCell="A1" sqref="A1"/>
    </sheetView>
  </sheetViews>
  <sheetFormatPr defaultColWidth="9.625" defaultRowHeight="12.75"/>
  <cols>
    <col min="1" max="1" width="18.625" style="5" customWidth="1"/>
    <col min="2" max="10" width="9.00390625" style="5" customWidth="1"/>
    <col min="11" max="18" width="9.625" style="5" customWidth="1"/>
    <col min="19" max="19" width="5.625" style="5" customWidth="1"/>
    <col min="20" max="20" width="57.625" style="5" customWidth="1"/>
    <col min="21" max="21" width="5.625" style="5" customWidth="1"/>
    <col min="22" max="22" width="57.625" style="5" customWidth="1"/>
    <col min="23" max="23" width="5.625" style="5" customWidth="1"/>
    <col min="24" max="24" width="32.625" style="5" customWidth="1"/>
    <col min="25" max="16384" width="9.625" style="5" customWidth="1"/>
  </cols>
  <sheetData>
    <row r="1" spans="1:11" ht="17.25">
      <c r="A1" s="19" t="str">
        <f>1!A1</f>
        <v>September 23,2002</v>
      </c>
      <c r="B1" s="1"/>
      <c r="E1" s="1"/>
      <c r="F1" s="11" t="str">
        <f>1!F1</f>
        <v>Light Duty Rating Workshop</v>
      </c>
      <c r="G1" s="1"/>
      <c r="H1" s="1"/>
      <c r="I1" s="1"/>
      <c r="J1" s="3"/>
      <c r="K1" s="20"/>
    </row>
    <row r="2" spans="1:11" ht="12.75">
      <c r="A2" s="1"/>
      <c r="B2" s="1"/>
      <c r="E2" s="1"/>
      <c r="F2" s="21"/>
      <c r="G2" s="1"/>
      <c r="H2" s="1"/>
      <c r="I2" s="1"/>
      <c r="J2" s="3"/>
      <c r="K2" s="20"/>
    </row>
    <row r="3" spans="1:11" ht="12.75">
      <c r="A3" s="1"/>
      <c r="B3" s="1"/>
      <c r="E3" s="1"/>
      <c r="F3" s="1"/>
      <c r="G3" s="1"/>
      <c r="H3" s="1"/>
      <c r="I3" s="1"/>
      <c r="J3" s="3"/>
      <c r="K3" s="20"/>
    </row>
    <row r="4" spans="1:11" ht="12.75">
      <c r="A4" s="2" t="s">
        <v>11</v>
      </c>
      <c r="B4" s="31" t="s">
        <v>44</v>
      </c>
      <c r="C4" s="39"/>
      <c r="D4" s="39"/>
      <c r="E4" s="39"/>
      <c r="F4" s="39"/>
      <c r="G4" s="39"/>
      <c r="H4" s="39"/>
      <c r="I4" s="39"/>
      <c r="J4" s="39"/>
      <c r="K4" s="20"/>
    </row>
    <row r="5" spans="1:11" ht="12.75">
      <c r="A5" s="1"/>
      <c r="B5" s="38" t="s">
        <v>12</v>
      </c>
      <c r="C5" s="38"/>
      <c r="D5" s="38"/>
      <c r="E5" s="38"/>
      <c r="F5" s="38"/>
      <c r="G5" s="38"/>
      <c r="H5" s="38"/>
      <c r="I5" s="38"/>
      <c r="J5" s="38"/>
      <c r="K5" s="20"/>
    </row>
    <row r="6" spans="1:11" ht="12.75">
      <c r="A6" s="1"/>
      <c r="B6" s="35"/>
      <c r="C6" s="35"/>
      <c r="D6" s="35"/>
      <c r="E6" s="35"/>
      <c r="F6" s="35"/>
      <c r="G6" s="35"/>
      <c r="H6" s="35"/>
      <c r="I6" s="35"/>
      <c r="J6" s="35"/>
      <c r="K6" s="20"/>
    </row>
    <row r="7" spans="1:11" s="29" customFormat="1" ht="26.25">
      <c r="A7" s="26"/>
      <c r="B7" s="27" t="str">
        <f>1!B7</f>
        <v>Groove 1</v>
      </c>
      <c r="C7" s="27" t="str">
        <f>1!C7</f>
        <v>Groove 2</v>
      </c>
      <c r="D7" s="27" t="str">
        <f>1!D7</f>
        <v>Groove 3</v>
      </c>
      <c r="E7" s="27" t="str">
        <f>1!E7</f>
        <v>Land 2</v>
      </c>
      <c r="F7" s="27" t="str">
        <f>1!F7</f>
        <v>Land 3</v>
      </c>
      <c r="G7" s="27" t="str">
        <f>1!G7</f>
        <v>Under-crown</v>
      </c>
      <c r="H7" s="27" t="str">
        <f>1!H7</f>
        <v>Thrust</v>
      </c>
      <c r="I7" s="27" t="str">
        <f>1!I7</f>
        <v>Anti-thrust</v>
      </c>
      <c r="J7" s="28" t="str">
        <f>1!J7</f>
        <v>Average Skirt</v>
      </c>
      <c r="K7" s="28" t="str">
        <f>1!K7</f>
        <v>WPD</v>
      </c>
    </row>
    <row r="8" spans="1:11" ht="12.75">
      <c r="A8" s="22" t="str">
        <f>IF(1!A8&lt;&gt;"",1!A8,"")</f>
        <v>HILLS</v>
      </c>
      <c r="B8" s="30">
        <v>0.64</v>
      </c>
      <c r="C8" s="30">
        <v>0.69</v>
      </c>
      <c r="D8" s="30">
        <v>8.05</v>
      </c>
      <c r="E8" s="30">
        <v>0.88</v>
      </c>
      <c r="F8" s="30">
        <v>0.75</v>
      </c>
      <c r="G8" s="30">
        <v>0.75</v>
      </c>
      <c r="H8" s="30">
        <v>8.94</v>
      </c>
      <c r="I8" s="30">
        <v>9.13</v>
      </c>
      <c r="J8" s="10">
        <f>IF(ISERR(AVERAGE(H8:I8)),"",AVERAGE(H8:I8))</f>
        <v>9.035</v>
      </c>
      <c r="K8" s="30">
        <f>IF(ISBLANK(1!A8),"",weighting!$B$2*B8+weighting!$C$2*C8+weighting!$D$2*D8+weighting!$E$2*E8+weighting!$F$2*F8+weighting!$G$2*G8+weighting!$J$2*J8)</f>
        <v>3.046500000000001</v>
      </c>
    </row>
    <row r="9" spans="1:11" ht="12.75">
      <c r="A9" s="22" t="str">
        <f>IF(1!A9&lt;&gt;"",1!A9,"")</f>
        <v>GARCIA, P</v>
      </c>
      <c r="B9" s="30">
        <v>1.8</v>
      </c>
      <c r="C9" s="30">
        <v>0.68</v>
      </c>
      <c r="D9" s="30">
        <v>6.96</v>
      </c>
      <c r="E9" s="30">
        <v>1.02</v>
      </c>
      <c r="F9" s="30">
        <v>0.75</v>
      </c>
      <c r="G9" s="30">
        <v>0.75</v>
      </c>
      <c r="H9" s="30">
        <v>8.51</v>
      </c>
      <c r="I9" s="30">
        <v>9.11</v>
      </c>
      <c r="J9" s="10">
        <f aca="true" t="shared" si="0" ref="J9:J27">IF(ISERR(AVERAGE(H9:I9)),"",AVERAGE(H9:I9))</f>
        <v>8.809999999999999</v>
      </c>
      <c r="K9" s="30">
        <f>IF(ISBLANK(1!A9),"",weighting!$B$2*B9+weighting!$C$2*C9+weighting!$D$2*D9+weighting!$E$2*E9+weighting!$F$2*F9+weighting!$G$2*G9+weighting!$J$2*J9)</f>
        <v>2.8840000000000003</v>
      </c>
    </row>
    <row r="10" spans="1:11" ht="12.75">
      <c r="A10" s="22" t="str">
        <f>IF(1!A10&lt;&gt;"",1!A10,"")</f>
        <v>RODRIGUEZ</v>
      </c>
      <c r="B10" s="30">
        <v>1.63</v>
      </c>
      <c r="C10" s="30">
        <v>0.65</v>
      </c>
      <c r="D10" s="30">
        <v>7.05</v>
      </c>
      <c r="E10" s="30">
        <v>1.23</v>
      </c>
      <c r="F10" s="30">
        <v>0.75</v>
      </c>
      <c r="G10" s="30">
        <v>1.02</v>
      </c>
      <c r="H10" s="30">
        <v>9.22</v>
      </c>
      <c r="I10" s="30">
        <v>9.1</v>
      </c>
      <c r="J10" s="10">
        <f t="shared" si="0"/>
        <v>9.16</v>
      </c>
      <c r="K10" s="30">
        <f>IF(ISBLANK(1!A10),"",weighting!$B$2*B10+weighting!$C$2*C10+weighting!$D$2*D10+weighting!$E$2*E10+weighting!$F$2*F10+weighting!$G$2*G10+weighting!$J$2*J10)</f>
        <v>2.984</v>
      </c>
    </row>
    <row r="11" spans="1:11" ht="12.75">
      <c r="A11" s="22" t="str">
        <f>IF(1!A11&lt;&gt;"",1!A11,"")</f>
        <v>GARRETT</v>
      </c>
      <c r="B11" s="30">
        <v>1.79</v>
      </c>
      <c r="C11" s="30">
        <v>0.68</v>
      </c>
      <c r="D11" s="30">
        <v>7.92</v>
      </c>
      <c r="E11" s="30">
        <v>0.98</v>
      </c>
      <c r="F11" s="30">
        <v>0.75</v>
      </c>
      <c r="G11" s="30">
        <v>0.93</v>
      </c>
      <c r="H11" s="30">
        <v>8.74</v>
      </c>
      <c r="I11" s="30">
        <v>8.85</v>
      </c>
      <c r="J11" s="10">
        <f t="shared" si="0"/>
        <v>8.795</v>
      </c>
      <c r="K11" s="30">
        <f>IF(ISBLANK(1!A11),"",weighting!$B$2*B11+weighting!$C$2*C11+weighting!$D$2*D11+weighting!$E$2*E11+weighting!$F$2*F11+weighting!$G$2*G11+weighting!$J$2*J11)</f>
        <v>3.0860000000000003</v>
      </c>
    </row>
    <row r="12" spans="1:11" ht="12.75">
      <c r="A12" s="22" t="str">
        <f>IF(1!A12&lt;&gt;"",1!A12,"")</f>
        <v>VIERA</v>
      </c>
      <c r="B12" s="30">
        <v>1.82</v>
      </c>
      <c r="C12" s="30">
        <v>0.66</v>
      </c>
      <c r="D12" s="30">
        <v>8</v>
      </c>
      <c r="E12" s="30">
        <v>1.25</v>
      </c>
      <c r="F12" s="30">
        <v>0.84</v>
      </c>
      <c r="G12" s="30">
        <v>1.33</v>
      </c>
      <c r="H12" s="30">
        <v>9.08</v>
      </c>
      <c r="I12" s="30">
        <v>8.84</v>
      </c>
      <c r="J12" s="10">
        <f t="shared" si="0"/>
        <v>8.96</v>
      </c>
      <c r="K12" s="30">
        <f>IF(ISBLANK(1!A12),"",weighting!$B$2*B12+weighting!$C$2*C12+weighting!$D$2*D12+weighting!$E$2*E12+weighting!$F$2*F12+weighting!$G$2*G12+weighting!$J$2*J12)</f>
        <v>3.2255000000000003</v>
      </c>
    </row>
    <row r="13" spans="1:11" ht="12.75">
      <c r="A13" s="22" t="str">
        <f>IF(1!A13&lt;&gt;"",1!A13,"")</f>
        <v>LOPEZ</v>
      </c>
      <c r="B13" s="30">
        <v>1.93</v>
      </c>
      <c r="C13" s="30">
        <v>0.72</v>
      </c>
      <c r="D13" s="30">
        <v>7.83</v>
      </c>
      <c r="E13" s="30">
        <v>1.14</v>
      </c>
      <c r="F13" s="30">
        <v>0.75</v>
      </c>
      <c r="G13" s="30">
        <v>0.75</v>
      </c>
      <c r="H13" s="30">
        <v>8.7</v>
      </c>
      <c r="I13" s="30">
        <v>9.16</v>
      </c>
      <c r="J13" s="10">
        <f t="shared" si="0"/>
        <v>8.93</v>
      </c>
      <c r="K13" s="30">
        <f>IF(ISBLANK(1!A13),"",weighting!$B$2*B13+weighting!$C$2*C13+weighting!$D$2*D13+weighting!$E$2*E13+weighting!$F$2*F13+weighting!$G$2*G13+weighting!$J$2*J13)</f>
        <v>3.0985000000000005</v>
      </c>
    </row>
    <row r="14" spans="1:11" ht="12.75">
      <c r="A14" s="22" t="str">
        <f>IF(1!A14&lt;&gt;"",1!A14,"")</f>
        <v>GARCIA, O</v>
      </c>
      <c r="B14" s="30">
        <v>2.45</v>
      </c>
      <c r="C14" s="30">
        <v>0.68</v>
      </c>
      <c r="D14" s="30">
        <v>7.98</v>
      </c>
      <c r="E14" s="30">
        <v>1.08</v>
      </c>
      <c r="F14" s="30">
        <v>0.75</v>
      </c>
      <c r="G14" s="30">
        <v>1.08</v>
      </c>
      <c r="H14" s="30">
        <v>8.66</v>
      </c>
      <c r="I14" s="30">
        <v>9.15</v>
      </c>
      <c r="J14" s="10">
        <f t="shared" si="0"/>
        <v>8.905000000000001</v>
      </c>
      <c r="K14" s="30">
        <f>IF(ISBLANK(1!A14),"",weighting!$B$2*B14+weighting!$C$2*C14+weighting!$D$2*D14+weighting!$E$2*E14+weighting!$F$2*F14+weighting!$G$2*G14+weighting!$J$2*J14)</f>
        <v>3.1720000000000006</v>
      </c>
    </row>
    <row r="15" spans="1:11" ht="12.75">
      <c r="A15" s="22" t="str">
        <f>IF(1!A15&lt;&gt;"",1!A15,"")</f>
        <v>CASTILLO</v>
      </c>
      <c r="B15" s="30">
        <v>1.89</v>
      </c>
      <c r="C15" s="30">
        <v>0.69</v>
      </c>
      <c r="D15" s="30">
        <v>7.38</v>
      </c>
      <c r="E15" s="30">
        <v>0.89</v>
      </c>
      <c r="F15" s="30">
        <v>0.75</v>
      </c>
      <c r="G15" s="30">
        <v>0.75</v>
      </c>
      <c r="H15" s="30">
        <v>8.75</v>
      </c>
      <c r="I15" s="30">
        <v>8.69</v>
      </c>
      <c r="J15" s="10">
        <f t="shared" si="0"/>
        <v>8.719999999999999</v>
      </c>
      <c r="K15" s="30">
        <f>IF(ISBLANK(1!A15),"",weighting!$B$2*B15+weighting!$C$2*C15+weighting!$D$2*D15+weighting!$E$2*E15+weighting!$F$2*F15+weighting!$G$2*G15+weighting!$J$2*J15)</f>
        <v>2.945</v>
      </c>
    </row>
    <row r="16" spans="1:11" ht="12.75">
      <c r="A16" s="22" t="str">
        <f>IF(1!A16&lt;&gt;"",1!A16,"")</f>
        <v>CUNNIFF</v>
      </c>
      <c r="B16" s="30">
        <v>3.01</v>
      </c>
      <c r="C16" s="30">
        <v>0.74</v>
      </c>
      <c r="D16" s="30">
        <v>7.47</v>
      </c>
      <c r="E16" s="30">
        <v>0.85</v>
      </c>
      <c r="F16" s="30">
        <v>0.84</v>
      </c>
      <c r="G16" s="30">
        <v>0.91</v>
      </c>
      <c r="H16" s="30">
        <v>8.89</v>
      </c>
      <c r="I16" s="30">
        <v>9.36</v>
      </c>
      <c r="J16" s="10">
        <f t="shared" si="0"/>
        <v>9.125</v>
      </c>
      <c r="K16" s="30">
        <f>IF(ISBLANK(1!A16),"",weighting!$B$2*B16+weighting!$C$2*C16+weighting!$D$2*D16+weighting!$E$2*E16+weighting!$F$2*F16+weighting!$G$2*G16+weighting!$J$2*J16)</f>
        <v>3.1015</v>
      </c>
    </row>
    <row r="17" spans="1:11" ht="12.75">
      <c r="A17" s="22" t="str">
        <f>IF(1!A17&lt;&gt;"",1!A17,"")</f>
        <v>KOBRINETZ</v>
      </c>
      <c r="B17" s="30">
        <v>2.46</v>
      </c>
      <c r="C17" s="30">
        <v>0.68</v>
      </c>
      <c r="D17" s="30">
        <v>7.76</v>
      </c>
      <c r="E17" s="30">
        <v>1.29</v>
      </c>
      <c r="F17" s="30">
        <v>0.75</v>
      </c>
      <c r="G17" s="30">
        <v>1.16</v>
      </c>
      <c r="H17" s="30">
        <v>9.03</v>
      </c>
      <c r="I17" s="30">
        <v>8.95</v>
      </c>
      <c r="J17" s="10">
        <f t="shared" si="0"/>
        <v>8.989999999999998</v>
      </c>
      <c r="K17" s="30">
        <f>IF(ISBLANK(1!A17),"",weighting!$B$2*B17+weighting!$C$2*C17+weighting!$D$2*D17+weighting!$E$2*E17+weighting!$F$2*F17+weighting!$G$2*G17+weighting!$J$2*J17)</f>
        <v>3.1765000000000003</v>
      </c>
    </row>
    <row r="18" spans="1:11" ht="12.75">
      <c r="A18" s="22" t="str">
        <f>IF(1!A18&lt;&gt;"",1!A18,"")</f>
        <v>TSCHIRHART</v>
      </c>
      <c r="B18" s="30">
        <v>0.68</v>
      </c>
      <c r="C18" s="30">
        <v>0.75</v>
      </c>
      <c r="D18" s="30">
        <v>6.59</v>
      </c>
      <c r="E18" s="30">
        <v>0.84</v>
      </c>
      <c r="F18" s="30">
        <v>0.75</v>
      </c>
      <c r="G18" s="30">
        <v>1.16</v>
      </c>
      <c r="H18" s="30">
        <v>8.82</v>
      </c>
      <c r="I18" s="30">
        <v>9.16</v>
      </c>
      <c r="J18" s="10">
        <f t="shared" si="0"/>
        <v>8.99</v>
      </c>
      <c r="K18" s="30">
        <f>IF(ISBLANK(1!A18),"",weighting!$B$2*B18+weighting!$C$2*C18+weighting!$D$2*D18+weighting!$E$2*E18+weighting!$F$2*F18+weighting!$G$2*G18+weighting!$J$2*J18)</f>
        <v>2.793</v>
      </c>
    </row>
    <row r="19" spans="1:11" ht="12.75">
      <c r="A19" s="22" t="str">
        <f>IF(1!A19&lt;&gt;"",1!A19,"")</f>
        <v>RAMIREZ</v>
      </c>
      <c r="B19" s="30">
        <v>1.64</v>
      </c>
      <c r="C19" s="30">
        <v>0.65</v>
      </c>
      <c r="D19" s="30">
        <v>7</v>
      </c>
      <c r="E19" s="30">
        <v>0.96</v>
      </c>
      <c r="F19" s="30">
        <v>0.75</v>
      </c>
      <c r="G19" s="30">
        <v>1.02</v>
      </c>
      <c r="H19" s="30">
        <v>8.58</v>
      </c>
      <c r="I19" s="30">
        <v>8.93</v>
      </c>
      <c r="J19" s="10">
        <f t="shared" si="0"/>
        <v>8.754999999999999</v>
      </c>
      <c r="K19" s="30">
        <f>IF(ISBLANK(1!A19),"",weighting!$B$2*B19+weighting!$C$2*C19+weighting!$D$2*D19+weighting!$E$2*E19+weighting!$F$2*F19+weighting!$G$2*G19+weighting!$J$2*J19)</f>
        <v>2.8934999999999995</v>
      </c>
    </row>
    <row r="20" spans="1:11" ht="12.75">
      <c r="A20" s="22" t="str">
        <f>IF(1!A20&lt;&gt;"",1!A20,"")</f>
        <v>ADAMS</v>
      </c>
      <c r="B20" s="30">
        <v>2.56</v>
      </c>
      <c r="C20" s="30">
        <v>0.68</v>
      </c>
      <c r="D20" s="30">
        <v>6.97</v>
      </c>
      <c r="E20" s="30">
        <v>1.36</v>
      </c>
      <c r="F20" s="30">
        <v>0.75</v>
      </c>
      <c r="G20" s="30">
        <v>1.16</v>
      </c>
      <c r="H20" s="30">
        <v>8.63</v>
      </c>
      <c r="I20" s="30">
        <v>9.2</v>
      </c>
      <c r="J20" s="10">
        <f t="shared" si="0"/>
        <v>8.915</v>
      </c>
      <c r="K20" s="30">
        <f>IF(ISBLANK(1!A20),"",weighting!$B$2*B20+weighting!$C$2*C20+weighting!$D$2*D20+weighting!$E$2*E20+weighting!$F$2*F20+weighting!$G$2*G20+weighting!$J$2*J20)</f>
        <v>3.0265000000000004</v>
      </c>
    </row>
    <row r="21" spans="1:11" ht="12.75">
      <c r="A21" s="22" t="str">
        <f>IF(1!A21&lt;&gt;"",1!A21,"")</f>
        <v>MACH</v>
      </c>
      <c r="B21" s="30">
        <v>1.91</v>
      </c>
      <c r="C21" s="30">
        <v>0.63</v>
      </c>
      <c r="D21" s="30">
        <v>6.55</v>
      </c>
      <c r="E21" s="30">
        <v>0.745</v>
      </c>
      <c r="F21" s="30">
        <v>0.713</v>
      </c>
      <c r="G21" s="30">
        <v>1.25</v>
      </c>
      <c r="H21" s="30">
        <v>9</v>
      </c>
      <c r="I21" s="30">
        <v>9.59</v>
      </c>
      <c r="J21" s="10">
        <f t="shared" si="0"/>
        <v>9.295</v>
      </c>
      <c r="K21" s="30">
        <f>IF(ISBLANK(1!A21),"",weighting!$B$2*B21+weighting!$C$2*C21+weighting!$D$2*D21+weighting!$E$2*E21+weighting!$F$2*F21+weighting!$G$2*G21+weighting!$J$2*J21)</f>
        <v>2.84865</v>
      </c>
    </row>
    <row r="22" spans="1:11" ht="12.75">
      <c r="A22" s="22" t="str">
        <f>IF(1!A22&lt;&gt;"",1!A22,"")</f>
        <v>HSU</v>
      </c>
      <c r="B22" s="30">
        <v>2</v>
      </c>
      <c r="C22" s="30">
        <v>0.68</v>
      </c>
      <c r="D22" s="30">
        <v>6.8</v>
      </c>
      <c r="E22" s="30">
        <v>1.38</v>
      </c>
      <c r="F22" s="30">
        <v>1.2</v>
      </c>
      <c r="G22" s="30">
        <v>0.8</v>
      </c>
      <c r="H22" s="30">
        <v>8.9</v>
      </c>
      <c r="I22" s="30">
        <v>9.34</v>
      </c>
      <c r="J22" s="10">
        <f t="shared" si="0"/>
        <v>9.120000000000001</v>
      </c>
      <c r="K22" s="30">
        <f>IF(ISBLANK(1!A22),"",weighting!$B$2*B22+weighting!$C$2*C22+weighting!$D$2*D22+weighting!$E$2*E22+weighting!$F$2*F22+weighting!$G$2*G22+weighting!$J$2*J22)</f>
        <v>3.0870000000000006</v>
      </c>
    </row>
    <row r="23" spans="1:11" ht="12.75">
      <c r="A23" s="22" t="str">
        <f>IF(1!A23&lt;&gt;"",1!A23,"")</f>
        <v>CAPRONI</v>
      </c>
      <c r="B23" s="30">
        <v>2.21</v>
      </c>
      <c r="C23" s="30">
        <v>0.75</v>
      </c>
      <c r="D23" s="30">
        <v>6.93</v>
      </c>
      <c r="E23" s="30">
        <v>0.56</v>
      </c>
      <c r="F23" s="30">
        <v>0.75</v>
      </c>
      <c r="G23" s="30">
        <v>1.18</v>
      </c>
      <c r="H23" s="30">
        <v>9.03</v>
      </c>
      <c r="I23" s="30">
        <v>9.48</v>
      </c>
      <c r="J23" s="10">
        <f t="shared" si="0"/>
        <v>9.254999999999999</v>
      </c>
      <c r="K23" s="30">
        <f>IF(ISBLANK(1!A23),"",weighting!$B$2*B23+weighting!$C$2*C23+weighting!$D$2*D23+weighting!$E$2*E23+weighting!$F$2*F23+weighting!$G$2*G23+weighting!$J$2*J23)</f>
        <v>2.924</v>
      </c>
    </row>
    <row r="24" spans="1:11" ht="12.75">
      <c r="A24" s="22" t="str">
        <f>IF(1!A24&lt;&gt;"",1!A24,"")</f>
        <v>WALKER</v>
      </c>
      <c r="B24" s="30">
        <v>1.96</v>
      </c>
      <c r="C24" s="30">
        <v>0.46</v>
      </c>
      <c r="D24" s="30">
        <v>7.22</v>
      </c>
      <c r="E24" s="30">
        <v>1.38</v>
      </c>
      <c r="F24" s="30">
        <v>0.83</v>
      </c>
      <c r="G24" s="30">
        <v>0.75</v>
      </c>
      <c r="H24" s="30">
        <v>8.62</v>
      </c>
      <c r="I24" s="30">
        <v>9.04</v>
      </c>
      <c r="J24" s="10">
        <f t="shared" si="0"/>
        <v>8.829999999999998</v>
      </c>
      <c r="K24" s="30">
        <f>IF(ISBLANK(1!A24),"",weighting!$B$2*B24+weighting!$C$2*C24+weighting!$D$2*D24+weighting!$E$2*E24+weighting!$F$2*F24+weighting!$G$2*G24+weighting!$J$2*J24)</f>
        <v>3.0020000000000002</v>
      </c>
    </row>
    <row r="25" spans="1:11" ht="12.75">
      <c r="A25" s="22" t="str">
        <f>IF(1!A25&lt;&gt;"",1!A25,"")</f>
        <v>KIRKPATRICK</v>
      </c>
      <c r="B25" s="30">
        <v>0.91</v>
      </c>
      <c r="C25" s="30">
        <v>0.735</v>
      </c>
      <c r="D25" s="30">
        <v>8.65</v>
      </c>
      <c r="E25" s="30">
        <v>1.01</v>
      </c>
      <c r="F25" s="30">
        <v>0.83</v>
      </c>
      <c r="G25" s="30">
        <v>1.012</v>
      </c>
      <c r="H25" s="30">
        <v>9.5</v>
      </c>
      <c r="I25" s="30">
        <v>9.7</v>
      </c>
      <c r="J25" s="10">
        <f t="shared" si="0"/>
        <v>9.6</v>
      </c>
      <c r="K25" s="30">
        <f>IF(ISBLANK(1!A25),"",weighting!$B$2*B25+weighting!$C$2*C25+weighting!$D$2*D25+weighting!$E$2*E25+weighting!$F$2*F25+weighting!$G$2*G25+weighting!$J$2*J25)</f>
        <v>3.3107</v>
      </c>
    </row>
    <row r="26" spans="1:11" ht="12.75">
      <c r="A26" s="22" t="str">
        <f>IF(1!A26&lt;&gt;"",1!A26,"")</f>
        <v>BROWN</v>
      </c>
      <c r="B26" s="30">
        <v>3.0375</v>
      </c>
      <c r="C26" s="30">
        <v>1</v>
      </c>
      <c r="D26" s="30">
        <v>7.1</v>
      </c>
      <c r="E26" s="30">
        <v>1.5975</v>
      </c>
      <c r="F26" s="30">
        <v>0.8375</v>
      </c>
      <c r="G26" s="30">
        <v>2.39</v>
      </c>
      <c r="H26" s="30">
        <v>9</v>
      </c>
      <c r="I26" s="30">
        <v>8.81</v>
      </c>
      <c r="J26" s="10">
        <f t="shared" si="0"/>
        <v>8.905000000000001</v>
      </c>
      <c r="K26" s="30">
        <f>IF(ISBLANK(1!A26),"",weighting!$B$2*B26+weighting!$C$2*C26+weighting!$D$2*D26+weighting!$E$2*E26+weighting!$F$2*F26+weighting!$G$2*G26+weighting!$J$2*J26)</f>
        <v>3.29225</v>
      </c>
    </row>
    <row r="27" spans="1:11" ht="12.75">
      <c r="A27" s="22">
        <f>IF(1!A27&lt;&gt;"",1!A27,"")</f>
      </c>
      <c r="B27" s="30"/>
      <c r="C27" s="30"/>
      <c r="D27" s="30"/>
      <c r="E27" s="30"/>
      <c r="F27" s="30"/>
      <c r="G27" s="30"/>
      <c r="H27" s="30"/>
      <c r="I27" s="30"/>
      <c r="J27" s="10">
        <f t="shared" si="0"/>
      </c>
      <c r="K27" s="30">
        <f>IF(ISBLANK(1!A27),"",weighting!$B$2*B27+weighting!$C$2*C27+weighting!$D$2*D27+weighting!$E$2*E27+weighting!$F$2*F27+weighting!$G$2*G27+weighting!$J$2*J27)</f>
      </c>
    </row>
    <row r="28" spans="1:11" ht="12.75">
      <c r="A28" s="7" t="s">
        <v>0</v>
      </c>
      <c r="B28" s="8">
        <f aca="true" t="shared" si="1" ref="B28:K28">IF(COUNTBLANK(B8:B27)=20,"",MAX(B8:B27))</f>
        <v>3.0375</v>
      </c>
      <c r="C28" s="8">
        <f t="shared" si="1"/>
        <v>1</v>
      </c>
      <c r="D28" s="8">
        <f t="shared" si="1"/>
        <v>8.65</v>
      </c>
      <c r="E28" s="8">
        <f t="shared" si="1"/>
        <v>1.5975</v>
      </c>
      <c r="F28" s="8">
        <f t="shared" si="1"/>
        <v>1.2</v>
      </c>
      <c r="G28" s="8">
        <f t="shared" si="1"/>
        <v>2.39</v>
      </c>
      <c r="H28" s="8">
        <f t="shared" si="1"/>
        <v>9.5</v>
      </c>
      <c r="I28" s="8">
        <f t="shared" si="1"/>
        <v>9.7</v>
      </c>
      <c r="J28" s="8">
        <f t="shared" si="1"/>
        <v>9.6</v>
      </c>
      <c r="K28" s="8">
        <f t="shared" si="1"/>
        <v>3.3107</v>
      </c>
    </row>
    <row r="29" spans="1:11" ht="12.75">
      <c r="A29" s="7" t="s">
        <v>1</v>
      </c>
      <c r="B29" s="8">
        <f aca="true" t="shared" si="2" ref="B29:K29">IF(COUNTBLANK(B8:B27)=20,"",MIN(B8:B27))</f>
        <v>0.64</v>
      </c>
      <c r="C29" s="8">
        <f t="shared" si="2"/>
        <v>0.46</v>
      </c>
      <c r="D29" s="8">
        <f t="shared" si="2"/>
        <v>6.55</v>
      </c>
      <c r="E29" s="8">
        <f t="shared" si="2"/>
        <v>0.56</v>
      </c>
      <c r="F29" s="8">
        <f t="shared" si="2"/>
        <v>0.713</v>
      </c>
      <c r="G29" s="8">
        <f t="shared" si="2"/>
        <v>0.75</v>
      </c>
      <c r="H29" s="8">
        <f t="shared" si="2"/>
        <v>8.51</v>
      </c>
      <c r="I29" s="8">
        <f t="shared" si="2"/>
        <v>8.69</v>
      </c>
      <c r="J29" s="8">
        <f t="shared" si="2"/>
        <v>8.719999999999999</v>
      </c>
      <c r="K29" s="8">
        <f t="shared" si="2"/>
        <v>2.793</v>
      </c>
    </row>
    <row r="30" spans="1:11" ht="12.75">
      <c r="A30" s="7" t="s">
        <v>2</v>
      </c>
      <c r="B30" s="8">
        <f aca="true" t="shared" si="3" ref="B30:K30">IF(ISERR(AVERAGE(B8:B27)),"",AVERAGE(B8:B27))</f>
        <v>1.9119736842105264</v>
      </c>
      <c r="C30" s="8">
        <f t="shared" si="3"/>
        <v>0.695</v>
      </c>
      <c r="D30" s="8">
        <f t="shared" si="3"/>
        <v>7.379473684210526</v>
      </c>
      <c r="E30" s="8">
        <f t="shared" si="3"/>
        <v>1.075921052631579</v>
      </c>
      <c r="F30" s="8">
        <f t="shared" si="3"/>
        <v>0.7942368421052631</v>
      </c>
      <c r="G30" s="8">
        <f t="shared" si="3"/>
        <v>1.0606315789473684</v>
      </c>
      <c r="H30" s="8">
        <f t="shared" si="3"/>
        <v>8.873684210526315</v>
      </c>
      <c r="I30" s="8">
        <f t="shared" si="3"/>
        <v>9.136315789473683</v>
      </c>
      <c r="J30" s="8">
        <f t="shared" si="3"/>
        <v>9.004999999999999</v>
      </c>
      <c r="K30" s="8">
        <f t="shared" si="3"/>
        <v>3.0472157894736847</v>
      </c>
    </row>
    <row r="31" spans="1:11" ht="12.75">
      <c r="A31" s="7" t="s">
        <v>3</v>
      </c>
      <c r="B31" s="8">
        <f aca="true" t="shared" si="4" ref="B31:K31">IF(ISERR(STDEV(B8:B27)),"",STDEV(B8:B27))</f>
        <v>0.6629430274181476</v>
      </c>
      <c r="C31" s="8">
        <f t="shared" si="4"/>
        <v>0.09702519718551855</v>
      </c>
      <c r="D31" s="8">
        <f t="shared" si="4"/>
        <v>0.5776626628463918</v>
      </c>
      <c r="E31" s="8">
        <f t="shared" si="4"/>
        <v>0.2610997182409382</v>
      </c>
      <c r="F31" s="8">
        <f t="shared" si="4"/>
        <v>0.1062868718271785</v>
      </c>
      <c r="G31" s="8">
        <f t="shared" si="4"/>
        <v>0.37384610775117283</v>
      </c>
      <c r="H31" s="8">
        <f t="shared" si="4"/>
        <v>0.2466488850869284</v>
      </c>
      <c r="I31" s="8">
        <f t="shared" si="4"/>
        <v>0.2690148803467354</v>
      </c>
      <c r="J31" s="8">
        <f t="shared" si="4"/>
        <v>0.2167756136347578</v>
      </c>
      <c r="K31" s="8">
        <f t="shared" si="4"/>
        <v>0.14693589688158243</v>
      </c>
    </row>
    <row r="32" spans="2:10" ht="12">
      <c r="B32" s="13"/>
      <c r="C32" s="13"/>
      <c r="D32" s="13"/>
      <c r="E32" s="13"/>
      <c r="F32" s="13"/>
      <c r="G32" s="13"/>
      <c r="H32" s="13"/>
      <c r="I32" s="14"/>
      <c r="J32" s="15"/>
    </row>
    <row r="33" ht="12">
      <c r="C33" s="13"/>
    </row>
    <row r="34" spans="1:10" ht="12.75">
      <c r="A34" s="2" t="s">
        <v>11</v>
      </c>
      <c r="B34" s="21" t="str">
        <f>B4</f>
        <v>3A</v>
      </c>
      <c r="C34" s="40"/>
      <c r="D34" s="40"/>
      <c r="E34" s="40"/>
      <c r="F34" s="40"/>
      <c r="G34" s="40"/>
      <c r="H34" s="40"/>
      <c r="I34" s="40"/>
      <c r="J34" s="40"/>
    </row>
    <row r="35" spans="1:10" ht="12.75">
      <c r="A35" s="1"/>
      <c r="B35" s="37" t="s">
        <v>13</v>
      </c>
      <c r="C35" s="37"/>
      <c r="D35" s="37"/>
      <c r="E35" s="37"/>
      <c r="F35" s="37"/>
      <c r="G35" s="37"/>
      <c r="H35" s="37"/>
      <c r="I35" s="37"/>
      <c r="J35" s="37"/>
    </row>
    <row r="36" spans="1:10" ht="12.75">
      <c r="A36" s="1"/>
      <c r="B36" s="36"/>
      <c r="C36" s="36"/>
      <c r="D36" s="36"/>
      <c r="E36" s="36"/>
      <c r="F36" s="36"/>
      <c r="G36" s="36"/>
      <c r="H36" s="36"/>
      <c r="I36" s="36"/>
      <c r="J36" s="36"/>
    </row>
    <row r="37" spans="1:13" s="29" customFormat="1" ht="26.25">
      <c r="A37" s="26"/>
      <c r="B37" s="27" t="str">
        <f aca="true" t="shared" si="5" ref="B37:J37">B7</f>
        <v>Groove 1</v>
      </c>
      <c r="C37" s="27" t="str">
        <f t="shared" si="5"/>
        <v>Groove 2</v>
      </c>
      <c r="D37" s="27" t="str">
        <f t="shared" si="5"/>
        <v>Groove 3</v>
      </c>
      <c r="E37" s="27" t="str">
        <f t="shared" si="5"/>
        <v>Land 2</v>
      </c>
      <c r="F37" s="27" t="str">
        <f t="shared" si="5"/>
        <v>Land 3</v>
      </c>
      <c r="G37" s="27" t="str">
        <f t="shared" si="5"/>
        <v>Under-crown</v>
      </c>
      <c r="H37" s="27" t="str">
        <f t="shared" si="5"/>
        <v>Thrust</v>
      </c>
      <c r="I37" s="27" t="str">
        <f t="shared" si="5"/>
        <v>Anti-thrust</v>
      </c>
      <c r="J37" s="28" t="str">
        <f t="shared" si="5"/>
        <v>Average Skirt</v>
      </c>
      <c r="K37" s="28" t="s">
        <v>26</v>
      </c>
      <c r="L37" s="28" t="s">
        <v>2</v>
      </c>
      <c r="M37" s="28" t="s">
        <v>4</v>
      </c>
    </row>
    <row r="38" spans="1:17" ht="12.75">
      <c r="A38" s="22" t="str">
        <f aca="true" t="shared" si="6" ref="A38:A57">IF(A8&lt;&gt;"",A8,"")</f>
        <v>HILLS</v>
      </c>
      <c r="B38" s="10">
        <f aca="true" t="shared" si="7" ref="B38:K53">IF(ISNUMBER(B8),IF(B$31=0,0,(B8-B$30)/B$31),"")</f>
        <v>-1.9186772190127226</v>
      </c>
      <c r="C38" s="10">
        <f t="shared" si="7"/>
        <v>-0.05153300529180761</v>
      </c>
      <c r="D38" s="10">
        <f t="shared" si="7"/>
        <v>1.1607575820903908</v>
      </c>
      <c r="E38" s="10">
        <f t="shared" si="7"/>
        <v>-0.750368686536791</v>
      </c>
      <c r="F38" s="10">
        <f t="shared" si="7"/>
        <v>-0.4162023149687935</v>
      </c>
      <c r="G38" s="10">
        <f t="shared" si="7"/>
        <v>-0.8309076181531915</v>
      </c>
      <c r="H38" s="10">
        <f t="shared" si="7"/>
        <v>0.2688671771222964</v>
      </c>
      <c r="I38" s="10">
        <f t="shared" si="7"/>
        <v>-0.023477472567842203</v>
      </c>
      <c r="J38" s="10">
        <f t="shared" si="7"/>
        <v>0.13839195053806982</v>
      </c>
      <c r="K38" s="10">
        <f t="shared" si="7"/>
        <v>-0.004871440464004825</v>
      </c>
      <c r="L38" s="10">
        <f aca="true" t="shared" si="8" ref="L38:L57">IF(ISERR(AVERAGE(B38:K38)),"",AVERAGE(B38:K38))</f>
        <v>-0.2428021047244396</v>
      </c>
      <c r="M38" s="10">
        <f aca="true" t="shared" si="9" ref="M38:M57">IF(ISERR(STDEV(B38:K38)),"",STDEV(B38:K38))</f>
        <v>0.8138051419357848</v>
      </c>
      <c r="N38" s="23"/>
      <c r="O38" s="23"/>
      <c r="P38" s="23"/>
      <c r="Q38" s="23"/>
    </row>
    <row r="39" spans="1:13" ht="12.75">
      <c r="A39" s="22" t="str">
        <f t="shared" si="6"/>
        <v>GARCIA, P</v>
      </c>
      <c r="B39" s="10">
        <f t="shared" si="7"/>
        <v>-0.16890393228300682</v>
      </c>
      <c r="C39" s="10">
        <f t="shared" si="7"/>
        <v>-0.15459901587542169</v>
      </c>
      <c r="D39" s="10">
        <f t="shared" si="7"/>
        <v>-0.726156823332842</v>
      </c>
      <c r="E39" s="10">
        <f t="shared" si="7"/>
        <v>-0.21417507842722383</v>
      </c>
      <c r="F39" s="10">
        <f t="shared" si="7"/>
        <v>-0.4162023149687935</v>
      </c>
      <c r="G39" s="10">
        <f t="shared" si="7"/>
        <v>-0.8309076181531915</v>
      </c>
      <c r="H39" s="10">
        <f t="shared" si="7"/>
        <v>-1.4745017412024366</v>
      </c>
      <c r="I39" s="10">
        <f t="shared" si="7"/>
        <v>-0.0978228023660422</v>
      </c>
      <c r="J39" s="10">
        <f t="shared" si="7"/>
        <v>-0.8995476784974211</v>
      </c>
      <c r="K39" s="10">
        <f t="shared" si="7"/>
        <v>-1.1107958840392969</v>
      </c>
      <c r="L39" s="10">
        <f t="shared" si="8"/>
        <v>-0.6093612889145676</v>
      </c>
      <c r="M39" s="10">
        <f t="shared" si="9"/>
        <v>0.47173466298064093</v>
      </c>
    </row>
    <row r="40" spans="1:13" ht="12.75">
      <c r="A40" s="22" t="str">
        <f t="shared" si="6"/>
        <v>RODRIGUEZ</v>
      </c>
      <c r="B40" s="10">
        <f t="shared" si="7"/>
        <v>-0.42533622430374124</v>
      </c>
      <c r="C40" s="10">
        <f t="shared" si="7"/>
        <v>-0.46379704762626733</v>
      </c>
      <c r="D40" s="10">
        <f t="shared" si="7"/>
        <v>-0.5703565513254195</v>
      </c>
      <c r="E40" s="10">
        <f t="shared" si="7"/>
        <v>0.5901153337371267</v>
      </c>
      <c r="F40" s="10">
        <f t="shared" si="7"/>
        <v>-0.4162023149687935</v>
      </c>
      <c r="G40" s="10">
        <f t="shared" si="7"/>
        <v>-0.10868530688144067</v>
      </c>
      <c r="H40" s="10">
        <f t="shared" si="7"/>
        <v>1.404084147194221</v>
      </c>
      <c r="I40" s="10">
        <f t="shared" si="7"/>
        <v>-0.1349954672651389</v>
      </c>
      <c r="J40" s="10">
        <f t="shared" si="7"/>
        <v>0.7150250777800056</v>
      </c>
      <c r="K40" s="10">
        <f t="shared" si="7"/>
        <v>-0.4302269956852756</v>
      </c>
      <c r="L40" s="10">
        <f t="shared" si="8"/>
        <v>0.015962465065527637</v>
      </c>
      <c r="M40" s="10">
        <f t="shared" si="9"/>
        <v>0.6614867401128277</v>
      </c>
    </row>
    <row r="41" spans="1:13" ht="12.75">
      <c r="A41" s="22" t="str">
        <f t="shared" si="6"/>
        <v>GARRETT</v>
      </c>
      <c r="B41" s="10">
        <f t="shared" si="7"/>
        <v>-0.18398818475481474</v>
      </c>
      <c r="C41" s="10">
        <f t="shared" si="7"/>
        <v>-0.15459901587542169</v>
      </c>
      <c r="D41" s="10">
        <f t="shared" si="7"/>
        <v>0.9357127447463343</v>
      </c>
      <c r="E41" s="10">
        <f t="shared" si="7"/>
        <v>-0.3673732521728146</v>
      </c>
      <c r="F41" s="10">
        <f t="shared" si="7"/>
        <v>-0.4162023149687935</v>
      </c>
      <c r="G41" s="10">
        <f t="shared" si="7"/>
        <v>-0.34942607730535746</v>
      </c>
      <c r="H41" s="10">
        <f t="shared" si="7"/>
        <v>-0.5420020872147864</v>
      </c>
      <c r="I41" s="10">
        <f t="shared" si="7"/>
        <v>-1.064312089742576</v>
      </c>
      <c r="J41" s="10">
        <f t="shared" si="7"/>
        <v>-0.9687436537664478</v>
      </c>
      <c r="K41" s="10">
        <f t="shared" si="7"/>
        <v>0.2639532704358306</v>
      </c>
      <c r="L41" s="10">
        <f t="shared" si="8"/>
        <v>-0.28469806606188475</v>
      </c>
      <c r="M41" s="10">
        <f t="shared" si="9"/>
        <v>0.5761682913706069</v>
      </c>
    </row>
    <row r="42" spans="1:13" ht="12.75">
      <c r="A42" s="22" t="str">
        <f t="shared" si="6"/>
        <v>VIERA</v>
      </c>
      <c r="B42" s="10">
        <f t="shared" si="7"/>
        <v>-0.138735427339391</v>
      </c>
      <c r="C42" s="10">
        <f t="shared" si="7"/>
        <v>-0.36073103704265214</v>
      </c>
      <c r="D42" s="10">
        <f t="shared" si="7"/>
        <v>1.074201875419599</v>
      </c>
      <c r="E42" s="10">
        <f t="shared" si="7"/>
        <v>0.666714420609922</v>
      </c>
      <c r="F42" s="10">
        <f t="shared" si="7"/>
        <v>0.43056265659175036</v>
      </c>
      <c r="G42" s="10">
        <f t="shared" si="7"/>
        <v>0.7205329023564955</v>
      </c>
      <c r="H42" s="10">
        <f t="shared" si="7"/>
        <v>0.8364756621582586</v>
      </c>
      <c r="I42" s="10">
        <f t="shared" si="7"/>
        <v>-1.1014847546416726</v>
      </c>
      <c r="J42" s="10">
        <f t="shared" si="7"/>
        <v>-0.20758792580708835</v>
      </c>
      <c r="K42" s="10">
        <f t="shared" si="7"/>
        <v>1.2133468696896932</v>
      </c>
      <c r="L42" s="10">
        <f t="shared" si="8"/>
        <v>0.3133295241994915</v>
      </c>
      <c r="M42" s="10">
        <f t="shared" si="9"/>
        <v>0.7377784759507371</v>
      </c>
    </row>
    <row r="43" spans="1:13" ht="12.75">
      <c r="A43" s="22" t="str">
        <f t="shared" si="6"/>
        <v>LOPEZ</v>
      </c>
      <c r="B43" s="10">
        <f t="shared" si="7"/>
        <v>0.027191349850495615</v>
      </c>
      <c r="C43" s="10">
        <f t="shared" si="7"/>
        <v>0.25766502645903805</v>
      </c>
      <c r="D43" s="10">
        <f t="shared" si="7"/>
        <v>0.7799124727389117</v>
      </c>
      <c r="E43" s="10">
        <f t="shared" si="7"/>
        <v>0.24541944280954753</v>
      </c>
      <c r="F43" s="10">
        <f t="shared" si="7"/>
        <v>-0.4162023149687935</v>
      </c>
      <c r="G43" s="10">
        <f t="shared" si="7"/>
        <v>-0.8309076181531915</v>
      </c>
      <c r="H43" s="10">
        <f t="shared" si="7"/>
        <v>-0.7041759400822072</v>
      </c>
      <c r="I43" s="10">
        <f t="shared" si="7"/>
        <v>0.08804052212944788</v>
      </c>
      <c r="J43" s="10">
        <f t="shared" si="7"/>
        <v>-0.34597987634515814</v>
      </c>
      <c r="K43" s="10">
        <f t="shared" si="7"/>
        <v>0.34902438148008474</v>
      </c>
      <c r="L43" s="10">
        <f t="shared" si="8"/>
        <v>-0.05500125540818248</v>
      </c>
      <c r="M43" s="10">
        <f t="shared" si="9"/>
        <v>0.507076614983266</v>
      </c>
    </row>
    <row r="44" spans="1:13" ht="12.75">
      <c r="A44" s="22" t="str">
        <f t="shared" si="6"/>
        <v>GARCIA, O</v>
      </c>
      <c r="B44" s="10">
        <f t="shared" si="7"/>
        <v>0.8115724783845064</v>
      </c>
      <c r="C44" s="10">
        <f t="shared" si="7"/>
        <v>-0.15459901587542169</v>
      </c>
      <c r="D44" s="10">
        <f t="shared" si="7"/>
        <v>1.0395795927512836</v>
      </c>
      <c r="E44" s="10">
        <f t="shared" si="7"/>
        <v>0.015622182191162268</v>
      </c>
      <c r="F44" s="10">
        <f t="shared" si="7"/>
        <v>-0.4162023149687935</v>
      </c>
      <c r="G44" s="10">
        <f t="shared" si="7"/>
        <v>0.051808540067837416</v>
      </c>
      <c r="H44" s="10">
        <f t="shared" si="7"/>
        <v>-0.8663497929496209</v>
      </c>
      <c r="I44" s="10">
        <f t="shared" si="7"/>
        <v>0.050867857230351185</v>
      </c>
      <c r="J44" s="10">
        <f t="shared" si="7"/>
        <v>-0.46130650179353877</v>
      </c>
      <c r="K44" s="10">
        <f t="shared" si="7"/>
        <v>0.849242514420293</v>
      </c>
      <c r="L44" s="10">
        <f t="shared" si="8"/>
        <v>0.0920235539458059</v>
      </c>
      <c r="M44" s="10">
        <f t="shared" si="9"/>
        <v>0.6273322451427231</v>
      </c>
    </row>
    <row r="45" spans="1:13" ht="12.75">
      <c r="A45" s="22" t="str">
        <f t="shared" si="6"/>
        <v>CASTILLO</v>
      </c>
      <c r="B45" s="10">
        <f t="shared" si="7"/>
        <v>-0.03314566003673601</v>
      </c>
      <c r="C45" s="10">
        <f t="shared" si="7"/>
        <v>-0.05153300529180761</v>
      </c>
      <c r="D45" s="10">
        <f t="shared" si="7"/>
        <v>0.0009111127017974509</v>
      </c>
      <c r="E45" s="10">
        <f t="shared" si="7"/>
        <v>-0.7120691431003933</v>
      </c>
      <c r="F45" s="10">
        <f t="shared" si="7"/>
        <v>-0.4162023149687935</v>
      </c>
      <c r="G45" s="10">
        <f t="shared" si="7"/>
        <v>-0.8309076181531915</v>
      </c>
      <c r="H45" s="10">
        <f t="shared" si="7"/>
        <v>-0.501458623997933</v>
      </c>
      <c r="I45" s="10">
        <f t="shared" si="7"/>
        <v>-1.6590747281281364</v>
      </c>
      <c r="J45" s="10">
        <f t="shared" si="7"/>
        <v>-1.3147235301116142</v>
      </c>
      <c r="K45" s="10">
        <f t="shared" si="7"/>
        <v>-0.6956488621433459</v>
      </c>
      <c r="L45" s="10">
        <f t="shared" si="8"/>
        <v>-0.6213852373230153</v>
      </c>
      <c r="M45" s="10">
        <f t="shared" si="9"/>
        <v>0.5507215762052725</v>
      </c>
    </row>
    <row r="46" spans="1:13" ht="12.75">
      <c r="A46" s="22" t="str">
        <f t="shared" si="6"/>
        <v>CUNNIFF</v>
      </c>
      <c r="B46" s="10">
        <f t="shared" si="7"/>
        <v>1.6562906168057476</v>
      </c>
      <c r="C46" s="10">
        <f t="shared" si="7"/>
        <v>0.4637970476262685</v>
      </c>
      <c r="D46" s="10">
        <f t="shared" si="7"/>
        <v>0.15671138470922</v>
      </c>
      <c r="E46" s="10">
        <f t="shared" si="7"/>
        <v>-0.865267316845984</v>
      </c>
      <c r="F46" s="10">
        <f t="shared" si="7"/>
        <v>0.43056265659175036</v>
      </c>
      <c r="G46" s="10">
        <f t="shared" si="7"/>
        <v>-0.4029240262884502</v>
      </c>
      <c r="H46" s="10">
        <f t="shared" si="7"/>
        <v>0.0661498610380293</v>
      </c>
      <c r="I46" s="10">
        <f t="shared" si="7"/>
        <v>0.8314938201113949</v>
      </c>
      <c r="J46" s="10">
        <f t="shared" si="7"/>
        <v>0.5535678021522629</v>
      </c>
      <c r="K46" s="10">
        <f t="shared" si="7"/>
        <v>0.36944144813070323</v>
      </c>
      <c r="L46" s="10">
        <f t="shared" si="8"/>
        <v>0.3259823294030943</v>
      </c>
      <c r="M46" s="10">
        <f t="shared" si="9"/>
        <v>0.6794950371792844</v>
      </c>
    </row>
    <row r="47" spans="1:13" ht="12.75">
      <c r="A47" s="22" t="str">
        <f t="shared" si="6"/>
        <v>KOBRINETZ</v>
      </c>
      <c r="B47" s="10">
        <f t="shared" si="7"/>
        <v>0.826656730856314</v>
      </c>
      <c r="C47" s="10">
        <f t="shared" si="7"/>
        <v>-0.15459901587542169</v>
      </c>
      <c r="D47" s="10">
        <f t="shared" si="7"/>
        <v>0.6587344833998046</v>
      </c>
      <c r="E47" s="10">
        <f t="shared" si="7"/>
        <v>0.8199125943555128</v>
      </c>
      <c r="F47" s="10">
        <f t="shared" si="7"/>
        <v>-0.4162023149687935</v>
      </c>
      <c r="G47" s="10">
        <f t="shared" si="7"/>
        <v>0.2658003360002076</v>
      </c>
      <c r="H47" s="10">
        <f t="shared" si="7"/>
        <v>0.6337583460739844</v>
      </c>
      <c r="I47" s="10">
        <f t="shared" si="7"/>
        <v>-0.6925854407516024</v>
      </c>
      <c r="J47" s="10">
        <f t="shared" si="7"/>
        <v>-0.06919597526903491</v>
      </c>
      <c r="K47" s="10">
        <f t="shared" si="7"/>
        <v>0.8798681143962221</v>
      </c>
      <c r="L47" s="10">
        <f t="shared" si="8"/>
        <v>0.2752147858217193</v>
      </c>
      <c r="M47" s="10">
        <f t="shared" si="9"/>
        <v>0.5735050717901155</v>
      </c>
    </row>
    <row r="48" spans="1:13" ht="12.75">
      <c r="A48" s="22" t="str">
        <f t="shared" si="6"/>
        <v>TSCHIRHART</v>
      </c>
      <c r="B48" s="10">
        <f t="shared" si="7"/>
        <v>-1.8583402091254908</v>
      </c>
      <c r="C48" s="10">
        <f t="shared" si="7"/>
        <v>0.5668630582098837</v>
      </c>
      <c r="D48" s="10">
        <f t="shared" si="7"/>
        <v>-1.3666690526966916</v>
      </c>
      <c r="E48" s="10">
        <f t="shared" si="7"/>
        <v>-0.9035668602823818</v>
      </c>
      <c r="F48" s="10">
        <f t="shared" si="7"/>
        <v>-0.4162023149687935</v>
      </c>
      <c r="G48" s="10">
        <f t="shared" si="7"/>
        <v>0.2658003360002076</v>
      </c>
      <c r="H48" s="10">
        <f t="shared" si="7"/>
        <v>-0.21765438147995184</v>
      </c>
      <c r="I48" s="10">
        <f t="shared" si="7"/>
        <v>0.08804052212944788</v>
      </c>
      <c r="J48" s="10">
        <f t="shared" si="7"/>
        <v>-0.06919597526902671</v>
      </c>
      <c r="K48" s="10">
        <f t="shared" si="7"/>
        <v>-1.7301135724414596</v>
      </c>
      <c r="L48" s="10">
        <f t="shared" si="8"/>
        <v>-0.5641038449924256</v>
      </c>
      <c r="M48" s="10">
        <f t="shared" si="9"/>
        <v>0.8546557303200262</v>
      </c>
    </row>
    <row r="49" spans="1:13" ht="12.75">
      <c r="A49" s="22" t="str">
        <f t="shared" si="6"/>
        <v>RAMIREZ</v>
      </c>
      <c r="B49" s="10">
        <f t="shared" si="7"/>
        <v>-0.4102519718319333</v>
      </c>
      <c r="C49" s="10">
        <f t="shared" si="7"/>
        <v>-0.46379704762626733</v>
      </c>
      <c r="D49" s="10">
        <f t="shared" si="7"/>
        <v>-0.6569122579962097</v>
      </c>
      <c r="E49" s="10">
        <f t="shared" si="7"/>
        <v>-0.44397233904560995</v>
      </c>
      <c r="F49" s="10">
        <f t="shared" si="7"/>
        <v>-0.4162023149687935</v>
      </c>
      <c r="G49" s="10">
        <f t="shared" si="7"/>
        <v>-0.10868530688144067</v>
      </c>
      <c r="H49" s="10">
        <f t="shared" si="7"/>
        <v>-1.1906974986844554</v>
      </c>
      <c r="I49" s="10">
        <f t="shared" si="7"/>
        <v>-0.7669307705497959</v>
      </c>
      <c r="J49" s="10">
        <f t="shared" si="7"/>
        <v>-1.1532662544838714</v>
      </c>
      <c r="K49" s="10">
        <f t="shared" si="7"/>
        <v>-1.0461418396456703</v>
      </c>
      <c r="L49" s="10">
        <f t="shared" si="8"/>
        <v>-0.6656857601714048</v>
      </c>
      <c r="M49" s="10">
        <f t="shared" si="9"/>
        <v>0.36455455724420005</v>
      </c>
    </row>
    <row r="50" spans="1:13" ht="12.75">
      <c r="A50" s="22" t="str">
        <f t="shared" si="6"/>
        <v>ADAMS</v>
      </c>
      <c r="B50" s="10">
        <f t="shared" si="7"/>
        <v>0.977499255574393</v>
      </c>
      <c r="C50" s="10">
        <f t="shared" si="7"/>
        <v>-0.15459901587542169</v>
      </c>
      <c r="D50" s="10">
        <f t="shared" si="7"/>
        <v>-0.7088456819986844</v>
      </c>
      <c r="E50" s="10">
        <f t="shared" si="7"/>
        <v>1.0880093984102965</v>
      </c>
      <c r="F50" s="10">
        <f t="shared" si="7"/>
        <v>-0.4162023149687935</v>
      </c>
      <c r="G50" s="10">
        <f t="shared" si="7"/>
        <v>0.2658003360002076</v>
      </c>
      <c r="H50" s="10">
        <f t="shared" si="7"/>
        <v>-0.9879801826001812</v>
      </c>
      <c r="I50" s="10">
        <f t="shared" si="7"/>
        <v>0.23673118172583466</v>
      </c>
      <c r="J50" s="10">
        <f t="shared" si="7"/>
        <v>-0.41517585161419307</v>
      </c>
      <c r="K50" s="10">
        <f t="shared" si="7"/>
        <v>-0.14098521813481268</v>
      </c>
      <c r="L50" s="10">
        <f t="shared" si="8"/>
        <v>-0.02557480934813546</v>
      </c>
      <c r="M50" s="10">
        <f t="shared" si="9"/>
        <v>0.6771968442086029</v>
      </c>
    </row>
    <row r="51" spans="1:13" ht="12.75">
      <c r="A51" s="22" t="str">
        <f t="shared" si="6"/>
        <v>MACH</v>
      </c>
      <c r="B51" s="10">
        <f t="shared" si="7"/>
        <v>-0.0029771550931201973</v>
      </c>
      <c r="C51" s="10">
        <f t="shared" si="7"/>
        <v>-0.6699290687934978</v>
      </c>
      <c r="D51" s="10">
        <f t="shared" si="7"/>
        <v>-1.4359136180333238</v>
      </c>
      <c r="E51" s="10">
        <f t="shared" si="7"/>
        <v>-1.2674125229281592</v>
      </c>
      <c r="F51" s="10">
        <f t="shared" si="7"/>
        <v>-0.7643168032770176</v>
      </c>
      <c r="G51" s="10">
        <f t="shared" si="7"/>
        <v>0.5065411064241248</v>
      </c>
      <c r="H51" s="10">
        <f t="shared" si="7"/>
        <v>0.5121279564234241</v>
      </c>
      <c r="I51" s="10">
        <f t="shared" si="7"/>
        <v>1.6864651127906387</v>
      </c>
      <c r="J51" s="10">
        <f t="shared" si="7"/>
        <v>1.337788855201295</v>
      </c>
      <c r="K51" s="10">
        <f t="shared" si="7"/>
        <v>-1.3513769860724456</v>
      </c>
      <c r="L51" s="10">
        <f t="shared" si="8"/>
        <v>-0.1449003123358081</v>
      </c>
      <c r="M51" s="10">
        <f t="shared" si="9"/>
        <v>1.1289197248063638</v>
      </c>
    </row>
    <row r="52" spans="1:13" ht="12.75">
      <c r="A52" s="22" t="str">
        <f t="shared" si="6"/>
        <v>HSU</v>
      </c>
      <c r="B52" s="10">
        <f t="shared" si="7"/>
        <v>0.13278111715315094</v>
      </c>
      <c r="C52" s="10">
        <f t="shared" si="7"/>
        <v>-0.15459901587542169</v>
      </c>
      <c r="D52" s="10">
        <f t="shared" si="7"/>
        <v>-1.0031350846793716</v>
      </c>
      <c r="E52" s="10">
        <f t="shared" si="7"/>
        <v>1.1646084852830911</v>
      </c>
      <c r="F52" s="10">
        <f t="shared" si="7"/>
        <v>3.8176225428339268</v>
      </c>
      <c r="G52" s="10">
        <f t="shared" si="7"/>
        <v>-0.6971627456954597</v>
      </c>
      <c r="H52" s="10">
        <f t="shared" si="7"/>
        <v>0.10669332425488272</v>
      </c>
      <c r="I52" s="10">
        <f t="shared" si="7"/>
        <v>0.7571484903132015</v>
      </c>
      <c r="J52" s="10">
        <f t="shared" si="7"/>
        <v>0.53050247706259</v>
      </c>
      <c r="K52" s="10">
        <f t="shared" si="7"/>
        <v>0.2707589593193731</v>
      </c>
      <c r="L52" s="10">
        <f t="shared" si="8"/>
        <v>0.4925218549969963</v>
      </c>
      <c r="M52" s="10">
        <f t="shared" si="9"/>
        <v>1.3324174018168011</v>
      </c>
    </row>
    <row r="53" spans="1:13" ht="12.75">
      <c r="A53" s="22" t="str">
        <f t="shared" si="6"/>
        <v>CAPRONI</v>
      </c>
      <c r="B53" s="10">
        <f t="shared" si="7"/>
        <v>0.44955041906111665</v>
      </c>
      <c r="C53" s="10">
        <f t="shared" si="7"/>
        <v>0.5668630582098837</v>
      </c>
      <c r="D53" s="10">
        <f t="shared" si="7"/>
        <v>-0.7780902473353167</v>
      </c>
      <c r="E53" s="10">
        <f t="shared" si="7"/>
        <v>-1.9759540765015156</v>
      </c>
      <c r="F53" s="10">
        <f t="shared" si="7"/>
        <v>-0.4162023149687935</v>
      </c>
      <c r="G53" s="10">
        <f t="shared" si="7"/>
        <v>0.31929828498330026</v>
      </c>
      <c r="H53" s="10">
        <f t="shared" si="7"/>
        <v>0.6337583460739844</v>
      </c>
      <c r="I53" s="10">
        <f t="shared" si="7"/>
        <v>1.2775657989005684</v>
      </c>
      <c r="J53" s="10">
        <f t="shared" si="7"/>
        <v>1.1532662544838714</v>
      </c>
      <c r="K53" s="10">
        <f t="shared" si="7"/>
        <v>-0.8385683286976902</v>
      </c>
      <c r="L53" s="10">
        <f t="shared" si="8"/>
        <v>0.03914871942094091</v>
      </c>
      <c r="M53" s="10">
        <f t="shared" si="9"/>
        <v>1.0198116219458822</v>
      </c>
    </row>
    <row r="54" spans="1:13" ht="12.75">
      <c r="A54" s="22" t="str">
        <f t="shared" si="6"/>
        <v>WALKER</v>
      </c>
      <c r="B54" s="10">
        <f aca="true" t="shared" si="10" ref="B54:K57">IF(ISNUMBER(B24),IF(B$31=0,0,(B24-B$30)/B$31),"")</f>
        <v>0.07244410726591934</v>
      </c>
      <c r="C54" s="10">
        <f t="shared" si="10"/>
        <v>-2.422051248714955</v>
      </c>
      <c r="D54" s="10">
        <f t="shared" si="10"/>
        <v>-0.2760671486447322</v>
      </c>
      <c r="E54" s="10">
        <f t="shared" si="10"/>
        <v>1.1646084852830911</v>
      </c>
      <c r="F54" s="10">
        <f t="shared" si="10"/>
        <v>0.3364776597516898</v>
      </c>
      <c r="G54" s="10">
        <f t="shared" si="10"/>
        <v>-0.8309076181531915</v>
      </c>
      <c r="H54" s="10">
        <f t="shared" si="10"/>
        <v>-1.0285236458170417</v>
      </c>
      <c r="I54" s="10">
        <f t="shared" si="10"/>
        <v>-0.35803145665972563</v>
      </c>
      <c r="J54" s="10">
        <f t="shared" si="10"/>
        <v>-0.8072863781387133</v>
      </c>
      <c r="K54" s="10">
        <f t="shared" si="10"/>
        <v>-0.30772459578154976</v>
      </c>
      <c r="L54" s="10">
        <f t="shared" si="8"/>
        <v>-0.44570618396092093</v>
      </c>
      <c r="M54" s="10">
        <f t="shared" si="9"/>
        <v>0.9459647745955369</v>
      </c>
    </row>
    <row r="55" spans="1:13" ht="12.75">
      <c r="A55" s="22" t="str">
        <f t="shared" si="6"/>
        <v>KIRKPATRICK</v>
      </c>
      <c r="B55" s="10">
        <f t="shared" si="10"/>
        <v>-1.5114024022739094</v>
      </c>
      <c r="C55" s="10">
        <f t="shared" si="10"/>
        <v>0.4122640423344609</v>
      </c>
      <c r="D55" s="10">
        <f t="shared" si="10"/>
        <v>2.1994260621398753</v>
      </c>
      <c r="E55" s="10">
        <f t="shared" si="10"/>
        <v>-0.2524746218636215</v>
      </c>
      <c r="F55" s="10">
        <f t="shared" si="10"/>
        <v>0.3364776597516898</v>
      </c>
      <c r="G55" s="10">
        <f t="shared" si="10"/>
        <v>-0.13008448647467774</v>
      </c>
      <c r="H55" s="10">
        <f t="shared" si="10"/>
        <v>2.539301117266138</v>
      </c>
      <c r="I55" s="10">
        <f t="shared" si="10"/>
        <v>2.095364426680709</v>
      </c>
      <c r="J55" s="10">
        <f t="shared" si="10"/>
        <v>2.744773685671617</v>
      </c>
      <c r="K55" s="10">
        <f t="shared" si="10"/>
        <v>1.793191562567321</v>
      </c>
      <c r="L55" s="10">
        <f t="shared" si="8"/>
        <v>1.0226837045799604</v>
      </c>
      <c r="M55" s="10">
        <f t="shared" si="9"/>
        <v>1.4381607738540394</v>
      </c>
    </row>
    <row r="56" spans="1:13" ht="12.75">
      <c r="A56" s="22" t="str">
        <f t="shared" si="6"/>
        <v>BROWN</v>
      </c>
      <c r="B56" s="10">
        <f t="shared" si="10"/>
        <v>1.69777231110322</v>
      </c>
      <c r="C56" s="10">
        <f t="shared" si="10"/>
        <v>3.143513322800262</v>
      </c>
      <c r="D56" s="10">
        <f t="shared" si="10"/>
        <v>-0.4838008446546294</v>
      </c>
      <c r="E56" s="10">
        <f t="shared" si="10"/>
        <v>1.99762355502474</v>
      </c>
      <c r="F56" s="10">
        <f t="shared" si="10"/>
        <v>0.4070414073817357</v>
      </c>
      <c r="G56" s="10">
        <f t="shared" si="10"/>
        <v>3.555924198460406</v>
      </c>
      <c r="H56" s="10">
        <f t="shared" si="10"/>
        <v>0.5121279564234241</v>
      </c>
      <c r="I56" s="10">
        <f t="shared" si="10"/>
        <v>-1.2130027493389628</v>
      </c>
      <c r="J56" s="10">
        <f t="shared" si="10"/>
        <v>-0.46130650179353877</v>
      </c>
      <c r="K56" s="10">
        <f t="shared" si="10"/>
        <v>1.6676266026660032</v>
      </c>
      <c r="L56" s="10">
        <f t="shared" si="8"/>
        <v>1.0823519258072658</v>
      </c>
      <c r="M56" s="10">
        <f t="shared" si="9"/>
        <v>1.59204709392771</v>
      </c>
    </row>
    <row r="57" spans="1:13" ht="12.75">
      <c r="A57" s="22">
        <f t="shared" si="6"/>
      </c>
      <c r="B57" s="10">
        <f t="shared" si="10"/>
      </c>
      <c r="C57" s="10">
        <f t="shared" si="10"/>
      </c>
      <c r="D57" s="10">
        <f t="shared" si="10"/>
      </c>
      <c r="E57" s="10">
        <f t="shared" si="10"/>
      </c>
      <c r="F57" s="10">
        <f t="shared" si="10"/>
      </c>
      <c r="G57" s="10">
        <f t="shared" si="10"/>
      </c>
      <c r="H57" s="10">
        <f t="shared" si="10"/>
      </c>
      <c r="I57" s="10">
        <f t="shared" si="10"/>
      </c>
      <c r="J57" s="10">
        <f t="shared" si="10"/>
      </c>
      <c r="K57" s="10">
        <f t="shared" si="10"/>
      </c>
      <c r="L57" s="10">
        <f t="shared" si="8"/>
      </c>
      <c r="M57" s="10">
        <f t="shared" si="9"/>
      </c>
    </row>
    <row r="58" spans="1:13" ht="12.75">
      <c r="A58" s="7" t="s">
        <v>5</v>
      </c>
      <c r="B58" s="10">
        <f aca="true" t="shared" si="11" ref="B58:M58">IF(ABS(MAX(B38:B57))&gt;=ABS(MIN(B38:B57)),MAX(B38:B57),MIN(B38:B57))</f>
        <v>-1.9186772190127226</v>
      </c>
      <c r="C58" s="10">
        <f t="shared" si="11"/>
        <v>3.143513322800262</v>
      </c>
      <c r="D58" s="10">
        <f t="shared" si="11"/>
        <v>2.1994260621398753</v>
      </c>
      <c r="E58" s="10">
        <f t="shared" si="11"/>
        <v>1.99762355502474</v>
      </c>
      <c r="F58" s="10">
        <f t="shared" si="11"/>
        <v>3.8176225428339268</v>
      </c>
      <c r="G58" s="10">
        <f t="shared" si="11"/>
        <v>3.555924198460406</v>
      </c>
      <c r="H58" s="10">
        <f t="shared" si="11"/>
        <v>2.539301117266138</v>
      </c>
      <c r="I58" s="10">
        <f t="shared" si="11"/>
        <v>2.095364426680709</v>
      </c>
      <c r="J58" s="10">
        <f t="shared" si="11"/>
        <v>2.744773685671617</v>
      </c>
      <c r="K58" s="10">
        <f t="shared" si="11"/>
        <v>1.793191562567321</v>
      </c>
      <c r="L58" s="10">
        <f t="shared" si="11"/>
        <v>1.0823519258072658</v>
      </c>
      <c r="M58" s="10">
        <f t="shared" si="11"/>
        <v>1.59204709392771</v>
      </c>
    </row>
    <row r="59" spans="1:13" ht="12.75">
      <c r="A59" s="7" t="s">
        <v>6</v>
      </c>
      <c r="B59" s="10">
        <f>IF(MAX(B38:B57)&lt;0,MAX(B38:B57),IF(MIN(B38:B57)&gt;=0,MIN(B38:B57),IF(ABS(DMAX(B37:B57,1,criteria!B1:B2))&lt;MIN(DMIN(B37:B57,1,criteria!B3:B4)),DMAX(B37:B57,1,criteria!B1:B2),DMIN(B37:B57,1,criteria!B3:B4))))</f>
        <v>-0.0029771550931201973</v>
      </c>
      <c r="C59" s="10">
        <f>IF(MAX(C38:C57)&lt;0,MAX(C38:C57),IF(MIN(C38:C57)&gt;=0,MIN(C38:C57),IF(ABS(DMAX(C37:C57,1,criteria!C1:C2))&lt;MIN(DMIN(C37:C57,1,criteria!C3:C4)),DMAX(C37:C57,1,criteria!C1:C2),DMIN(C37:C57,1,criteria!C3:C4))))</f>
        <v>-0.05153300529180761</v>
      </c>
      <c r="D59" s="10">
        <f>IF(MAX(D38:D57)&lt;0,MAX(D38:D57),IF(MIN(D38:D57)&gt;=0,MIN(D38:D57),IF(ABS(DMAX(D37:D57,1,criteria!D1:D2))&lt;MIN(DMIN(D37:D57,1,criteria!D3:D4)),DMAX(D37:D57,1,criteria!D1:D2),DMIN(D37:D57,1,criteria!D3:D4))))</f>
        <v>0.0009111127017974509</v>
      </c>
      <c r="E59" s="10">
        <f>IF(MAX(E38:E57)&lt;0,MAX(E38:E57),IF(MIN(E38:E57)&gt;=0,MIN(E38:E57),IF(ABS(DMAX(E37:E57,1,criteria!E1:E2))&lt;MIN(DMIN(E37:E57,1,criteria!E3:E4)),DMAX(E37:E57,1,criteria!E1:E2),DMIN(E37:E57,1,criteria!E3:E4))))</f>
        <v>0.015622182191162268</v>
      </c>
      <c r="F59" s="10">
        <f>IF(MAX(F38:F57)&lt;0,MAX(F38:F57),IF(MIN(F38:F57)&gt;=0,MIN(F38:F57),IF(ABS(DMAX(F37:F57,1,criteria!F1:F2))&lt;MIN(DMIN(F37:F57,1,criteria!F3:F4)),DMAX(F37:F57,1,criteria!F1:F2),DMIN(F37:F57,1,criteria!F3:F4))))</f>
        <v>0.3364776597516898</v>
      </c>
      <c r="G59" s="10">
        <f>IF(MAX(G38:G57)&lt;0,MAX(G38:G57),IF(MIN(G38:G57)&gt;=0,MIN(G38:G57),IF(ABS(DMAX(G37:G57,1,criteria!G1:G2))&lt;MIN(DMIN(G37:G57,1,criteria!G3:G4)),DMAX(G37:G57,1,criteria!G1:G2),DMIN(G37:G57,1,criteria!G3:G4))))</f>
        <v>0.051808540067837416</v>
      </c>
      <c r="H59" s="10">
        <f>IF(MAX(H38:H57)&lt;0,MAX(H38:H57),IF(MIN(H38:H57)&gt;=0,MIN(H38:H57),IF(ABS(DMAX(H37:H57,1,criteria!H1:H2))&lt;MIN(DMIN(H37:H57,1,criteria!H3:H4)),DMAX(H37:H57,1,criteria!H1:H2),DMIN(H37:H57,1,criteria!H3:H4))))</f>
        <v>0.0661498610380293</v>
      </c>
      <c r="I59" s="10">
        <f>IF(MAX(I38:I57)&lt;0,MAX(I38:I57),IF(MIN(I38:I57)&gt;=0,MIN(I38:I57),IF(ABS(DMAX(I37:I57,1,criteria!I1:I2))&lt;MIN(DMIN(I37:I57,1,criteria!I3:I4)),DMAX(I37:I57,1,criteria!I1:I2),DMIN(I37:I57,1,criteria!I3:I4))))</f>
        <v>-0.023477472567842203</v>
      </c>
      <c r="J59" s="10">
        <f>IF(MAX(J38:J57)&lt;0,MAX(J38:J57),IF(MIN(J38:J57)&gt;=0,MIN(J38:J57),IF(ABS(DMAX(J37:J57,1,criteria!J1:J2))&lt;MIN(DMIN(J37:J57,1,criteria!J3:J4)),DMAX(J37:J57,1,criteria!J1:J2),DMIN(J37:J57,1,criteria!J3:J4))))</f>
        <v>-0.06919597526902671</v>
      </c>
      <c r="K59" s="10">
        <f>IF(MAX(K38:K57)&lt;0,MAX(K38:K57),IF(MIN(K38:K57)&gt;=0,MIN(K38:K57),IF(ABS(DMAX(K37:K57,1,criteria!K1:K2))&lt;MIN(DMIN(K37:K57,1,criteria!K3:K4)),DMAX(K37:K57,1,criteria!K1:K2),DMIN(K37:K57,1,criteria!K3:K4))))</f>
        <v>-0.004871440464004825</v>
      </c>
      <c r="L59" s="10">
        <f>IF(MAX(L38:L57)&lt;0,MAX(L38:L57),IF(MIN(L38:L57)&gt;=0,MIN(L38:L57),IF(ABS(DMAX(L37:L57,1,criteria!L1:L2))&lt;MIN(DMIN(L37:L57,1,criteria!L3:L4)),DMAX(L37:L57,1,criteria!L1:L2),DMIN(L37:L57,1,criteria!L3:L4))))</f>
        <v>0.015962465065527637</v>
      </c>
      <c r="M59" s="10">
        <f>IF(MAX(M38:M57)&lt;0,MAX(M38:M57),IF(MIN(M38:M57)&gt;=0,MIN(M38:M57),IF(ABS(DMAX(M37:M57,1,criteria!M1:M2))&lt;MIN(DMIN(M37:M57,1,criteria!M3:M4)),DMAX(M37:M57,1,criteria!M1:M2),DMIN(M37:M57,1,criteria!M3:M4))))</f>
        <v>0.36455455724420005</v>
      </c>
    </row>
    <row r="60" spans="1:13" ht="12.75">
      <c r="A60" s="7" t="s">
        <v>7</v>
      </c>
      <c r="B60" s="10">
        <f aca="true" t="shared" si="12" ref="B60:K60">IF(ISERR(AVERAGE(B38:B57)),"",AVERAGE(B38:B57))</f>
        <v>-1.4023869784738819E-16</v>
      </c>
      <c r="C60" s="10">
        <f t="shared" si="12"/>
        <v>6.310741403132469E-16</v>
      </c>
      <c r="D60" s="10">
        <f t="shared" si="12"/>
        <v>-2.2496624446351855E-16</v>
      </c>
      <c r="E60" s="10">
        <f t="shared" si="12"/>
        <v>-2.4541772123292936E-16</v>
      </c>
      <c r="F60" s="10">
        <f t="shared" si="12"/>
        <v>1.7529837230923525E-16</v>
      </c>
      <c r="G60" s="10">
        <f t="shared" si="12"/>
        <v>1.6361181415528622E-16</v>
      </c>
      <c r="H60" s="10">
        <f t="shared" si="12"/>
        <v>1.5718420717061426E-15</v>
      </c>
      <c r="I60" s="10">
        <f t="shared" si="12"/>
        <v>5.258951169277058E-15</v>
      </c>
      <c r="J60" s="10">
        <f t="shared" si="12"/>
        <v>3.5030458066462178E-15</v>
      </c>
      <c r="K60" s="10">
        <f t="shared" si="12"/>
        <v>-1.42576009478178E-15</v>
      </c>
      <c r="L60" s="24"/>
      <c r="M60" s="24"/>
    </row>
    <row r="61" spans="1:13" ht="12.75">
      <c r="A61" s="7" t="s">
        <v>8</v>
      </c>
      <c r="B61" s="10">
        <f aca="true" t="shared" si="13" ref="B61:K61">IF(ISERR(STDEV(B38:B57)),"",STDEV(B38:B57))</f>
        <v>1.0000000000000004</v>
      </c>
      <c r="C61" s="10">
        <f t="shared" si="13"/>
        <v>1.0000000000000069</v>
      </c>
      <c r="D61" s="10">
        <f t="shared" si="13"/>
        <v>0.9999999999999996</v>
      </c>
      <c r="E61" s="10">
        <f t="shared" si="13"/>
        <v>0.9999999999999982</v>
      </c>
      <c r="F61" s="10">
        <f t="shared" si="13"/>
        <v>0.9999999999999976</v>
      </c>
      <c r="G61" s="10">
        <f t="shared" si="13"/>
        <v>1.0000000000000009</v>
      </c>
      <c r="H61" s="10">
        <f t="shared" si="13"/>
        <v>0.9999999999999596</v>
      </c>
      <c r="I61" s="10">
        <f t="shared" si="13"/>
        <v>0.9999999999998954</v>
      </c>
      <c r="J61" s="10">
        <f t="shared" si="13"/>
        <v>0.9999999999993716</v>
      </c>
      <c r="K61" s="10">
        <f t="shared" si="13"/>
        <v>1.0000000000000617</v>
      </c>
      <c r="L61" s="24"/>
      <c r="M61" s="24"/>
    </row>
    <row r="62" spans="1:13" ht="12.75">
      <c r="A62" s="22" t="s">
        <v>9</v>
      </c>
      <c r="B62" s="10">
        <f aca="true" t="shared" si="14" ref="B62:K62">B30</f>
        <v>1.9119736842105264</v>
      </c>
      <c r="C62" s="10">
        <f t="shared" si="14"/>
        <v>0.695</v>
      </c>
      <c r="D62" s="10">
        <f t="shared" si="14"/>
        <v>7.379473684210526</v>
      </c>
      <c r="E62" s="10">
        <f t="shared" si="14"/>
        <v>1.075921052631579</v>
      </c>
      <c r="F62" s="10">
        <f t="shared" si="14"/>
        <v>0.7942368421052631</v>
      </c>
      <c r="G62" s="10">
        <f t="shared" si="14"/>
        <v>1.0606315789473684</v>
      </c>
      <c r="H62" s="10">
        <f t="shared" si="14"/>
        <v>8.873684210526315</v>
      </c>
      <c r="I62" s="10">
        <f t="shared" si="14"/>
        <v>9.136315789473683</v>
      </c>
      <c r="J62" s="10">
        <f t="shared" si="14"/>
        <v>9.004999999999999</v>
      </c>
      <c r="K62" s="10">
        <f t="shared" si="14"/>
        <v>3.0472157894736847</v>
      </c>
      <c r="L62" s="24"/>
      <c r="M62" s="24"/>
    </row>
    <row r="63" spans="1:13" ht="12.75">
      <c r="A63" s="22" t="s">
        <v>10</v>
      </c>
      <c r="B63" s="10">
        <f aca="true" t="shared" si="15" ref="B63:K63">B31</f>
        <v>0.6629430274181476</v>
      </c>
      <c r="C63" s="10">
        <f t="shared" si="15"/>
        <v>0.09702519718551855</v>
      </c>
      <c r="D63" s="10">
        <f t="shared" si="15"/>
        <v>0.5776626628463918</v>
      </c>
      <c r="E63" s="10">
        <f t="shared" si="15"/>
        <v>0.2610997182409382</v>
      </c>
      <c r="F63" s="10">
        <f t="shared" si="15"/>
        <v>0.1062868718271785</v>
      </c>
      <c r="G63" s="10">
        <f t="shared" si="15"/>
        <v>0.37384610775117283</v>
      </c>
      <c r="H63" s="10">
        <f t="shared" si="15"/>
        <v>0.2466488850869284</v>
      </c>
      <c r="I63" s="10">
        <f t="shared" si="15"/>
        <v>0.2690148803467354</v>
      </c>
      <c r="J63" s="10">
        <f t="shared" si="15"/>
        <v>0.2167756136347578</v>
      </c>
      <c r="K63" s="10">
        <f t="shared" si="15"/>
        <v>0.14693589688158243</v>
      </c>
      <c r="L63" s="24"/>
      <c r="M63" s="24"/>
    </row>
    <row r="71" spans="20:24" ht="12">
      <c r="T71" s="16"/>
      <c r="V71" s="16"/>
      <c r="X71" s="16"/>
    </row>
    <row r="72" spans="20:24" ht="12">
      <c r="T72" s="16"/>
      <c r="V72" s="16"/>
      <c r="X72" s="16"/>
    </row>
    <row r="73" spans="20:24" ht="12">
      <c r="T73" s="16"/>
      <c r="V73" s="16"/>
      <c r="X73" s="16"/>
    </row>
    <row r="74" spans="20:24" ht="12">
      <c r="T74" s="16"/>
      <c r="V74" s="16"/>
      <c r="X74" s="16"/>
    </row>
    <row r="75" spans="1:24" ht="12">
      <c r="A75" s="17"/>
      <c r="B75" s="17"/>
      <c r="C75" s="17"/>
      <c r="D75" s="17"/>
      <c r="E75" s="17"/>
      <c r="F75" s="17"/>
      <c r="G75" s="17"/>
      <c r="H75" s="17"/>
      <c r="I75" s="17"/>
      <c r="J75" s="15"/>
      <c r="T75" s="16"/>
      <c r="V75" s="16"/>
      <c r="X75" s="16"/>
    </row>
    <row r="76" spans="1:24" ht="12">
      <c r="A76" s="17"/>
      <c r="B76" s="17"/>
      <c r="C76" s="17"/>
      <c r="D76" s="17"/>
      <c r="E76" s="17"/>
      <c r="F76" s="17"/>
      <c r="G76" s="17"/>
      <c r="H76" s="17"/>
      <c r="I76" s="17"/>
      <c r="J76" s="15"/>
      <c r="T76" s="16"/>
      <c r="V76" s="16"/>
      <c r="X76" s="16"/>
    </row>
    <row r="77" spans="1:24" ht="12">
      <c r="A77" s="17"/>
      <c r="B77" s="17"/>
      <c r="C77" s="17"/>
      <c r="D77" s="17"/>
      <c r="E77" s="17"/>
      <c r="F77" s="17"/>
      <c r="G77" s="17"/>
      <c r="H77" s="17"/>
      <c r="I77" s="17"/>
      <c r="J77" s="15"/>
      <c r="T77" s="16"/>
      <c r="V77" s="16"/>
      <c r="X77" s="16"/>
    </row>
    <row r="78" spans="1:24" ht="12">
      <c r="A78" s="17"/>
      <c r="B78" s="17"/>
      <c r="C78" s="17"/>
      <c r="D78" s="17"/>
      <c r="E78" s="17"/>
      <c r="G78" s="17"/>
      <c r="H78" s="17"/>
      <c r="I78" s="17"/>
      <c r="J78" s="17"/>
      <c r="T78" s="16"/>
      <c r="V78" s="16"/>
      <c r="X78" s="16"/>
    </row>
    <row r="79" spans="1:24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T79" s="16"/>
      <c r="V79" s="16"/>
      <c r="X79" s="16"/>
    </row>
    <row r="80" spans="1:2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T80" s="16"/>
      <c r="V80" s="16"/>
      <c r="X80" s="16"/>
    </row>
    <row r="81" spans="1:2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T81" s="16"/>
      <c r="V81" s="16"/>
      <c r="X81" s="16"/>
    </row>
    <row r="82" spans="1:24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T82" s="16"/>
      <c r="V82" s="16"/>
      <c r="X82" s="16"/>
    </row>
    <row r="83" spans="1:24" ht="12">
      <c r="A83" s="17"/>
      <c r="B83" s="17"/>
      <c r="C83" s="17"/>
      <c r="D83" s="17"/>
      <c r="E83" s="17"/>
      <c r="F83" s="17"/>
      <c r="G83" s="17"/>
      <c r="H83" s="17"/>
      <c r="I83" s="17"/>
      <c r="J83" s="15"/>
      <c r="T83" s="16"/>
      <c r="V83" s="16"/>
      <c r="X83" s="16"/>
    </row>
    <row r="84" spans="1:24" ht="12">
      <c r="A84" s="17"/>
      <c r="B84" s="17"/>
      <c r="C84" s="17"/>
      <c r="D84" s="17"/>
      <c r="E84" s="17"/>
      <c r="F84" s="17"/>
      <c r="G84" s="17"/>
      <c r="H84" s="17"/>
      <c r="I84" s="17"/>
      <c r="J84" s="15"/>
      <c r="T84" s="16"/>
      <c r="V84" s="16"/>
      <c r="X84" s="16"/>
    </row>
    <row r="85" spans="1:24" ht="12">
      <c r="A85" s="17"/>
      <c r="B85" s="17"/>
      <c r="C85" s="17"/>
      <c r="D85" s="17"/>
      <c r="E85" s="17"/>
      <c r="F85" s="17"/>
      <c r="G85" s="17"/>
      <c r="H85" s="17"/>
      <c r="I85" s="17"/>
      <c r="J85" s="15"/>
      <c r="T85" s="16"/>
      <c r="V85" s="16"/>
      <c r="X85" s="16"/>
    </row>
    <row r="86" spans="1:24" ht="12">
      <c r="A86" s="17"/>
      <c r="B86" s="17"/>
      <c r="C86" s="17"/>
      <c r="D86" s="17"/>
      <c r="E86" s="17"/>
      <c r="F86" s="17"/>
      <c r="G86" s="17"/>
      <c r="H86" s="17"/>
      <c r="I86" s="17"/>
      <c r="J86" s="15"/>
      <c r="T86" s="16"/>
      <c r="V86" s="16"/>
      <c r="X86" s="16"/>
    </row>
    <row r="87" spans="1:24" ht="12">
      <c r="A87" s="17"/>
      <c r="B87" s="17"/>
      <c r="C87" s="17"/>
      <c r="D87" s="17"/>
      <c r="E87" s="17"/>
      <c r="F87" s="17"/>
      <c r="G87" s="17"/>
      <c r="H87" s="17"/>
      <c r="I87" s="17"/>
      <c r="J87" s="15"/>
      <c r="T87" s="16"/>
      <c r="V87" s="16"/>
      <c r="X87" s="16"/>
    </row>
    <row r="88" spans="1:24" ht="12">
      <c r="A88" s="17"/>
      <c r="B88" s="17"/>
      <c r="C88" s="17"/>
      <c r="D88" s="17"/>
      <c r="E88" s="17"/>
      <c r="F88" s="17"/>
      <c r="G88" s="17"/>
      <c r="H88" s="17"/>
      <c r="I88" s="17"/>
      <c r="J88" s="15"/>
      <c r="T88" s="16"/>
      <c r="V88" s="16"/>
      <c r="X88" s="16"/>
    </row>
    <row r="89" spans="1:24" ht="12">
      <c r="A89" s="17"/>
      <c r="B89" s="17"/>
      <c r="C89" s="17"/>
      <c r="D89" s="17"/>
      <c r="E89" s="17"/>
      <c r="F89" s="17"/>
      <c r="G89" s="17"/>
      <c r="H89" s="17"/>
      <c r="I89" s="17"/>
      <c r="J89" s="15"/>
      <c r="T89" s="16"/>
      <c r="V89" s="16"/>
      <c r="X89" s="16"/>
    </row>
    <row r="90" spans="1:24" ht="12">
      <c r="A90" s="17"/>
      <c r="B90" s="17"/>
      <c r="C90" s="17"/>
      <c r="D90" s="17"/>
      <c r="E90" s="17"/>
      <c r="F90" s="17"/>
      <c r="G90" s="17"/>
      <c r="H90" s="17"/>
      <c r="I90" s="17"/>
      <c r="J90" s="15"/>
      <c r="T90" s="16"/>
      <c r="V90" s="16"/>
      <c r="X90" s="16"/>
    </row>
    <row r="91" spans="1:24" ht="12">
      <c r="A91" s="17"/>
      <c r="B91" s="17"/>
      <c r="C91" s="17"/>
      <c r="D91" s="17"/>
      <c r="E91" s="17"/>
      <c r="F91" s="17"/>
      <c r="G91" s="17"/>
      <c r="H91" s="17"/>
      <c r="I91" s="17"/>
      <c r="J91" s="15"/>
      <c r="T91" s="16"/>
      <c r="V91" s="16"/>
      <c r="X91" s="16"/>
    </row>
    <row r="92" spans="1:24" ht="12">
      <c r="A92" s="17"/>
      <c r="B92" s="17"/>
      <c r="C92" s="17"/>
      <c r="D92" s="17"/>
      <c r="E92" s="17"/>
      <c r="F92" s="17"/>
      <c r="G92" s="17"/>
      <c r="H92" s="17"/>
      <c r="I92" s="17"/>
      <c r="J92" s="15"/>
      <c r="T92" s="16"/>
      <c r="V92" s="16"/>
      <c r="X92" s="16"/>
    </row>
    <row r="93" spans="1:24" ht="12">
      <c r="A93" s="17"/>
      <c r="B93" s="17"/>
      <c r="C93" s="17"/>
      <c r="D93" s="17"/>
      <c r="E93" s="17"/>
      <c r="F93" s="17"/>
      <c r="G93" s="17"/>
      <c r="H93" s="17"/>
      <c r="I93" s="17"/>
      <c r="J93" s="15"/>
      <c r="T93" s="16"/>
      <c r="V93" s="16"/>
      <c r="X93" s="16"/>
    </row>
    <row r="94" spans="1:24" ht="12">
      <c r="A94" s="17"/>
      <c r="B94" s="17"/>
      <c r="C94" s="17"/>
      <c r="D94" s="17"/>
      <c r="E94" s="17"/>
      <c r="F94" s="17"/>
      <c r="G94" s="17"/>
      <c r="H94" s="17"/>
      <c r="I94" s="17"/>
      <c r="J94" s="15"/>
      <c r="T94" s="16"/>
      <c r="V94" s="16"/>
      <c r="X94" s="16"/>
    </row>
    <row r="95" spans="1:24" ht="12">
      <c r="A95" s="17"/>
      <c r="B95" s="17"/>
      <c r="C95" s="17"/>
      <c r="D95" s="17"/>
      <c r="E95" s="17"/>
      <c r="F95" s="17"/>
      <c r="G95" s="17"/>
      <c r="H95" s="17"/>
      <c r="I95" s="17"/>
      <c r="J95" s="15"/>
      <c r="T95" s="16"/>
      <c r="V95" s="16"/>
      <c r="X95" s="16"/>
    </row>
    <row r="96" spans="1:24" ht="12">
      <c r="A96" s="17"/>
      <c r="B96" s="17"/>
      <c r="C96" s="17"/>
      <c r="D96" s="17"/>
      <c r="E96" s="17"/>
      <c r="F96" s="17"/>
      <c r="G96" s="17"/>
      <c r="H96" s="17"/>
      <c r="I96" s="17"/>
      <c r="J96" s="15"/>
      <c r="T96" s="16"/>
      <c r="V96" s="16"/>
      <c r="X96" s="16"/>
    </row>
    <row r="97" spans="1:24" ht="12">
      <c r="A97" s="17"/>
      <c r="B97" s="17"/>
      <c r="C97" s="17"/>
      <c r="D97" s="17"/>
      <c r="E97" s="17"/>
      <c r="F97" s="17"/>
      <c r="G97" s="17"/>
      <c r="H97" s="17"/>
      <c r="I97" s="17"/>
      <c r="J97" s="15"/>
      <c r="T97" s="16"/>
      <c r="V97" s="16"/>
      <c r="X97" s="16"/>
    </row>
    <row r="98" spans="1:24" ht="12">
      <c r="A98" s="17"/>
      <c r="B98" s="17"/>
      <c r="C98" s="17"/>
      <c r="D98" s="17"/>
      <c r="E98" s="17"/>
      <c r="F98" s="17"/>
      <c r="G98" s="17"/>
      <c r="H98" s="17"/>
      <c r="I98" s="17"/>
      <c r="J98" s="15"/>
      <c r="T98" s="16"/>
      <c r="V98" s="16"/>
      <c r="X98" s="16"/>
    </row>
    <row r="99" spans="1:24" ht="12">
      <c r="A99" s="17"/>
      <c r="B99" s="17"/>
      <c r="C99" s="17"/>
      <c r="D99" s="17"/>
      <c r="E99" s="17"/>
      <c r="F99" s="17"/>
      <c r="G99" s="17"/>
      <c r="H99" s="17"/>
      <c r="I99" s="17"/>
      <c r="J99" s="15"/>
      <c r="T99" s="16"/>
      <c r="V99" s="16"/>
      <c r="X99" s="16"/>
    </row>
    <row r="100" spans="1:24" ht="12">
      <c r="A100" s="17"/>
      <c r="B100" s="17"/>
      <c r="C100" s="17"/>
      <c r="D100" s="17"/>
      <c r="E100" s="17"/>
      <c r="F100" s="17"/>
      <c r="G100" s="17"/>
      <c r="H100" s="17"/>
      <c r="I100" s="17"/>
      <c r="J100" s="15"/>
      <c r="T100" s="16"/>
      <c r="V100" s="16"/>
      <c r="X100" s="16"/>
    </row>
    <row r="101" spans="20:24" ht="12">
      <c r="T101" s="16"/>
      <c r="V101" s="16"/>
      <c r="X101" s="16"/>
    </row>
    <row r="102" spans="20:24" ht="12">
      <c r="T102" s="16"/>
      <c r="V102" s="16"/>
      <c r="X102" s="16"/>
    </row>
    <row r="103" spans="20:24" ht="12">
      <c r="T103" s="16"/>
      <c r="V103" s="16"/>
      <c r="X103" s="16"/>
    </row>
    <row r="104" spans="20:24" ht="12">
      <c r="T104" s="16"/>
      <c r="V104" s="16"/>
      <c r="X104" s="16"/>
    </row>
    <row r="105" spans="20:24" ht="12">
      <c r="T105" s="16"/>
      <c r="V105" s="16"/>
      <c r="X105" s="16"/>
    </row>
    <row r="106" spans="20:24" ht="12">
      <c r="T106" s="16"/>
      <c r="V106" s="16"/>
      <c r="X106" s="16"/>
    </row>
    <row r="107" spans="2:24" ht="12">
      <c r="B107" s="17"/>
      <c r="C107" s="17"/>
      <c r="D107" s="17"/>
      <c r="E107" s="17"/>
      <c r="F107" s="17"/>
      <c r="G107" s="17"/>
      <c r="H107" s="17"/>
      <c r="T107" s="16"/>
      <c r="V107" s="16"/>
      <c r="X107" s="16"/>
    </row>
    <row r="108" spans="20:24" ht="12">
      <c r="T108" s="16"/>
      <c r="V108" s="16"/>
      <c r="X108" s="16"/>
    </row>
    <row r="109" spans="2:24" ht="12">
      <c r="B109" s="17"/>
      <c r="C109" s="17"/>
      <c r="D109" s="17"/>
      <c r="E109" s="17"/>
      <c r="F109" s="17"/>
      <c r="G109" s="17"/>
      <c r="H109" s="17"/>
      <c r="I109" s="17"/>
      <c r="T109" s="16"/>
      <c r="V109" s="16"/>
      <c r="X109" s="16"/>
    </row>
    <row r="110" spans="2:24" ht="12">
      <c r="B110" s="17"/>
      <c r="C110" s="17"/>
      <c r="D110" s="17"/>
      <c r="E110" s="17"/>
      <c r="F110" s="17"/>
      <c r="G110" s="17"/>
      <c r="H110" s="17"/>
      <c r="I110" s="17"/>
      <c r="T110" s="16"/>
      <c r="V110" s="16"/>
      <c r="X110" s="16"/>
    </row>
    <row r="111" spans="2:24" ht="12">
      <c r="B111" s="17"/>
      <c r="C111" s="17"/>
      <c r="D111" s="17"/>
      <c r="E111" s="17"/>
      <c r="F111" s="17"/>
      <c r="G111" s="17"/>
      <c r="H111" s="17"/>
      <c r="I111" s="17"/>
      <c r="T111" s="16"/>
      <c r="V111" s="16"/>
      <c r="X111" s="16"/>
    </row>
    <row r="112" spans="2:24" ht="12">
      <c r="B112" s="17"/>
      <c r="C112" s="17"/>
      <c r="D112" s="17"/>
      <c r="E112" s="17"/>
      <c r="F112" s="17"/>
      <c r="G112" s="17"/>
      <c r="H112" s="17"/>
      <c r="I112" s="17"/>
      <c r="T112" s="16"/>
      <c r="V112" s="16"/>
      <c r="X112" s="16"/>
    </row>
    <row r="113" spans="2:24" ht="12">
      <c r="B113" s="17"/>
      <c r="C113" s="17"/>
      <c r="D113" s="17"/>
      <c r="E113" s="17"/>
      <c r="F113" s="17"/>
      <c r="G113" s="17"/>
      <c r="H113" s="17"/>
      <c r="I113" s="17"/>
      <c r="T113" s="16"/>
      <c r="V113" s="16"/>
      <c r="X113" s="16"/>
    </row>
    <row r="114" spans="2:24" ht="12">
      <c r="B114" s="17"/>
      <c r="C114" s="17"/>
      <c r="D114" s="17"/>
      <c r="E114" s="17"/>
      <c r="F114" s="17"/>
      <c r="G114" s="17"/>
      <c r="H114" s="17"/>
      <c r="I114" s="17"/>
      <c r="T114" s="16"/>
      <c r="V114" s="16"/>
      <c r="X114" s="16"/>
    </row>
    <row r="115" spans="2:24" ht="12">
      <c r="B115" s="17"/>
      <c r="C115" s="17"/>
      <c r="D115" s="17"/>
      <c r="E115" s="17"/>
      <c r="F115" s="17"/>
      <c r="G115" s="17"/>
      <c r="H115" s="17"/>
      <c r="I115" s="17"/>
      <c r="T115" s="16"/>
      <c r="V115" s="16"/>
      <c r="X115" s="16"/>
    </row>
    <row r="116" spans="2:24" ht="12">
      <c r="B116" s="17"/>
      <c r="C116" s="17"/>
      <c r="D116" s="17"/>
      <c r="E116" s="17"/>
      <c r="F116" s="17"/>
      <c r="G116" s="17"/>
      <c r="H116" s="17"/>
      <c r="I116" s="17"/>
      <c r="T116" s="16"/>
      <c r="V116" s="16"/>
      <c r="X116" s="16"/>
    </row>
    <row r="117" spans="2:24" ht="12">
      <c r="B117" s="17"/>
      <c r="C117" s="17"/>
      <c r="D117" s="17"/>
      <c r="E117" s="17"/>
      <c r="F117" s="17"/>
      <c r="G117" s="17"/>
      <c r="H117" s="17"/>
      <c r="I117" s="17"/>
      <c r="T117" s="16"/>
      <c r="V117" s="16"/>
      <c r="X117" s="16"/>
    </row>
    <row r="118" spans="2:24" ht="12">
      <c r="B118" s="17"/>
      <c r="C118" s="17"/>
      <c r="D118" s="17"/>
      <c r="E118" s="17"/>
      <c r="F118" s="17"/>
      <c r="G118" s="17"/>
      <c r="H118" s="17"/>
      <c r="I118" s="17"/>
      <c r="J118" s="17"/>
      <c r="T118" s="16"/>
      <c r="V118" s="16"/>
      <c r="X118" s="16"/>
    </row>
    <row r="119" spans="2:24" ht="12">
      <c r="B119" s="17"/>
      <c r="C119" s="17"/>
      <c r="D119" s="17"/>
      <c r="E119" s="17"/>
      <c r="F119" s="17"/>
      <c r="G119" s="17"/>
      <c r="H119" s="17"/>
      <c r="I119" s="17"/>
      <c r="J119" s="17"/>
      <c r="T119" s="16"/>
      <c r="V119" s="16"/>
      <c r="X119" s="16"/>
    </row>
    <row r="120" spans="2:24" ht="12">
      <c r="B120" s="17"/>
      <c r="C120" s="17"/>
      <c r="D120" s="17"/>
      <c r="E120" s="17"/>
      <c r="F120" s="17"/>
      <c r="G120" s="17"/>
      <c r="H120" s="17"/>
      <c r="I120" s="17"/>
      <c r="J120" s="17"/>
      <c r="T120" s="16"/>
      <c r="V120" s="16"/>
      <c r="X120" s="16"/>
    </row>
    <row r="121" spans="2:24" ht="12">
      <c r="B121" s="17"/>
      <c r="C121" s="17"/>
      <c r="D121" s="17"/>
      <c r="E121" s="17"/>
      <c r="F121" s="17"/>
      <c r="G121" s="17"/>
      <c r="H121" s="17"/>
      <c r="I121" s="17"/>
      <c r="J121" s="17"/>
      <c r="T121" s="16"/>
      <c r="V121" s="16"/>
      <c r="X121" s="16"/>
    </row>
    <row r="122" spans="2:24" ht="12">
      <c r="B122" s="17"/>
      <c r="C122" s="17"/>
      <c r="D122" s="17"/>
      <c r="E122" s="17"/>
      <c r="F122" s="17"/>
      <c r="G122" s="17"/>
      <c r="H122" s="17"/>
      <c r="I122" s="17"/>
      <c r="J122" s="17"/>
      <c r="T122" s="16"/>
      <c r="V122" s="16"/>
      <c r="X122" s="16"/>
    </row>
    <row r="123" spans="2:24" ht="12">
      <c r="B123" s="17"/>
      <c r="C123" s="17"/>
      <c r="D123" s="17"/>
      <c r="E123" s="17"/>
      <c r="F123" s="17"/>
      <c r="G123" s="17"/>
      <c r="H123" s="17"/>
      <c r="I123" s="17"/>
      <c r="T123" s="16"/>
      <c r="V123" s="16"/>
      <c r="X123" s="16"/>
    </row>
    <row r="124" spans="2:24" ht="12">
      <c r="B124" s="17"/>
      <c r="C124" s="17"/>
      <c r="D124" s="17"/>
      <c r="E124" s="17"/>
      <c r="F124" s="17"/>
      <c r="G124" s="17"/>
      <c r="H124" s="17"/>
      <c r="I124" s="17"/>
      <c r="T124" s="16"/>
      <c r="V124" s="16"/>
      <c r="X124" s="16"/>
    </row>
    <row r="125" spans="2:24" ht="12">
      <c r="B125" s="17"/>
      <c r="C125" s="17"/>
      <c r="D125" s="17"/>
      <c r="E125" s="17"/>
      <c r="F125" s="17"/>
      <c r="G125" s="17"/>
      <c r="H125" s="17"/>
      <c r="I125" s="17"/>
      <c r="T125" s="16"/>
      <c r="V125" s="16"/>
      <c r="X125" s="16"/>
    </row>
    <row r="126" spans="2:24" ht="12">
      <c r="B126" s="17"/>
      <c r="C126" s="17"/>
      <c r="D126" s="17"/>
      <c r="E126" s="17"/>
      <c r="F126" s="17"/>
      <c r="G126" s="17"/>
      <c r="H126" s="17"/>
      <c r="I126" s="17"/>
      <c r="T126" s="16"/>
      <c r="V126" s="16"/>
      <c r="X126" s="16"/>
    </row>
    <row r="127" spans="2:24" ht="12">
      <c r="B127" s="17"/>
      <c r="C127" s="17"/>
      <c r="D127" s="17"/>
      <c r="E127" s="17"/>
      <c r="F127" s="17"/>
      <c r="G127" s="17"/>
      <c r="H127" s="17"/>
      <c r="I127" s="17"/>
      <c r="T127" s="16"/>
      <c r="V127" s="16"/>
      <c r="X127" s="16"/>
    </row>
    <row r="128" spans="2:24" ht="12">
      <c r="B128" s="17"/>
      <c r="C128" s="17"/>
      <c r="D128" s="17"/>
      <c r="E128" s="17"/>
      <c r="F128" s="17"/>
      <c r="G128" s="17"/>
      <c r="H128" s="17"/>
      <c r="I128" s="17"/>
      <c r="T128" s="16"/>
      <c r="V128" s="16"/>
      <c r="X128" s="16"/>
    </row>
    <row r="129" spans="2:24" ht="12">
      <c r="B129" s="17"/>
      <c r="C129" s="17"/>
      <c r="D129" s="17"/>
      <c r="E129" s="17"/>
      <c r="F129" s="17"/>
      <c r="G129" s="17"/>
      <c r="H129" s="17"/>
      <c r="I129" s="17"/>
      <c r="T129" s="16"/>
      <c r="V129" s="16"/>
      <c r="X129" s="16"/>
    </row>
    <row r="130" spans="2:24" ht="12">
      <c r="B130" s="17"/>
      <c r="C130" s="17"/>
      <c r="D130" s="17"/>
      <c r="E130" s="17"/>
      <c r="F130" s="17"/>
      <c r="G130" s="17"/>
      <c r="H130" s="17"/>
      <c r="I130" s="17"/>
      <c r="T130" s="16"/>
      <c r="V130" s="16"/>
      <c r="X130" s="16"/>
    </row>
    <row r="131" spans="2:24" ht="12">
      <c r="B131" s="17"/>
      <c r="C131" s="17"/>
      <c r="D131" s="17"/>
      <c r="E131" s="17"/>
      <c r="F131" s="17"/>
      <c r="G131" s="17"/>
      <c r="H131" s="17"/>
      <c r="I131" s="17"/>
      <c r="T131" s="16"/>
      <c r="V131" s="16"/>
      <c r="X131" s="16"/>
    </row>
    <row r="132" spans="2:24" ht="12">
      <c r="B132" s="17"/>
      <c r="C132" s="17"/>
      <c r="D132" s="17"/>
      <c r="E132" s="17"/>
      <c r="F132" s="17"/>
      <c r="G132" s="17"/>
      <c r="H132" s="17"/>
      <c r="I132" s="17"/>
      <c r="T132" s="16"/>
      <c r="V132" s="16"/>
      <c r="X132" s="16"/>
    </row>
    <row r="133" spans="2:24" ht="12">
      <c r="B133" s="17"/>
      <c r="C133" s="17"/>
      <c r="D133" s="17"/>
      <c r="E133" s="17"/>
      <c r="F133" s="17"/>
      <c r="G133" s="17"/>
      <c r="H133" s="17"/>
      <c r="I133" s="17"/>
      <c r="T133" s="16"/>
      <c r="V133" s="16"/>
      <c r="X133" s="16"/>
    </row>
    <row r="134" spans="2:24" ht="12">
      <c r="B134" s="17"/>
      <c r="C134" s="17"/>
      <c r="D134" s="17"/>
      <c r="E134" s="17"/>
      <c r="F134" s="17"/>
      <c r="G134" s="17"/>
      <c r="H134" s="17"/>
      <c r="I134" s="17"/>
      <c r="T134" s="16"/>
      <c r="V134" s="16"/>
      <c r="X134" s="16"/>
    </row>
    <row r="135" spans="2:24" ht="12">
      <c r="B135" s="17"/>
      <c r="C135" s="17"/>
      <c r="D135" s="17"/>
      <c r="E135" s="17"/>
      <c r="F135" s="17"/>
      <c r="G135" s="17"/>
      <c r="H135" s="17"/>
      <c r="I135" s="17"/>
      <c r="T135" s="16"/>
      <c r="V135" s="16"/>
      <c r="X135" s="16"/>
    </row>
    <row r="136" spans="2:24" ht="12">
      <c r="B136" s="17"/>
      <c r="C136" s="17"/>
      <c r="D136" s="17"/>
      <c r="E136" s="17"/>
      <c r="F136" s="17"/>
      <c r="G136" s="17"/>
      <c r="H136" s="17"/>
      <c r="I136" s="17"/>
      <c r="T136" s="16"/>
      <c r="V136" s="16"/>
      <c r="X136" s="16"/>
    </row>
    <row r="137" spans="2:24" ht="12">
      <c r="B137" s="17"/>
      <c r="C137" s="17"/>
      <c r="D137" s="17"/>
      <c r="E137" s="17"/>
      <c r="F137" s="17"/>
      <c r="G137" s="17"/>
      <c r="H137" s="17"/>
      <c r="I137" s="17"/>
      <c r="T137" s="16"/>
      <c r="V137" s="16"/>
      <c r="X137" s="16"/>
    </row>
    <row r="138" spans="2:24" ht="12">
      <c r="B138" s="17"/>
      <c r="C138" s="17"/>
      <c r="D138" s="17"/>
      <c r="E138" s="17"/>
      <c r="F138" s="17"/>
      <c r="G138" s="17"/>
      <c r="H138" s="17"/>
      <c r="I138" s="17"/>
      <c r="T138" s="16"/>
      <c r="V138" s="16"/>
      <c r="X138" s="16"/>
    </row>
    <row r="139" spans="2:24" ht="12">
      <c r="B139" s="17"/>
      <c r="C139" s="17"/>
      <c r="D139" s="17"/>
      <c r="E139" s="17"/>
      <c r="F139" s="17"/>
      <c r="G139" s="17"/>
      <c r="H139" s="17"/>
      <c r="I139" s="17"/>
      <c r="T139" s="16"/>
      <c r="V139" s="16"/>
      <c r="X139" s="16"/>
    </row>
    <row r="140" spans="2:24" ht="12">
      <c r="B140" s="17"/>
      <c r="C140" s="17"/>
      <c r="D140" s="17"/>
      <c r="E140" s="17"/>
      <c r="F140" s="17"/>
      <c r="G140" s="17"/>
      <c r="H140" s="17"/>
      <c r="I140" s="17"/>
      <c r="T140" s="16"/>
      <c r="V140" s="16"/>
      <c r="X140" s="16"/>
    </row>
    <row r="141" spans="2:24" ht="12">
      <c r="B141" s="17"/>
      <c r="C141" s="17"/>
      <c r="D141" s="17"/>
      <c r="E141" s="17"/>
      <c r="F141" s="17"/>
      <c r="G141" s="17"/>
      <c r="H141" s="17"/>
      <c r="I141" s="17"/>
      <c r="T141" s="16"/>
      <c r="V141" s="16"/>
      <c r="X141" s="16"/>
    </row>
    <row r="142" spans="2:24" ht="12">
      <c r="B142" s="17"/>
      <c r="C142" s="17"/>
      <c r="D142" s="17"/>
      <c r="E142" s="17"/>
      <c r="F142" s="17"/>
      <c r="G142" s="17"/>
      <c r="H142" s="17"/>
      <c r="I142" s="17"/>
      <c r="T142" s="16"/>
      <c r="V142" s="16"/>
      <c r="X142" s="16"/>
    </row>
    <row r="143" spans="2:24" ht="12">
      <c r="B143" s="17"/>
      <c r="C143" s="17"/>
      <c r="D143" s="17"/>
      <c r="E143" s="17"/>
      <c r="F143" s="17"/>
      <c r="G143" s="17"/>
      <c r="H143" s="17"/>
      <c r="I143" s="17"/>
      <c r="T143" s="16"/>
      <c r="V143" s="16"/>
      <c r="X143" s="16"/>
    </row>
    <row r="144" spans="2:24" ht="12">
      <c r="B144" s="17"/>
      <c r="C144" s="17"/>
      <c r="D144" s="17"/>
      <c r="E144" s="17"/>
      <c r="F144" s="17"/>
      <c r="G144" s="17"/>
      <c r="H144" s="17"/>
      <c r="I144" s="17"/>
      <c r="T144" s="16"/>
      <c r="V144" s="16"/>
      <c r="X144" s="16"/>
    </row>
    <row r="145" spans="2:24" ht="12">
      <c r="B145" s="17"/>
      <c r="C145" s="17"/>
      <c r="D145" s="17"/>
      <c r="E145" s="17"/>
      <c r="F145" s="17"/>
      <c r="G145" s="17"/>
      <c r="H145" s="17"/>
      <c r="I145" s="17"/>
      <c r="T145" s="16"/>
      <c r="V145" s="16"/>
      <c r="X145" s="16"/>
    </row>
    <row r="146" spans="2:24" ht="12">
      <c r="B146" s="17"/>
      <c r="C146" s="17"/>
      <c r="D146" s="17"/>
      <c r="E146" s="17"/>
      <c r="F146" s="17"/>
      <c r="G146" s="17"/>
      <c r="H146" s="17"/>
      <c r="I146" s="17"/>
      <c r="T146" s="16"/>
      <c r="V146" s="16"/>
      <c r="X146" s="16"/>
    </row>
    <row r="147" spans="2:24" ht="12">
      <c r="B147" s="17"/>
      <c r="C147" s="17"/>
      <c r="D147" s="17"/>
      <c r="E147" s="17"/>
      <c r="F147" s="17"/>
      <c r="G147" s="17"/>
      <c r="H147" s="17"/>
      <c r="I147" s="17"/>
      <c r="T147" s="16"/>
      <c r="X147" s="16"/>
    </row>
    <row r="148" spans="2:24" ht="12">
      <c r="B148" s="17"/>
      <c r="C148" s="17"/>
      <c r="D148" s="17"/>
      <c r="E148" s="17"/>
      <c r="F148" s="17"/>
      <c r="G148" s="17"/>
      <c r="H148" s="17"/>
      <c r="I148" s="17"/>
      <c r="X148" s="16"/>
    </row>
    <row r="149" spans="2:24" ht="12">
      <c r="B149" s="17"/>
      <c r="C149" s="17"/>
      <c r="D149" s="17"/>
      <c r="E149" s="17"/>
      <c r="F149" s="17"/>
      <c r="G149" s="17"/>
      <c r="H149" s="17"/>
      <c r="I149" s="17"/>
      <c r="X149" s="16"/>
    </row>
    <row r="150" spans="2:24" ht="12">
      <c r="B150" s="17"/>
      <c r="C150" s="17"/>
      <c r="D150" s="17"/>
      <c r="E150" s="17"/>
      <c r="F150" s="17"/>
      <c r="G150" s="17"/>
      <c r="H150" s="17"/>
      <c r="I150" s="17"/>
      <c r="X150" s="16"/>
    </row>
    <row r="151" spans="2:9" ht="12">
      <c r="B151" s="17"/>
      <c r="C151" s="17"/>
      <c r="D151" s="17"/>
      <c r="E151" s="17"/>
      <c r="F151" s="17"/>
      <c r="G151" s="17"/>
      <c r="H151" s="17"/>
      <c r="I151" s="17"/>
    </row>
    <row r="152" spans="2:9" ht="12">
      <c r="B152" s="17"/>
      <c r="C152" s="17"/>
      <c r="D152" s="17"/>
      <c r="E152" s="17"/>
      <c r="F152" s="17"/>
      <c r="G152" s="17"/>
      <c r="H152" s="17"/>
      <c r="I152" s="17"/>
    </row>
    <row r="153" spans="2:9" ht="12">
      <c r="B153" s="17"/>
      <c r="C153" s="17"/>
      <c r="D153" s="17"/>
      <c r="E153" s="17"/>
      <c r="F153" s="17"/>
      <c r="G153" s="17"/>
      <c r="H153" s="17"/>
      <c r="I153" s="17"/>
    </row>
    <row r="154" spans="2:9" ht="12">
      <c r="B154" s="17"/>
      <c r="C154" s="17"/>
      <c r="D154" s="17"/>
      <c r="E154" s="17"/>
      <c r="F154" s="17"/>
      <c r="G154" s="17"/>
      <c r="H154" s="17"/>
      <c r="I154" s="17"/>
    </row>
    <row r="155" spans="2:9" ht="12">
      <c r="B155" s="17"/>
      <c r="C155" s="17"/>
      <c r="D155" s="17"/>
      <c r="E155" s="17"/>
      <c r="F155" s="17"/>
      <c r="G155" s="17"/>
      <c r="H155" s="17"/>
      <c r="I155" s="17"/>
    </row>
    <row r="156" spans="2:9" ht="12">
      <c r="B156" s="17"/>
      <c r="C156" s="17"/>
      <c r="D156" s="17"/>
      <c r="E156" s="17"/>
      <c r="F156" s="17"/>
      <c r="G156" s="17"/>
      <c r="H156" s="17"/>
      <c r="I156" s="17"/>
    </row>
    <row r="157" spans="2:9" ht="12">
      <c r="B157" s="17"/>
      <c r="C157" s="17"/>
      <c r="D157" s="17"/>
      <c r="E157" s="17"/>
      <c r="F157" s="17"/>
      <c r="G157" s="17"/>
      <c r="H157" s="17"/>
      <c r="I157" s="17"/>
    </row>
    <row r="158" spans="2:10" ht="12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2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2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2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2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9" ht="12">
      <c r="B163" s="17"/>
      <c r="C163" s="17"/>
      <c r="D163" s="17"/>
      <c r="E163" s="17"/>
      <c r="F163" s="17"/>
      <c r="G163" s="17"/>
      <c r="H163" s="17"/>
      <c r="I163" s="17"/>
    </row>
    <row r="164" spans="2:9" ht="12">
      <c r="B164" s="17"/>
      <c r="C164" s="17"/>
      <c r="D164" s="17"/>
      <c r="E164" s="17"/>
      <c r="F164" s="17"/>
      <c r="G164" s="17"/>
      <c r="H164" s="17"/>
      <c r="I164" s="17"/>
    </row>
    <row r="165" spans="2:9" ht="12">
      <c r="B165" s="17"/>
      <c r="C165" s="17"/>
      <c r="D165" s="17"/>
      <c r="E165" s="17"/>
      <c r="F165" s="17"/>
      <c r="G165" s="17"/>
      <c r="H165" s="17"/>
      <c r="I165" s="17"/>
    </row>
    <row r="166" spans="2:9" ht="12">
      <c r="B166" s="17"/>
      <c r="C166" s="17"/>
      <c r="D166" s="17"/>
      <c r="E166" s="17"/>
      <c r="F166" s="17"/>
      <c r="G166" s="17"/>
      <c r="H166" s="17"/>
      <c r="I166" s="17"/>
    </row>
    <row r="167" spans="2:9" ht="12">
      <c r="B167" s="17"/>
      <c r="C167" s="17"/>
      <c r="D167" s="17"/>
      <c r="E167" s="17"/>
      <c r="F167" s="17"/>
      <c r="G167" s="17"/>
      <c r="H167" s="17"/>
      <c r="I167" s="17"/>
    </row>
    <row r="168" spans="2:9" ht="12">
      <c r="B168" s="17"/>
      <c r="C168" s="17"/>
      <c r="D168" s="17"/>
      <c r="E168" s="17"/>
      <c r="F168" s="17"/>
      <c r="G168" s="17"/>
      <c r="H168" s="17"/>
      <c r="I168" s="17"/>
    </row>
    <row r="169" spans="2:9" ht="12">
      <c r="B169" s="17"/>
      <c r="C169" s="17"/>
      <c r="D169" s="17"/>
      <c r="E169" s="17"/>
      <c r="F169" s="17"/>
      <c r="G169" s="17"/>
      <c r="H169" s="17"/>
      <c r="I169" s="17"/>
    </row>
  </sheetData>
  <mergeCells count="6">
    <mergeCell ref="B6:J6"/>
    <mergeCell ref="C4:J4"/>
    <mergeCell ref="C34:J34"/>
    <mergeCell ref="B36:J36"/>
    <mergeCell ref="B35:J35"/>
    <mergeCell ref="B5:J5"/>
  </mergeCells>
  <printOptions/>
  <pageMargins left="0.75" right="0.75" top="1" bottom="1" header="0.5" footer="0.5"/>
  <pageSetup fitToHeight="1" fitToWidth="1" horizontalDpi="300" verticalDpi="3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69"/>
  <sheetViews>
    <sheetView showGridLines="0" zoomScale="75" zoomScaleNormal="75" workbookViewId="0" topLeftCell="A1">
      <selection activeCell="A1" sqref="A1"/>
    </sheetView>
  </sheetViews>
  <sheetFormatPr defaultColWidth="9.625" defaultRowHeight="12.75"/>
  <cols>
    <col min="1" max="1" width="18.625" style="5" customWidth="1"/>
    <col min="2" max="10" width="9.00390625" style="5" customWidth="1"/>
    <col min="11" max="18" width="9.625" style="5" customWidth="1"/>
    <col min="19" max="19" width="5.625" style="5" customWidth="1"/>
    <col min="20" max="20" width="57.625" style="5" customWidth="1"/>
    <col min="21" max="21" width="5.625" style="5" customWidth="1"/>
    <col min="22" max="22" width="57.625" style="5" customWidth="1"/>
    <col min="23" max="23" width="5.625" style="5" customWidth="1"/>
    <col min="24" max="24" width="32.625" style="5" customWidth="1"/>
    <col min="25" max="16384" width="9.625" style="5" customWidth="1"/>
  </cols>
  <sheetData>
    <row r="1" spans="1:11" ht="17.25">
      <c r="A1" s="19" t="str">
        <f>1!A1</f>
        <v>September 23,2002</v>
      </c>
      <c r="B1" s="1"/>
      <c r="E1" s="1"/>
      <c r="F1" s="11" t="str">
        <f>1!F1</f>
        <v>Light Duty Rating Workshop</v>
      </c>
      <c r="G1" s="1"/>
      <c r="H1" s="1"/>
      <c r="I1" s="1"/>
      <c r="J1" s="3"/>
      <c r="K1" s="20"/>
    </row>
    <row r="2" spans="1:11" ht="12.75">
      <c r="A2" s="1"/>
      <c r="B2" s="1"/>
      <c r="E2" s="1"/>
      <c r="F2" s="21"/>
      <c r="G2" s="1"/>
      <c r="H2" s="1"/>
      <c r="I2" s="1"/>
      <c r="J2" s="3"/>
      <c r="K2" s="20"/>
    </row>
    <row r="3" spans="1:11" ht="12.75">
      <c r="A3" s="1"/>
      <c r="B3" s="1"/>
      <c r="E3" s="1"/>
      <c r="F3" s="1"/>
      <c r="G3" s="1"/>
      <c r="H3" s="1"/>
      <c r="I3" s="1"/>
      <c r="J3" s="3"/>
      <c r="K3" s="20"/>
    </row>
    <row r="4" spans="1:11" ht="12.75">
      <c r="A4" s="2" t="s">
        <v>11</v>
      </c>
      <c r="B4" s="31" t="s">
        <v>45</v>
      </c>
      <c r="C4" s="39"/>
      <c r="D4" s="39"/>
      <c r="E4" s="39"/>
      <c r="F4" s="39"/>
      <c r="G4" s="39"/>
      <c r="H4" s="39"/>
      <c r="I4" s="39"/>
      <c r="J4" s="39"/>
      <c r="K4" s="20"/>
    </row>
    <row r="5" spans="1:11" ht="12.75">
      <c r="A5" s="1"/>
      <c r="B5" s="38" t="s">
        <v>12</v>
      </c>
      <c r="C5" s="38"/>
      <c r="D5" s="38"/>
      <c r="E5" s="38"/>
      <c r="F5" s="38"/>
      <c r="G5" s="38"/>
      <c r="H5" s="38"/>
      <c r="I5" s="38"/>
      <c r="J5" s="38"/>
      <c r="K5" s="20"/>
    </row>
    <row r="6" spans="1:11" ht="12.75">
      <c r="A6" s="1"/>
      <c r="B6" s="35"/>
      <c r="C6" s="35"/>
      <c r="D6" s="35"/>
      <c r="E6" s="35"/>
      <c r="F6" s="35"/>
      <c r="G6" s="35"/>
      <c r="H6" s="35"/>
      <c r="I6" s="35"/>
      <c r="J6" s="35"/>
      <c r="K6" s="20"/>
    </row>
    <row r="7" spans="1:11" s="29" customFormat="1" ht="26.25">
      <c r="A7" s="26"/>
      <c r="B7" s="27" t="str">
        <f>1!B7</f>
        <v>Groove 1</v>
      </c>
      <c r="C7" s="27" t="str">
        <f>1!C7</f>
        <v>Groove 2</v>
      </c>
      <c r="D7" s="27" t="str">
        <f>1!D7</f>
        <v>Groove 3</v>
      </c>
      <c r="E7" s="27" t="str">
        <f>1!E7</f>
        <v>Land 2</v>
      </c>
      <c r="F7" s="27" t="str">
        <f>1!F7</f>
        <v>Land 3</v>
      </c>
      <c r="G7" s="27" t="str">
        <f>1!G7</f>
        <v>Under-crown</v>
      </c>
      <c r="H7" s="27" t="str">
        <f>1!H7</f>
        <v>Thrust</v>
      </c>
      <c r="I7" s="27" t="str">
        <f>1!I7</f>
        <v>Anti-thrust</v>
      </c>
      <c r="J7" s="28" t="str">
        <f>1!J7</f>
        <v>Average Skirt</v>
      </c>
      <c r="K7" s="28" t="str">
        <f>1!K7</f>
        <v>WPD</v>
      </c>
    </row>
    <row r="8" spans="1:11" ht="12.75">
      <c r="A8" s="22" t="str">
        <f>IF(1!A8&lt;&gt;"",1!A8,"")</f>
        <v>HILLS</v>
      </c>
      <c r="B8" s="30">
        <v>0.7</v>
      </c>
      <c r="C8" s="30">
        <v>0.69</v>
      </c>
      <c r="D8" s="30">
        <v>7.76</v>
      </c>
      <c r="E8" s="30">
        <v>0.18</v>
      </c>
      <c r="F8" s="30">
        <v>5.29</v>
      </c>
      <c r="G8" s="30">
        <v>0.9</v>
      </c>
      <c r="H8" s="30">
        <v>7.2</v>
      </c>
      <c r="I8" s="30">
        <v>9.57</v>
      </c>
      <c r="J8" s="30">
        <f aca="true" t="shared" si="0" ref="J8:J27">IF(ISERR(AVERAGE(H8:I8)),"",AVERAGE(H8:I8))</f>
        <v>8.385</v>
      </c>
      <c r="K8" s="30">
        <f>IF(ISBLANK(1!A8),"",weighting!$B$2*B8+weighting!$C$2*C8+weighting!$D$2*D8+weighting!$E$2*E8+weighting!$F$2*F8+weighting!$G$2*G8+weighting!$J$2*J8)</f>
        <v>4.1985</v>
      </c>
    </row>
    <row r="9" spans="1:11" ht="12.75">
      <c r="A9" s="22" t="str">
        <f>IF(1!A9&lt;&gt;"",1!A9,"")</f>
        <v>GARCIA, P</v>
      </c>
      <c r="B9" s="30">
        <v>0.75</v>
      </c>
      <c r="C9" s="30">
        <v>0.75</v>
      </c>
      <c r="D9" s="30">
        <v>6.45</v>
      </c>
      <c r="E9" s="30">
        <v>0.22</v>
      </c>
      <c r="F9" s="30">
        <v>4.48</v>
      </c>
      <c r="G9" s="30">
        <v>0.88</v>
      </c>
      <c r="H9" s="30">
        <v>7.05</v>
      </c>
      <c r="I9" s="30">
        <v>9.64</v>
      </c>
      <c r="J9" s="30">
        <f t="shared" si="0"/>
        <v>8.345</v>
      </c>
      <c r="K9" s="30">
        <f>IF(ISBLANK(1!A9),"",weighting!$B$2*B9+weighting!$C$2*C9+weighting!$D$2*D9+weighting!$E$2*E9+weighting!$F$2*F9+weighting!$G$2*G9+weighting!$J$2*J9)</f>
        <v>3.7020000000000004</v>
      </c>
    </row>
    <row r="10" spans="1:11" ht="12.75">
      <c r="A10" s="22" t="str">
        <f>IF(1!A10&lt;&gt;"",1!A10,"")</f>
        <v>RODRIGUEZ</v>
      </c>
      <c r="B10" s="30">
        <v>0.75</v>
      </c>
      <c r="C10" s="30">
        <v>0.69</v>
      </c>
      <c r="D10" s="30">
        <v>7.63</v>
      </c>
      <c r="E10" s="30">
        <v>0.62</v>
      </c>
      <c r="F10" s="30">
        <v>4.64</v>
      </c>
      <c r="G10" s="30">
        <v>0.75</v>
      </c>
      <c r="H10" s="30">
        <v>7.55</v>
      </c>
      <c r="I10" s="30">
        <v>8.68</v>
      </c>
      <c r="J10" s="30">
        <f t="shared" si="0"/>
        <v>8.115</v>
      </c>
      <c r="K10" s="30">
        <f>IF(ISBLANK(1!A10),"",weighting!$B$2*B10+weighting!$C$2*C10+weighting!$D$2*D10+weighting!$E$2*E10+weighting!$F$2*F10+weighting!$G$2*G10+weighting!$J$2*J10)</f>
        <v>4.004</v>
      </c>
    </row>
    <row r="11" spans="1:11" ht="12.75">
      <c r="A11" s="22" t="str">
        <f>IF(1!A11&lt;&gt;"",1!A11,"")</f>
        <v>GARRETT</v>
      </c>
      <c r="B11" s="30">
        <v>0.72</v>
      </c>
      <c r="C11" s="30">
        <v>0.7</v>
      </c>
      <c r="D11" s="30">
        <v>8.13</v>
      </c>
      <c r="E11" s="30">
        <v>0.26</v>
      </c>
      <c r="F11" s="30">
        <v>5.23</v>
      </c>
      <c r="G11" s="30">
        <v>1</v>
      </c>
      <c r="H11" s="30">
        <v>7.75</v>
      </c>
      <c r="I11" s="30">
        <v>9.49</v>
      </c>
      <c r="J11" s="30">
        <f t="shared" si="0"/>
        <v>8.620000000000001</v>
      </c>
      <c r="K11" s="30">
        <f>IF(ISBLANK(1!A11),"",weighting!$B$2*B11+weighting!$C$2*C11+weighting!$D$2*D11+weighting!$E$2*E11+weighting!$F$2*F11+weighting!$G$2*G11+weighting!$J$2*J11)</f>
        <v>4.3020000000000005</v>
      </c>
    </row>
    <row r="12" spans="1:11" ht="12.75">
      <c r="A12" s="22" t="str">
        <f>IF(1!A12&lt;&gt;"",1!A12,"")</f>
        <v>VIERA</v>
      </c>
      <c r="B12" s="30">
        <v>0.75</v>
      </c>
      <c r="C12" s="30">
        <v>0.7</v>
      </c>
      <c r="D12" s="30">
        <v>8.38</v>
      </c>
      <c r="E12" s="30">
        <v>0.44</v>
      </c>
      <c r="F12" s="30">
        <v>4.5</v>
      </c>
      <c r="G12" s="30">
        <v>1.58</v>
      </c>
      <c r="H12" s="30">
        <v>8.14</v>
      </c>
      <c r="I12" s="30">
        <v>9.71</v>
      </c>
      <c r="J12" s="30">
        <f t="shared" si="0"/>
        <v>8.925</v>
      </c>
      <c r="K12" s="30">
        <f>IF(ISBLANK(1!A12),"",weighting!$B$2*B12+weighting!$C$2*C12+weighting!$D$2*D12+weighting!$E$2*E12+weighting!$F$2*F12+weighting!$G$2*G12+weighting!$J$2*J12)</f>
        <v>4.25</v>
      </c>
    </row>
    <row r="13" spans="1:11" ht="12.75">
      <c r="A13" s="22" t="str">
        <f>IF(1!A13&lt;&gt;"",1!A13,"")</f>
        <v>LOPEZ</v>
      </c>
      <c r="B13" s="30">
        <v>0.72</v>
      </c>
      <c r="C13" s="30">
        <v>0.71</v>
      </c>
      <c r="D13" s="30">
        <v>7.58</v>
      </c>
      <c r="E13" s="30">
        <v>0.34</v>
      </c>
      <c r="F13" s="30">
        <v>5.42</v>
      </c>
      <c r="G13" s="30">
        <v>0.88</v>
      </c>
      <c r="H13" s="30">
        <v>7.58</v>
      </c>
      <c r="I13" s="30">
        <v>9.83</v>
      </c>
      <c r="J13" s="30">
        <f t="shared" si="0"/>
        <v>8.705</v>
      </c>
      <c r="K13" s="30">
        <f>IF(ISBLANK(1!A13),"",weighting!$B$2*B13+weighting!$C$2*C13+weighting!$D$2*D13+weighting!$E$2*E13+weighting!$F$2*F13+weighting!$G$2*G13+weighting!$J$2*J13)</f>
        <v>4.2585</v>
      </c>
    </row>
    <row r="14" spans="1:11" ht="12.75">
      <c r="A14" s="22" t="str">
        <f>IF(1!A14&lt;&gt;"",1!A14,"")</f>
        <v>GARCIA, O</v>
      </c>
      <c r="B14" s="30">
        <v>0.75</v>
      </c>
      <c r="C14" s="30">
        <v>0.7</v>
      </c>
      <c r="D14" s="30">
        <v>7.9</v>
      </c>
      <c r="E14" s="30">
        <v>0.64</v>
      </c>
      <c r="F14" s="30">
        <v>5.16</v>
      </c>
      <c r="G14" s="30">
        <v>0.82</v>
      </c>
      <c r="H14" s="30">
        <v>8.14</v>
      </c>
      <c r="I14" s="30">
        <v>9.7</v>
      </c>
      <c r="J14" s="30">
        <f t="shared" si="0"/>
        <v>8.92</v>
      </c>
      <c r="K14" s="30">
        <f>IF(ISBLANK(1!A14),"",weighting!$B$2*B14+weighting!$C$2*C14+weighting!$D$2*D14+weighting!$E$2*E14+weighting!$F$2*F14+weighting!$G$2*G14+weighting!$J$2*J14)</f>
        <v>4.3055</v>
      </c>
    </row>
    <row r="15" spans="1:11" ht="12.75">
      <c r="A15" s="22" t="str">
        <f>IF(1!A15&lt;&gt;"",1!A15,"")</f>
        <v>CASTILLO</v>
      </c>
      <c r="B15" s="30">
        <v>0.7</v>
      </c>
      <c r="C15" s="30">
        <v>0.7</v>
      </c>
      <c r="D15" s="30">
        <v>6.87</v>
      </c>
      <c r="E15" s="30">
        <v>0.26</v>
      </c>
      <c r="F15" s="30">
        <v>4.57</v>
      </c>
      <c r="G15" s="30">
        <v>0.75</v>
      </c>
      <c r="H15" s="30">
        <v>7.3</v>
      </c>
      <c r="I15" s="30">
        <v>9.71</v>
      </c>
      <c r="J15" s="30">
        <f t="shared" si="0"/>
        <v>8.505</v>
      </c>
      <c r="K15" s="30">
        <f>IF(ISBLANK(1!A15),"",weighting!$B$2*B15+weighting!$C$2*C15+weighting!$D$2*D15+weighting!$E$2*E15+weighting!$F$2*F15+weighting!$G$2*G15+weighting!$J$2*J15)</f>
        <v>3.8145000000000007</v>
      </c>
    </row>
    <row r="16" spans="1:11" ht="12.75">
      <c r="A16" s="22" t="str">
        <f>IF(1!A16&lt;&gt;"",1!A16,"")</f>
        <v>CUNNIFF</v>
      </c>
      <c r="B16" s="30">
        <v>0.73</v>
      </c>
      <c r="C16" s="30">
        <v>0.73</v>
      </c>
      <c r="D16" s="30">
        <v>7.92</v>
      </c>
      <c r="E16" s="30">
        <v>0.36</v>
      </c>
      <c r="F16" s="30">
        <v>4.85</v>
      </c>
      <c r="G16" s="30">
        <v>0.87</v>
      </c>
      <c r="H16" s="30">
        <v>8.03</v>
      </c>
      <c r="I16" s="30">
        <v>9.72</v>
      </c>
      <c r="J16" s="30">
        <f t="shared" si="0"/>
        <v>8.875</v>
      </c>
      <c r="K16" s="30">
        <f>IF(ISBLANK(1!A16),"",weighting!$B$2*B16+weighting!$C$2*C16+weighting!$D$2*D16+weighting!$E$2*E16+weighting!$F$2*F16+weighting!$G$2*G16+weighting!$J$2*J16)</f>
        <v>4.177</v>
      </c>
    </row>
    <row r="17" spans="1:11" ht="12.75">
      <c r="A17" s="22" t="str">
        <f>IF(1!A17&lt;&gt;"",1!A17,"")</f>
        <v>KOBRINETZ</v>
      </c>
      <c r="B17" s="30">
        <v>0.59</v>
      </c>
      <c r="C17" s="30">
        <v>0.7</v>
      </c>
      <c r="D17" s="30">
        <v>7.43</v>
      </c>
      <c r="E17" s="30">
        <v>0.46</v>
      </c>
      <c r="F17" s="30">
        <v>5.19</v>
      </c>
      <c r="G17" s="30">
        <v>0.81</v>
      </c>
      <c r="H17" s="30">
        <v>8.09</v>
      </c>
      <c r="I17" s="30">
        <v>9.72</v>
      </c>
      <c r="J17" s="30">
        <f>IF(ISERR(AVERAGE(H17:I17)),"",AVERAGE(H17:I17))</f>
        <v>8.905000000000001</v>
      </c>
      <c r="K17" s="30">
        <f>IF(ISBLANK(1!A17),"",weighting!$B$2*B17+weighting!$C$2*C17+weighting!$D$2*D17+weighting!$E$2*E17+weighting!$F$2*F17+weighting!$G$2*G17+weighting!$J$2*J17)</f>
        <v>4.183</v>
      </c>
    </row>
    <row r="18" spans="1:11" ht="12.75">
      <c r="A18" s="22" t="str">
        <f>IF(1!A18&lt;&gt;"",1!A18,"")</f>
        <v>TSCHIRHART</v>
      </c>
      <c r="B18" s="30">
        <v>0.68</v>
      </c>
      <c r="C18" s="30">
        <v>0.8</v>
      </c>
      <c r="D18" s="30">
        <v>7.75</v>
      </c>
      <c r="E18" s="30">
        <v>0.11</v>
      </c>
      <c r="F18" s="30">
        <v>5.62</v>
      </c>
      <c r="G18" s="30">
        <v>0.82</v>
      </c>
      <c r="H18" s="30">
        <v>8.06</v>
      </c>
      <c r="I18" s="30">
        <v>9.6</v>
      </c>
      <c r="J18" s="30">
        <f t="shared" si="0"/>
        <v>8.83</v>
      </c>
      <c r="K18" s="30">
        <f>IF(ISBLANK(1!A18),"",weighting!$B$2*B18+weighting!$C$2*C18+weighting!$D$2*D18+weighting!$E$2*E18+weighting!$F$2*F18+weighting!$G$2*G18+weighting!$J$2*J18)</f>
        <v>4.3315</v>
      </c>
    </row>
    <row r="19" spans="1:11" ht="12.75">
      <c r="A19" s="22" t="str">
        <f>IF(1!A19&lt;&gt;"",1!A19,"")</f>
        <v>RAMIREZ</v>
      </c>
      <c r="B19" s="30">
        <v>0.75</v>
      </c>
      <c r="C19" s="30">
        <v>0.69</v>
      </c>
      <c r="D19" s="30">
        <v>7.42</v>
      </c>
      <c r="E19" s="30">
        <v>0.54</v>
      </c>
      <c r="F19" s="30">
        <v>5.1</v>
      </c>
      <c r="G19" s="30">
        <v>0.8</v>
      </c>
      <c r="H19" s="30">
        <v>8.15</v>
      </c>
      <c r="I19" s="30">
        <v>9.58</v>
      </c>
      <c r="J19" s="30">
        <f t="shared" si="0"/>
        <v>8.865</v>
      </c>
      <c r="K19" s="30">
        <f>IF(ISBLANK(1!A19),"",weighting!$B$2*B19+weighting!$C$2*C19+weighting!$D$2*D19+weighting!$E$2*E19+weighting!$F$2*F19+weighting!$G$2*G19+weighting!$J$2*J19)</f>
        <v>4.168</v>
      </c>
    </row>
    <row r="20" spans="1:11" ht="12.75">
      <c r="A20" s="22" t="str">
        <f>IF(1!A20&lt;&gt;"",1!A20,"")</f>
        <v>ADAMS</v>
      </c>
      <c r="B20" s="30">
        <v>0.52</v>
      </c>
      <c r="C20" s="30">
        <v>0.71</v>
      </c>
      <c r="D20" s="30">
        <v>7.1</v>
      </c>
      <c r="E20" s="30">
        <v>0.31</v>
      </c>
      <c r="F20" s="30">
        <v>4.23</v>
      </c>
      <c r="G20" s="30">
        <v>0.75</v>
      </c>
      <c r="H20" s="30">
        <v>7.29</v>
      </c>
      <c r="I20" s="30">
        <v>9.85</v>
      </c>
      <c r="J20" s="30">
        <f t="shared" si="0"/>
        <v>8.57</v>
      </c>
      <c r="K20" s="30">
        <f>IF(ISBLANK(1!A20),"",weighting!$B$2*B20+weighting!$C$2*C20+weighting!$D$2*D20+weighting!$E$2*E20+weighting!$F$2*F20+weighting!$G$2*G20+weighting!$J$2*J20)</f>
        <v>3.7645000000000004</v>
      </c>
    </row>
    <row r="21" spans="1:11" ht="12.75">
      <c r="A21" s="22" t="str">
        <f>IF(1!A21&lt;&gt;"",1!A21,"")</f>
        <v>MACH</v>
      </c>
      <c r="B21" s="30">
        <v>0.6</v>
      </c>
      <c r="C21" s="30">
        <v>0.675</v>
      </c>
      <c r="D21" s="30">
        <v>7.15</v>
      </c>
      <c r="E21" s="30">
        <v>0.11</v>
      </c>
      <c r="F21" s="30">
        <v>4.97</v>
      </c>
      <c r="G21" s="30">
        <v>1.05</v>
      </c>
      <c r="H21" s="30">
        <v>8.2</v>
      </c>
      <c r="I21" s="30">
        <v>9.79</v>
      </c>
      <c r="J21" s="30">
        <f t="shared" si="0"/>
        <v>8.995</v>
      </c>
      <c r="K21" s="30">
        <f>IF(ISBLANK(1!A21),"",weighting!$B$2*B21+weighting!$C$2*C21+weighting!$D$2*D21+weighting!$E$2*E21+weighting!$F$2*F21+weighting!$G$2*G21+weighting!$J$2*J21)</f>
        <v>4.0395</v>
      </c>
    </row>
    <row r="22" spans="1:11" ht="12.75">
      <c r="A22" s="22" t="str">
        <f>IF(1!A22&lt;&gt;"",1!A22,"")</f>
        <v>HSU</v>
      </c>
      <c r="B22" s="30">
        <v>0.64</v>
      </c>
      <c r="C22" s="30">
        <v>0.75</v>
      </c>
      <c r="D22" s="30">
        <v>7.8</v>
      </c>
      <c r="E22" s="30">
        <v>0.27</v>
      </c>
      <c r="F22" s="30">
        <v>5</v>
      </c>
      <c r="G22" s="30">
        <v>0.815</v>
      </c>
      <c r="H22" s="30">
        <v>7.4</v>
      </c>
      <c r="I22" s="30">
        <v>9.52</v>
      </c>
      <c r="J22" s="30">
        <f t="shared" si="0"/>
        <v>8.46</v>
      </c>
      <c r="K22" s="30">
        <f>IF(ISBLANK(1!A22),"",weighting!$B$2*B22+weighting!$C$2*C22+weighting!$D$2*D22+weighting!$E$2*E22+weighting!$F$2*F22+weighting!$G$2*G22+weighting!$J$2*J22)</f>
        <v>4.135</v>
      </c>
    </row>
    <row r="23" spans="1:11" ht="12.75">
      <c r="A23" s="22" t="str">
        <f>IF(1!A23&lt;&gt;"",1!A23,"")</f>
        <v>CAPRONI</v>
      </c>
      <c r="B23" s="30">
        <v>0.75</v>
      </c>
      <c r="C23" s="30">
        <v>0.75</v>
      </c>
      <c r="D23" s="30">
        <v>7.57</v>
      </c>
      <c r="E23" s="30">
        <v>0.56</v>
      </c>
      <c r="F23" s="30">
        <v>5.11</v>
      </c>
      <c r="G23" s="30">
        <v>0.75</v>
      </c>
      <c r="H23" s="30">
        <v>8.03</v>
      </c>
      <c r="I23" s="30">
        <v>9.7</v>
      </c>
      <c r="J23" s="30">
        <f t="shared" si="0"/>
        <v>8.864999999999998</v>
      </c>
      <c r="K23" s="30">
        <f>IF(ISBLANK(1!A23),"",weighting!$B$2*B23+weighting!$C$2*C23+weighting!$D$2*D23+weighting!$E$2*E23+weighting!$F$2*F23+weighting!$G$2*G23+weighting!$J$2*J23)</f>
        <v>4.205</v>
      </c>
    </row>
    <row r="24" spans="1:11" ht="12.75">
      <c r="A24" s="22" t="str">
        <f>IF(1!A24&lt;&gt;"",1!A24,"")</f>
        <v>WALKER</v>
      </c>
      <c r="B24" s="30">
        <v>0.69</v>
      </c>
      <c r="C24" s="30">
        <v>0.75</v>
      </c>
      <c r="D24" s="30">
        <v>7.27</v>
      </c>
      <c r="E24" s="30">
        <v>0.62</v>
      </c>
      <c r="F24" s="30">
        <v>5.71</v>
      </c>
      <c r="G24" s="30">
        <v>0.75</v>
      </c>
      <c r="H24" s="30">
        <v>7.4</v>
      </c>
      <c r="I24" s="30">
        <v>9.5</v>
      </c>
      <c r="J24" s="30">
        <f t="shared" si="0"/>
        <v>8.45</v>
      </c>
      <c r="K24" s="30">
        <f>IF(ISBLANK(1!A24),"",weighting!$B$2*B24+weighting!$C$2*C24+weighting!$D$2*D24+weighting!$E$2*E24+weighting!$F$2*F24+weighting!$G$2*G24+weighting!$J$2*J24)</f>
        <v>4.289499999999999</v>
      </c>
    </row>
    <row r="25" spans="1:11" ht="12.75">
      <c r="A25" s="22" t="str">
        <f>IF(1!A25&lt;&gt;"",1!A25,"")</f>
        <v>KIRKPATRICK</v>
      </c>
      <c r="B25" s="30">
        <v>0.75</v>
      </c>
      <c r="C25" s="30">
        <v>0.7425</v>
      </c>
      <c r="D25" s="30">
        <v>8.8</v>
      </c>
      <c r="E25" s="30">
        <v>0.75</v>
      </c>
      <c r="F25" s="30">
        <v>5.55</v>
      </c>
      <c r="G25" s="30">
        <v>0.8375</v>
      </c>
      <c r="H25" s="30">
        <v>9.6</v>
      </c>
      <c r="I25" s="30">
        <v>10</v>
      </c>
      <c r="J25" s="30">
        <f t="shared" si="0"/>
        <v>9.8</v>
      </c>
      <c r="K25" s="30">
        <f>IF(ISBLANK(1!A25),"",weighting!$B$2*B25+weighting!$C$2*C25+weighting!$D$2*D25+weighting!$E$2*E25+weighting!$F$2*F25+weighting!$G$2*G25+weighting!$J$2*J25)</f>
        <v>4.713000000000001</v>
      </c>
    </row>
    <row r="26" spans="1:11" ht="12.75">
      <c r="A26" s="22" t="str">
        <f>IF(1!A26&lt;&gt;"",1!A26,"")</f>
        <v>BROWN</v>
      </c>
      <c r="B26" s="30">
        <v>0.75</v>
      </c>
      <c r="C26" s="30">
        <v>0.75</v>
      </c>
      <c r="D26" s="30">
        <v>7.16</v>
      </c>
      <c r="E26" s="30">
        <v>0.75</v>
      </c>
      <c r="F26" s="30">
        <v>6.1875</v>
      </c>
      <c r="G26" s="30">
        <v>0.75</v>
      </c>
      <c r="H26" s="30">
        <v>8.79</v>
      </c>
      <c r="I26" s="30">
        <v>9.77</v>
      </c>
      <c r="J26" s="30">
        <f t="shared" si="0"/>
        <v>9.28</v>
      </c>
      <c r="K26" s="30">
        <f>IF(ISBLANK(1!A26),"",weighting!$B$2*B26+weighting!$C$2*C26+weighting!$D$2*D26+weighting!$E$2*E26+weighting!$F$2*F26+weighting!$G$2*G26+weighting!$J$2*J26)</f>
        <v>4.51625</v>
      </c>
    </row>
    <row r="27" spans="1:11" ht="12.75">
      <c r="A27" s="22">
        <f>IF(1!A27&lt;&gt;"",1!A27,"")</f>
      </c>
      <c r="B27" s="30"/>
      <c r="C27" s="30"/>
      <c r="D27" s="30"/>
      <c r="E27" s="30"/>
      <c r="F27" s="30"/>
      <c r="G27" s="30"/>
      <c r="H27" s="30"/>
      <c r="I27" s="30"/>
      <c r="J27" s="30">
        <f t="shared" si="0"/>
      </c>
      <c r="K27" s="30">
        <f>IF(ISBLANK(1!A27),"",weighting!$B$2*B27+weighting!$C$2*C27+weighting!$D$2*D27+weighting!$E$2*E27+weighting!$F$2*F27+weighting!$G$2*G27+weighting!$J$2*J27)</f>
      </c>
    </row>
    <row r="28" spans="1:11" ht="12.75">
      <c r="A28" s="7" t="s">
        <v>0</v>
      </c>
      <c r="B28" s="8">
        <f aca="true" t="shared" si="1" ref="B28:K28">IF(COUNTBLANK(B8:B27)=20,"",MAX(B8:B27))</f>
        <v>0.75</v>
      </c>
      <c r="C28" s="8">
        <f t="shared" si="1"/>
        <v>0.8</v>
      </c>
      <c r="D28" s="8">
        <f t="shared" si="1"/>
        <v>8.8</v>
      </c>
      <c r="E28" s="8">
        <f t="shared" si="1"/>
        <v>0.75</v>
      </c>
      <c r="F28" s="8">
        <f t="shared" si="1"/>
        <v>6.1875</v>
      </c>
      <c r="G28" s="8">
        <f t="shared" si="1"/>
        <v>1.58</v>
      </c>
      <c r="H28" s="8">
        <f t="shared" si="1"/>
        <v>9.6</v>
      </c>
      <c r="I28" s="8">
        <f t="shared" si="1"/>
        <v>10</v>
      </c>
      <c r="J28" s="8">
        <f t="shared" si="1"/>
        <v>9.8</v>
      </c>
      <c r="K28" s="8">
        <f t="shared" si="1"/>
        <v>4.713000000000001</v>
      </c>
    </row>
    <row r="29" spans="1:11" ht="12.75">
      <c r="A29" s="7" t="s">
        <v>1</v>
      </c>
      <c r="B29" s="8">
        <f aca="true" t="shared" si="2" ref="B29:K29">IF(COUNTBLANK(B8:B27)=20,"",MIN(B8:B27))</f>
        <v>0.52</v>
      </c>
      <c r="C29" s="8">
        <f t="shared" si="2"/>
        <v>0.675</v>
      </c>
      <c r="D29" s="8">
        <f t="shared" si="2"/>
        <v>6.45</v>
      </c>
      <c r="E29" s="8">
        <f t="shared" si="2"/>
        <v>0.11</v>
      </c>
      <c r="F29" s="8">
        <f t="shared" si="2"/>
        <v>4.23</v>
      </c>
      <c r="G29" s="8">
        <f t="shared" si="2"/>
        <v>0.75</v>
      </c>
      <c r="H29" s="8">
        <f t="shared" si="2"/>
        <v>7.05</v>
      </c>
      <c r="I29" s="8">
        <f t="shared" si="2"/>
        <v>8.68</v>
      </c>
      <c r="J29" s="8">
        <f t="shared" si="2"/>
        <v>8.115</v>
      </c>
      <c r="K29" s="8">
        <f t="shared" si="2"/>
        <v>3.7020000000000004</v>
      </c>
    </row>
    <row r="30" spans="1:11" ht="12.75">
      <c r="A30" s="7" t="s">
        <v>2</v>
      </c>
      <c r="B30" s="8">
        <f aca="true" t="shared" si="3" ref="B30:K30">IF(ISERR(AVERAGE(B8:B27)),"",AVERAGE(B8:B27))</f>
        <v>0.6994736842105262</v>
      </c>
      <c r="C30" s="8">
        <f t="shared" si="3"/>
        <v>0.7203947368421053</v>
      </c>
      <c r="D30" s="8">
        <f t="shared" si="3"/>
        <v>7.582631578947368</v>
      </c>
      <c r="E30" s="8">
        <f t="shared" si="3"/>
        <v>0.4105263157894737</v>
      </c>
      <c r="F30" s="8">
        <f t="shared" si="3"/>
        <v>5.095131578947368</v>
      </c>
      <c r="G30" s="8">
        <f t="shared" si="3"/>
        <v>0.8717105263157895</v>
      </c>
      <c r="H30" s="8">
        <f t="shared" si="3"/>
        <v>7.881578947368421</v>
      </c>
      <c r="I30" s="8">
        <f t="shared" si="3"/>
        <v>9.635789473684211</v>
      </c>
      <c r="J30" s="8">
        <f t="shared" si="3"/>
        <v>8.758684210526317</v>
      </c>
      <c r="K30" s="8">
        <f t="shared" si="3"/>
        <v>4.176697368421053</v>
      </c>
    </row>
    <row r="31" spans="1:11" ht="12.75">
      <c r="A31" s="7" t="s">
        <v>3</v>
      </c>
      <c r="B31" s="8">
        <f aca="true" t="shared" si="4" ref="B31:K31">IF(ISERR(STDEV(B8:B27)),"",STDEV(B8:B27))</f>
        <v>0.06678936078036998</v>
      </c>
      <c r="C31" s="8">
        <f t="shared" si="4"/>
        <v>0.03199677889489856</v>
      </c>
      <c r="D31" s="8">
        <f t="shared" si="4"/>
        <v>0.541498354416936</v>
      </c>
      <c r="E31" s="8">
        <f t="shared" si="4"/>
        <v>0.20630273559371512</v>
      </c>
      <c r="F31" s="8">
        <f t="shared" si="4"/>
        <v>0.48748822897770366</v>
      </c>
      <c r="G31" s="8">
        <f t="shared" si="4"/>
        <v>0.19125690370905357</v>
      </c>
      <c r="H31" s="8">
        <f t="shared" si="4"/>
        <v>0.611503276614232</v>
      </c>
      <c r="I31" s="8">
        <f t="shared" si="4"/>
        <v>0.2652947163999046</v>
      </c>
      <c r="J31" s="8">
        <f t="shared" si="4"/>
        <v>0.37711935225856164</v>
      </c>
      <c r="K31" s="8">
        <f t="shared" si="4"/>
        <v>0.2429185760208932</v>
      </c>
    </row>
    <row r="32" spans="2:10" ht="12">
      <c r="B32" s="13"/>
      <c r="C32" s="13"/>
      <c r="D32" s="13"/>
      <c r="E32" s="13"/>
      <c r="F32" s="13"/>
      <c r="G32" s="13"/>
      <c r="H32" s="13"/>
      <c r="I32" s="14"/>
      <c r="J32" s="15"/>
    </row>
    <row r="33" ht="12">
      <c r="C33" s="13"/>
    </row>
    <row r="34" spans="1:10" ht="12.75">
      <c r="A34" s="2" t="s">
        <v>11</v>
      </c>
      <c r="B34" s="21" t="str">
        <f>B4</f>
        <v>4A</v>
      </c>
      <c r="C34" s="40"/>
      <c r="D34" s="40"/>
      <c r="E34" s="40"/>
      <c r="F34" s="40"/>
      <c r="G34" s="40"/>
      <c r="H34" s="40"/>
      <c r="I34" s="40"/>
      <c r="J34" s="40"/>
    </row>
    <row r="35" spans="1:10" ht="12.75">
      <c r="A35" s="1"/>
      <c r="B35" s="37" t="s">
        <v>13</v>
      </c>
      <c r="C35" s="37"/>
      <c r="D35" s="37"/>
      <c r="E35" s="37"/>
      <c r="F35" s="37"/>
      <c r="G35" s="37"/>
      <c r="H35" s="37"/>
      <c r="I35" s="37"/>
      <c r="J35" s="37"/>
    </row>
    <row r="36" spans="1:10" ht="12.75">
      <c r="A36" s="1"/>
      <c r="B36" s="36"/>
      <c r="C36" s="36"/>
      <c r="D36" s="36"/>
      <c r="E36" s="36"/>
      <c r="F36" s="36"/>
      <c r="G36" s="36"/>
      <c r="H36" s="36"/>
      <c r="I36" s="36"/>
      <c r="J36" s="36"/>
    </row>
    <row r="37" spans="1:13" s="29" customFormat="1" ht="26.25">
      <c r="A37" s="26"/>
      <c r="B37" s="27" t="str">
        <f aca="true" t="shared" si="5" ref="B37:J37">B7</f>
        <v>Groove 1</v>
      </c>
      <c r="C37" s="27" t="str">
        <f t="shared" si="5"/>
        <v>Groove 2</v>
      </c>
      <c r="D37" s="27" t="str">
        <f t="shared" si="5"/>
        <v>Groove 3</v>
      </c>
      <c r="E37" s="27" t="str">
        <f t="shared" si="5"/>
        <v>Land 2</v>
      </c>
      <c r="F37" s="27" t="str">
        <f t="shared" si="5"/>
        <v>Land 3</v>
      </c>
      <c r="G37" s="27" t="str">
        <f t="shared" si="5"/>
        <v>Under-crown</v>
      </c>
      <c r="H37" s="27" t="str">
        <f t="shared" si="5"/>
        <v>Thrust</v>
      </c>
      <c r="I37" s="27" t="str">
        <f t="shared" si="5"/>
        <v>Anti-thrust</v>
      </c>
      <c r="J37" s="28" t="str">
        <f t="shared" si="5"/>
        <v>Average Skirt</v>
      </c>
      <c r="K37" s="28" t="s">
        <v>26</v>
      </c>
      <c r="L37" s="28" t="s">
        <v>2</v>
      </c>
      <c r="M37" s="28" t="s">
        <v>4</v>
      </c>
    </row>
    <row r="38" spans="1:17" ht="12.75">
      <c r="A38" s="22" t="str">
        <f aca="true" t="shared" si="6" ref="A38:A57">IF(A8&lt;&gt;"",A8,"")</f>
        <v>HILLS</v>
      </c>
      <c r="B38" s="10">
        <f aca="true" t="shared" si="7" ref="B38:K53">IF(ISNUMBER(B8),IF(B$31=0,0,(B8-B$30)/B$31),"")</f>
        <v>0.007880233967269787</v>
      </c>
      <c r="C38" s="10">
        <f t="shared" si="7"/>
        <v>-0.9499311459426742</v>
      </c>
      <c r="D38" s="10">
        <f t="shared" si="7"/>
        <v>0.3275511727890932</v>
      </c>
      <c r="E38" s="10">
        <f t="shared" si="7"/>
        <v>-1.117417639305877</v>
      </c>
      <c r="F38" s="10">
        <f t="shared" si="7"/>
        <v>0.3997397464576423</v>
      </c>
      <c r="G38" s="10">
        <f t="shared" si="7"/>
        <v>0.14791347729463103</v>
      </c>
      <c r="H38" s="10">
        <f t="shared" si="7"/>
        <v>-1.114595740422167</v>
      </c>
      <c r="I38" s="10">
        <f t="shared" si="7"/>
        <v>-0.24798636993976061</v>
      </c>
      <c r="J38" s="10">
        <f t="shared" si="7"/>
        <v>-0.9908911019504264</v>
      </c>
      <c r="K38" s="10">
        <f t="shared" si="7"/>
        <v>0.08975283791006677</v>
      </c>
      <c r="L38" s="10">
        <f aca="true" t="shared" si="8" ref="L38:L57">IF(ISERR(AVERAGE(B38:K38)),"",AVERAGE(B38:K38))</f>
        <v>-0.3447984529142202</v>
      </c>
      <c r="M38" s="10">
        <f aca="true" t="shared" si="9" ref="M38:M57">IF(ISERR(STDEV(B38:K38)),"",STDEV(B38:K38))</f>
        <v>0.6275964214516596</v>
      </c>
      <c r="N38" s="23"/>
      <c r="O38" s="23"/>
      <c r="P38" s="23"/>
      <c r="Q38" s="23"/>
    </row>
    <row r="39" spans="1:13" ht="12.75">
      <c r="A39" s="22" t="str">
        <f t="shared" si="6"/>
        <v>GARCIA, P</v>
      </c>
      <c r="B39" s="10">
        <f t="shared" si="7"/>
        <v>0.7565024608578663</v>
      </c>
      <c r="C39" s="10">
        <f t="shared" si="7"/>
        <v>0.9252576096844184</v>
      </c>
      <c r="D39" s="10">
        <f t="shared" si="7"/>
        <v>-2.0916620885523116</v>
      </c>
      <c r="E39" s="10">
        <f t="shared" si="7"/>
        <v>-0.9235278206135331</v>
      </c>
      <c r="F39" s="10">
        <f t="shared" si="7"/>
        <v>-1.261838835036777</v>
      </c>
      <c r="G39" s="10">
        <f t="shared" si="7"/>
        <v>0.043342088695635994</v>
      </c>
      <c r="H39" s="10">
        <f t="shared" si="7"/>
        <v>-1.3598928724841888</v>
      </c>
      <c r="I39" s="10">
        <f t="shared" si="7"/>
        <v>0.015871127676145375</v>
      </c>
      <c r="J39" s="10">
        <f t="shared" si="7"/>
        <v>-1.09695831849723</v>
      </c>
      <c r="K39" s="10">
        <f t="shared" si="7"/>
        <v>-1.9541419030063143</v>
      </c>
      <c r="L39" s="10">
        <f t="shared" si="8"/>
        <v>-0.6947048551276288</v>
      </c>
      <c r="M39" s="10">
        <f t="shared" si="9"/>
        <v>1.0695724804025426</v>
      </c>
    </row>
    <row r="40" spans="1:13" ht="12.75">
      <c r="A40" s="22" t="str">
        <f t="shared" si="6"/>
        <v>RODRIGUEZ</v>
      </c>
      <c r="B40" s="10">
        <f t="shared" si="7"/>
        <v>0.7565024608578663</v>
      </c>
      <c r="C40" s="10">
        <f t="shared" si="7"/>
        <v>-0.9499311459426742</v>
      </c>
      <c r="D40" s="10">
        <f t="shared" si="7"/>
        <v>0.08747657433536608</v>
      </c>
      <c r="E40" s="10">
        <f t="shared" si="7"/>
        <v>1.0153703663099065</v>
      </c>
      <c r="F40" s="10">
        <f t="shared" si="7"/>
        <v>-0.9336257819020783</v>
      </c>
      <c r="G40" s="10">
        <f t="shared" si="7"/>
        <v>-0.6363719371978313</v>
      </c>
      <c r="H40" s="10">
        <f t="shared" si="7"/>
        <v>-0.5422357656107845</v>
      </c>
      <c r="I40" s="10">
        <f t="shared" si="7"/>
        <v>-3.60274598248484</v>
      </c>
      <c r="J40" s="10">
        <f t="shared" si="7"/>
        <v>-1.7068448136413645</v>
      </c>
      <c r="K40" s="10">
        <f t="shared" si="7"/>
        <v>-0.710926974996756</v>
      </c>
      <c r="L40" s="10">
        <f t="shared" si="8"/>
        <v>-0.722333300027319</v>
      </c>
      <c r="M40" s="10">
        <f t="shared" si="9"/>
        <v>1.3023398297084787</v>
      </c>
    </row>
    <row r="41" spans="1:13" ht="12.75">
      <c r="A41" s="22" t="str">
        <f t="shared" si="6"/>
        <v>GARRETT</v>
      </c>
      <c r="B41" s="10">
        <f t="shared" si="7"/>
        <v>0.3073291247235084</v>
      </c>
      <c r="C41" s="10">
        <f t="shared" si="7"/>
        <v>-0.637399686671492</v>
      </c>
      <c r="D41" s="10">
        <f t="shared" si="7"/>
        <v>1.0108404145420111</v>
      </c>
      <c r="E41" s="10">
        <f t="shared" si="7"/>
        <v>-0.7296380019211891</v>
      </c>
      <c r="F41" s="10">
        <f t="shared" si="7"/>
        <v>0.2766598515321305</v>
      </c>
      <c r="G41" s="10">
        <f t="shared" si="7"/>
        <v>0.6707704202896057</v>
      </c>
      <c r="H41" s="10">
        <f t="shared" si="7"/>
        <v>-0.2151729228614225</v>
      </c>
      <c r="I41" s="10">
        <f t="shared" si="7"/>
        <v>-0.5495377957865094</v>
      </c>
      <c r="J41" s="10">
        <f t="shared" si="7"/>
        <v>-0.36774620473793906</v>
      </c>
      <c r="K41" s="10">
        <f t="shared" si="7"/>
        <v>0.5158215301252658</v>
      </c>
      <c r="L41" s="10">
        <f t="shared" si="8"/>
        <v>0.028192672923396934</v>
      </c>
      <c r="M41" s="10">
        <f t="shared" si="9"/>
        <v>0.6076388884564594</v>
      </c>
    </row>
    <row r="42" spans="1:13" ht="12.75">
      <c r="A42" s="22" t="str">
        <f t="shared" si="6"/>
        <v>VIERA</v>
      </c>
      <c r="B42" s="10">
        <f t="shared" si="7"/>
        <v>0.7565024608578663</v>
      </c>
      <c r="C42" s="10">
        <f t="shared" si="7"/>
        <v>-0.637399686671492</v>
      </c>
      <c r="D42" s="10">
        <f t="shared" si="7"/>
        <v>1.4725223346453329</v>
      </c>
      <c r="E42" s="10">
        <f t="shared" si="7"/>
        <v>0.14286618219435873</v>
      </c>
      <c r="F42" s="10">
        <f t="shared" si="7"/>
        <v>-1.2208122033949405</v>
      </c>
      <c r="G42" s="10">
        <f t="shared" si="7"/>
        <v>3.7033406896604597</v>
      </c>
      <c r="H42" s="10">
        <f t="shared" si="7"/>
        <v>0.4225996204998338</v>
      </c>
      <c r="I42" s="10">
        <f t="shared" si="7"/>
        <v>0.2797286252920514</v>
      </c>
      <c r="J42" s="10">
        <f t="shared" si="7"/>
        <v>0.4410163214314545</v>
      </c>
      <c r="K42" s="10">
        <f t="shared" si="7"/>
        <v>0.3017580325871935</v>
      </c>
      <c r="L42" s="10">
        <f t="shared" si="8"/>
        <v>0.5662122377102119</v>
      </c>
      <c r="M42" s="10">
        <f t="shared" si="9"/>
        <v>1.3211464160289828</v>
      </c>
    </row>
    <row r="43" spans="1:13" ht="12.75">
      <c r="A43" s="22" t="str">
        <f t="shared" si="6"/>
        <v>LOPEZ</v>
      </c>
      <c r="B43" s="10">
        <f t="shared" si="7"/>
        <v>0.3073291247235084</v>
      </c>
      <c r="C43" s="10">
        <f t="shared" si="7"/>
        <v>-0.32486822740031</v>
      </c>
      <c r="D43" s="10">
        <f t="shared" si="7"/>
        <v>-0.0048598096852979335</v>
      </c>
      <c r="E43" s="10">
        <f t="shared" si="7"/>
        <v>-0.3418583645365011</v>
      </c>
      <c r="F43" s="10">
        <f t="shared" si="7"/>
        <v>0.6664128521295861</v>
      </c>
      <c r="G43" s="10">
        <f t="shared" si="7"/>
        <v>0.043342088695635994</v>
      </c>
      <c r="H43" s="10">
        <f t="shared" si="7"/>
        <v>-0.49317633919837983</v>
      </c>
      <c r="I43" s="10">
        <f t="shared" si="7"/>
        <v>0.7320557640621712</v>
      </c>
      <c r="J43" s="10">
        <f t="shared" si="7"/>
        <v>-0.14235336957597913</v>
      </c>
      <c r="K43" s="10">
        <f t="shared" si="7"/>
        <v>0.3367491812232231</v>
      </c>
      <c r="L43" s="10">
        <f t="shared" si="8"/>
        <v>0.07787729004376569</v>
      </c>
      <c r="M43" s="10">
        <f t="shared" si="9"/>
        <v>0.42361017908863896</v>
      </c>
    </row>
    <row r="44" spans="1:13" ht="12.75">
      <c r="A44" s="22" t="str">
        <f t="shared" si="6"/>
        <v>GARCIA, O</v>
      </c>
      <c r="B44" s="10">
        <f t="shared" si="7"/>
        <v>0.7565024608578663</v>
      </c>
      <c r="C44" s="10">
        <f t="shared" si="7"/>
        <v>-0.637399686671492</v>
      </c>
      <c r="D44" s="10">
        <f t="shared" si="7"/>
        <v>0.5860930480469544</v>
      </c>
      <c r="E44" s="10">
        <f t="shared" si="7"/>
        <v>1.1123152756560786</v>
      </c>
      <c r="F44" s="10">
        <f t="shared" si="7"/>
        <v>0.13306664078569858</v>
      </c>
      <c r="G44" s="10">
        <f t="shared" si="7"/>
        <v>-0.27037207710134914</v>
      </c>
      <c r="H44" s="10">
        <f t="shared" si="7"/>
        <v>0.4225996204998338</v>
      </c>
      <c r="I44" s="10">
        <f t="shared" si="7"/>
        <v>0.24203469706120193</v>
      </c>
      <c r="J44" s="10">
        <f t="shared" si="7"/>
        <v>0.42775791936310176</v>
      </c>
      <c r="K44" s="10">
        <f t="shared" si="7"/>
        <v>0.530229650151866</v>
      </c>
      <c r="L44" s="10">
        <f t="shared" si="8"/>
        <v>0.33028275486497605</v>
      </c>
      <c r="M44" s="10">
        <f t="shared" si="9"/>
        <v>0.5011716306083833</v>
      </c>
    </row>
    <row r="45" spans="1:13" ht="12.75">
      <c r="A45" s="22" t="str">
        <f t="shared" si="6"/>
        <v>CASTILLO</v>
      </c>
      <c r="B45" s="10">
        <f t="shared" si="7"/>
        <v>0.007880233967269787</v>
      </c>
      <c r="C45" s="10">
        <f t="shared" si="7"/>
        <v>-0.637399686671492</v>
      </c>
      <c r="D45" s="10">
        <f t="shared" si="7"/>
        <v>-1.3160364627787315</v>
      </c>
      <c r="E45" s="10">
        <f t="shared" si="7"/>
        <v>-0.7296380019211891</v>
      </c>
      <c r="F45" s="10">
        <f t="shared" si="7"/>
        <v>-1.0772189926485085</v>
      </c>
      <c r="G45" s="10">
        <f t="shared" si="7"/>
        <v>-0.6363719371978313</v>
      </c>
      <c r="H45" s="10">
        <f t="shared" si="7"/>
        <v>-0.9510643190474867</v>
      </c>
      <c r="I45" s="10">
        <f t="shared" si="7"/>
        <v>0.2797286252920514</v>
      </c>
      <c r="J45" s="10">
        <f t="shared" si="7"/>
        <v>-0.6726894523100063</v>
      </c>
      <c r="K45" s="10">
        <f t="shared" si="7"/>
        <v>-1.491023759294142</v>
      </c>
      <c r="L45" s="10">
        <f t="shared" si="8"/>
        <v>-0.7223833752610066</v>
      </c>
      <c r="M45" s="10">
        <f t="shared" si="9"/>
        <v>0.5452920755286975</v>
      </c>
    </row>
    <row r="46" spans="1:13" ht="12.75">
      <c r="A46" s="22" t="str">
        <f t="shared" si="6"/>
        <v>CUNNIFF</v>
      </c>
      <c r="B46" s="10">
        <f t="shared" si="7"/>
        <v>0.45705357010162767</v>
      </c>
      <c r="C46" s="10">
        <f t="shared" si="7"/>
        <v>0.3001946911420542</v>
      </c>
      <c r="D46" s="10">
        <f t="shared" si="7"/>
        <v>0.6230276016552193</v>
      </c>
      <c r="E46" s="10">
        <f t="shared" si="7"/>
        <v>-0.24491345519032928</v>
      </c>
      <c r="F46" s="10">
        <f t="shared" si="7"/>
        <v>-0.5028461496627843</v>
      </c>
      <c r="G46" s="10">
        <f t="shared" si="7"/>
        <v>-0.008943605603861525</v>
      </c>
      <c r="H46" s="10">
        <f t="shared" si="7"/>
        <v>0.24271505698768286</v>
      </c>
      <c r="I46" s="10">
        <f t="shared" si="7"/>
        <v>0.3174225535228941</v>
      </c>
      <c r="J46" s="10">
        <f t="shared" si="7"/>
        <v>0.30843230074794536</v>
      </c>
      <c r="K46" s="10">
        <f t="shared" si="7"/>
        <v>0.0012458148895163725</v>
      </c>
      <c r="L46" s="10">
        <f t="shared" si="8"/>
        <v>0.1493388378589965</v>
      </c>
      <c r="M46" s="10">
        <f t="shared" si="9"/>
        <v>0.3386039767181491</v>
      </c>
    </row>
    <row r="47" spans="1:13" ht="12.75">
      <c r="A47" s="22" t="str">
        <f t="shared" si="6"/>
        <v>KOBRINETZ</v>
      </c>
      <c r="B47" s="10">
        <f aca="true" t="shared" si="10" ref="B47:I47">IF(ISNUMBER(B17),IF(B$31=0,0,(B17-B$30)/B$31),"")</f>
        <v>-1.6390886651920409</v>
      </c>
      <c r="C47" s="10">
        <f t="shared" si="10"/>
        <v>-0.637399686671492</v>
      </c>
      <c r="D47" s="10">
        <f t="shared" si="10"/>
        <v>-0.2818689617472916</v>
      </c>
      <c r="E47" s="10">
        <f t="shared" si="10"/>
        <v>0.2398110915405308</v>
      </c>
      <c r="F47" s="10">
        <f t="shared" si="10"/>
        <v>0.1946065882484554</v>
      </c>
      <c r="G47" s="10">
        <f t="shared" si="10"/>
        <v>-0.32265777140084606</v>
      </c>
      <c r="H47" s="10">
        <f t="shared" si="10"/>
        <v>0.34083390981249223</v>
      </c>
      <c r="I47" s="10">
        <f t="shared" si="10"/>
        <v>0.3174225535228941</v>
      </c>
      <c r="J47" s="10">
        <f t="shared" si="7"/>
        <v>0.38798271315805277</v>
      </c>
      <c r="K47" s="10">
        <f t="shared" si="7"/>
        <v>0.025945449220833104</v>
      </c>
      <c r="L47" s="10">
        <f t="shared" si="8"/>
        <v>-0.1374412779508412</v>
      </c>
      <c r="M47" s="10">
        <f t="shared" si="9"/>
        <v>0.6281415959043682</v>
      </c>
    </row>
    <row r="48" spans="1:13" ht="12.75">
      <c r="A48" s="22" t="str">
        <f t="shared" si="6"/>
        <v>TSCHIRHART</v>
      </c>
      <c r="B48" s="10">
        <f t="shared" si="7"/>
        <v>-0.29156865678896715</v>
      </c>
      <c r="C48" s="10">
        <f t="shared" si="7"/>
        <v>2.487914906040329</v>
      </c>
      <c r="D48" s="10">
        <f t="shared" si="7"/>
        <v>0.30908389598496067</v>
      </c>
      <c r="E48" s="10">
        <f t="shared" si="7"/>
        <v>-1.456724822017479</v>
      </c>
      <c r="F48" s="10">
        <f t="shared" si="7"/>
        <v>1.0766791685479618</v>
      </c>
      <c r="G48" s="10">
        <f t="shared" si="7"/>
        <v>-0.27037207710134914</v>
      </c>
      <c r="H48" s="10">
        <f t="shared" si="7"/>
        <v>0.291774483400089</v>
      </c>
      <c r="I48" s="10">
        <f t="shared" si="7"/>
        <v>-0.13490458524723234</v>
      </c>
      <c r="J48" s="10">
        <f t="shared" si="7"/>
        <v>0.18910668213278903</v>
      </c>
      <c r="K48" s="10">
        <f t="shared" si="7"/>
        <v>0.6372613989209003</v>
      </c>
      <c r="L48" s="10">
        <f t="shared" si="8"/>
        <v>0.2838250393872003</v>
      </c>
      <c r="M48" s="10">
        <f t="shared" si="9"/>
        <v>1.025469025993811</v>
      </c>
    </row>
    <row r="49" spans="1:13" ht="12.75">
      <c r="A49" s="22" t="str">
        <f t="shared" si="6"/>
        <v>RAMIREZ</v>
      </c>
      <c r="B49" s="10">
        <f t="shared" si="7"/>
        <v>0.7565024608578663</v>
      </c>
      <c r="C49" s="10">
        <f t="shared" si="7"/>
        <v>-0.9499311459426742</v>
      </c>
      <c r="D49" s="10">
        <f t="shared" si="7"/>
        <v>-0.3003362385514241</v>
      </c>
      <c r="E49" s="10">
        <f t="shared" si="7"/>
        <v>0.6275907289252188</v>
      </c>
      <c r="F49" s="10">
        <f t="shared" si="7"/>
        <v>0.009986745860184932</v>
      </c>
      <c r="G49" s="10">
        <f t="shared" si="7"/>
        <v>-0.3749434657003436</v>
      </c>
      <c r="H49" s="10">
        <f t="shared" si="7"/>
        <v>0.43895276263730154</v>
      </c>
      <c r="I49" s="10">
        <f t="shared" si="7"/>
        <v>-0.21029244170891787</v>
      </c>
      <c r="J49" s="10">
        <f t="shared" si="7"/>
        <v>0.2819154966112445</v>
      </c>
      <c r="K49" s="10">
        <f t="shared" si="7"/>
        <v>-0.03580363660745507</v>
      </c>
      <c r="L49" s="10">
        <f t="shared" si="8"/>
        <v>0.024364126638100125</v>
      </c>
      <c r="M49" s="10">
        <f t="shared" si="9"/>
        <v>0.5175953000734007</v>
      </c>
    </row>
    <row r="50" spans="1:13" ht="12.75">
      <c r="A50" s="22" t="str">
        <f t="shared" si="6"/>
        <v>ADAMS</v>
      </c>
      <c r="B50" s="10">
        <f t="shared" si="7"/>
        <v>-2.6871597828388745</v>
      </c>
      <c r="C50" s="10">
        <f t="shared" si="7"/>
        <v>-0.32486822740031</v>
      </c>
      <c r="D50" s="10">
        <f t="shared" si="7"/>
        <v>-0.8912890962836764</v>
      </c>
      <c r="E50" s="10">
        <f t="shared" si="7"/>
        <v>-0.4872757285557592</v>
      </c>
      <c r="F50" s="10">
        <f t="shared" si="7"/>
        <v>-1.7746717305597464</v>
      </c>
      <c r="G50" s="10">
        <f t="shared" si="7"/>
        <v>-0.6363719371978313</v>
      </c>
      <c r="H50" s="10">
        <f t="shared" si="7"/>
        <v>-0.9674174611849544</v>
      </c>
      <c r="I50" s="10">
        <f t="shared" si="7"/>
        <v>0.8074436205238567</v>
      </c>
      <c r="J50" s="10">
        <f t="shared" si="7"/>
        <v>-0.5003302254214482</v>
      </c>
      <c r="K50" s="10">
        <f t="shared" si="7"/>
        <v>-1.6968540453884413</v>
      </c>
      <c r="L50" s="10">
        <f t="shared" si="8"/>
        <v>-0.9158794614307185</v>
      </c>
      <c r="M50" s="10">
        <f t="shared" si="9"/>
        <v>0.9569502365919692</v>
      </c>
    </row>
    <row r="51" spans="1:13" ht="12.75">
      <c r="A51" s="22" t="str">
        <f t="shared" si="6"/>
        <v>MACH</v>
      </c>
      <c r="B51" s="10">
        <f t="shared" si="7"/>
        <v>-1.4893642198139216</v>
      </c>
      <c r="C51" s="10">
        <f t="shared" si="7"/>
        <v>-1.418728334849444</v>
      </c>
      <c r="D51" s="10">
        <f t="shared" si="7"/>
        <v>-0.7989527122630108</v>
      </c>
      <c r="E51" s="10">
        <f t="shared" si="7"/>
        <v>-1.456724822017479</v>
      </c>
      <c r="F51" s="10">
        <f t="shared" si="7"/>
        <v>-0.25668635981175886</v>
      </c>
      <c r="G51" s="10">
        <f t="shared" si="7"/>
        <v>0.9321988917870933</v>
      </c>
      <c r="H51" s="10">
        <f t="shared" si="7"/>
        <v>0.5207184733246403</v>
      </c>
      <c r="I51" s="10">
        <f t="shared" si="7"/>
        <v>0.5812800511387934</v>
      </c>
      <c r="J51" s="10">
        <f t="shared" si="7"/>
        <v>0.6266339503883608</v>
      </c>
      <c r="K51" s="10">
        <f t="shared" si="7"/>
        <v>-0.564787471869801</v>
      </c>
      <c r="L51" s="10">
        <f t="shared" si="8"/>
        <v>-0.33244125539865277</v>
      </c>
      <c r="M51" s="10">
        <f t="shared" si="9"/>
        <v>0.9511261460679665</v>
      </c>
    </row>
    <row r="52" spans="1:13" ht="12.75">
      <c r="A52" s="22" t="str">
        <f t="shared" si="6"/>
        <v>HSU</v>
      </c>
      <c r="B52" s="10">
        <f t="shared" si="7"/>
        <v>-0.8904664383014443</v>
      </c>
      <c r="C52" s="10">
        <f t="shared" si="7"/>
        <v>0.9252576096844184</v>
      </c>
      <c r="D52" s="10">
        <f t="shared" si="7"/>
        <v>0.4014202800056247</v>
      </c>
      <c r="E52" s="10">
        <f t="shared" si="7"/>
        <v>-0.6811655472481031</v>
      </c>
      <c r="F52" s="10">
        <f t="shared" si="7"/>
        <v>-0.19514641234900204</v>
      </c>
      <c r="G52" s="10">
        <f t="shared" si="7"/>
        <v>-0.2965149242510979</v>
      </c>
      <c r="H52" s="10">
        <f t="shared" si="7"/>
        <v>-0.7875328976728049</v>
      </c>
      <c r="I52" s="10">
        <f t="shared" si="7"/>
        <v>-0.4364560110939811</v>
      </c>
      <c r="J52" s="10">
        <f t="shared" si="7"/>
        <v>-0.7920150709251627</v>
      </c>
      <c r="K52" s="10">
        <f t="shared" si="7"/>
        <v>-0.17165162542969345</v>
      </c>
      <c r="L52" s="10">
        <f t="shared" si="8"/>
        <v>-0.29242710375812464</v>
      </c>
      <c r="M52" s="10">
        <f t="shared" si="9"/>
        <v>0.5785497237857105</v>
      </c>
    </row>
    <row r="53" spans="1:13" ht="12.75">
      <c r="A53" s="22" t="str">
        <f t="shared" si="6"/>
        <v>CAPRONI</v>
      </c>
      <c r="B53" s="10">
        <f t="shared" si="7"/>
        <v>0.7565024608578663</v>
      </c>
      <c r="C53" s="10">
        <f t="shared" si="7"/>
        <v>0.9252576096844184</v>
      </c>
      <c r="D53" s="10">
        <f t="shared" si="7"/>
        <v>-0.023327086489430406</v>
      </c>
      <c r="E53" s="10">
        <f t="shared" si="7"/>
        <v>0.7245356382713909</v>
      </c>
      <c r="F53" s="10">
        <f t="shared" si="7"/>
        <v>0.030500061681105084</v>
      </c>
      <c r="G53" s="10">
        <f t="shared" si="7"/>
        <v>-0.6363719371978313</v>
      </c>
      <c r="H53" s="10">
        <f t="shared" si="7"/>
        <v>0.24271505698768286</v>
      </c>
      <c r="I53" s="10">
        <f t="shared" si="7"/>
        <v>0.24203469706120193</v>
      </c>
      <c r="J53" s="10">
        <f t="shared" si="7"/>
        <v>0.28191549661123977</v>
      </c>
      <c r="K53" s="10">
        <f t="shared" si="7"/>
        <v>0.11651077510232535</v>
      </c>
      <c r="L53" s="10">
        <f t="shared" si="8"/>
        <v>0.2660272772569969</v>
      </c>
      <c r="M53" s="10">
        <f t="shared" si="9"/>
        <v>0.45492741018450866</v>
      </c>
    </row>
    <row r="54" spans="1:13" ht="12.75">
      <c r="A54" s="22" t="str">
        <f t="shared" si="6"/>
        <v>WALKER</v>
      </c>
      <c r="B54" s="10">
        <f aca="true" t="shared" si="11" ref="B54:K57">IF(ISNUMBER(B24),IF(B$31=0,0,(B24-B$30)/B$31),"")</f>
        <v>-0.14184421141084952</v>
      </c>
      <c r="C54" s="10">
        <f t="shared" si="11"/>
        <v>0.9252576096844184</v>
      </c>
      <c r="D54" s="10">
        <f t="shared" si="11"/>
        <v>-0.5773453906134177</v>
      </c>
      <c r="E54" s="10">
        <f t="shared" si="11"/>
        <v>1.0153703663099065</v>
      </c>
      <c r="F54" s="10">
        <f t="shared" si="11"/>
        <v>1.2612990109362305</v>
      </c>
      <c r="G54" s="10">
        <f t="shared" si="11"/>
        <v>-0.6363719371978313</v>
      </c>
      <c r="H54" s="10">
        <f t="shared" si="11"/>
        <v>-0.7875328976728049</v>
      </c>
      <c r="I54" s="10">
        <f t="shared" si="11"/>
        <v>-0.5118438675556666</v>
      </c>
      <c r="J54" s="10">
        <f t="shared" si="11"/>
        <v>-0.8185318750618683</v>
      </c>
      <c r="K54" s="10">
        <f t="shared" si="11"/>
        <v>0.46436395860168683</v>
      </c>
      <c r="L54" s="10">
        <f t="shared" si="8"/>
        <v>0.01928207660198041</v>
      </c>
      <c r="M54" s="10">
        <f t="shared" si="9"/>
        <v>0.8165287696030438</v>
      </c>
    </row>
    <row r="55" spans="1:13" ht="12.75">
      <c r="A55" s="22" t="str">
        <f t="shared" si="6"/>
        <v>KIRKPATRICK</v>
      </c>
      <c r="B55" s="10">
        <f t="shared" si="11"/>
        <v>0.7565024608578663</v>
      </c>
      <c r="C55" s="10">
        <f t="shared" si="11"/>
        <v>0.6908590152310335</v>
      </c>
      <c r="D55" s="10">
        <f t="shared" si="11"/>
        <v>2.248147960418913</v>
      </c>
      <c r="E55" s="10">
        <f t="shared" si="11"/>
        <v>1.6455122770600243</v>
      </c>
      <c r="F55" s="10">
        <f t="shared" si="11"/>
        <v>0.9330859578015299</v>
      </c>
      <c r="G55" s="10">
        <f t="shared" si="11"/>
        <v>-0.1788721120772282</v>
      </c>
      <c r="H55" s="10">
        <f t="shared" si="11"/>
        <v>2.810158372570173</v>
      </c>
      <c r="I55" s="10">
        <f t="shared" si="11"/>
        <v>1.3728525439865114</v>
      </c>
      <c r="J55" s="10">
        <f t="shared" si="11"/>
        <v>2.761236683392832</v>
      </c>
      <c r="K55" s="10">
        <f t="shared" si="11"/>
        <v>2.2077464818204</v>
      </c>
      <c r="L55" s="10">
        <f t="shared" si="8"/>
        <v>1.5247229641062057</v>
      </c>
      <c r="M55" s="10">
        <f t="shared" si="9"/>
        <v>0.9858212740124231</v>
      </c>
    </row>
    <row r="56" spans="1:13" ht="12.75">
      <c r="A56" s="22" t="str">
        <f t="shared" si="6"/>
        <v>BROWN</v>
      </c>
      <c r="B56" s="10">
        <f t="shared" si="11"/>
        <v>0.7565024608578663</v>
      </c>
      <c r="C56" s="10">
        <f t="shared" si="11"/>
        <v>0.9252576096844184</v>
      </c>
      <c r="D56" s="10">
        <f t="shared" si="11"/>
        <v>-0.7804854354588783</v>
      </c>
      <c r="E56" s="10">
        <f t="shared" si="11"/>
        <v>1.6455122770600243</v>
      </c>
      <c r="F56" s="10">
        <f t="shared" si="11"/>
        <v>2.2408098413851016</v>
      </c>
      <c r="G56" s="10">
        <f t="shared" si="11"/>
        <v>-0.6363719371978313</v>
      </c>
      <c r="H56" s="10">
        <f t="shared" si="11"/>
        <v>1.485553859435257</v>
      </c>
      <c r="I56" s="10">
        <f t="shared" si="11"/>
        <v>0.5058921946771079</v>
      </c>
      <c r="J56" s="10">
        <f t="shared" si="11"/>
        <v>1.3823628682843525</v>
      </c>
      <c r="K56" s="10">
        <f t="shared" si="11"/>
        <v>1.3978043060393333</v>
      </c>
      <c r="L56" s="10">
        <f t="shared" si="8"/>
        <v>0.8922838044766752</v>
      </c>
      <c r="M56" s="10">
        <f t="shared" si="9"/>
        <v>0.9739576226453498</v>
      </c>
    </row>
    <row r="57" spans="1:13" ht="12.75">
      <c r="A57" s="22">
        <f t="shared" si="6"/>
      </c>
      <c r="B57" s="10">
        <f t="shared" si="11"/>
      </c>
      <c r="C57" s="10">
        <f t="shared" si="11"/>
      </c>
      <c r="D57" s="10">
        <f t="shared" si="11"/>
      </c>
      <c r="E57" s="10">
        <f t="shared" si="11"/>
      </c>
      <c r="F57" s="10">
        <f t="shared" si="11"/>
      </c>
      <c r="G57" s="10">
        <f t="shared" si="11"/>
      </c>
      <c r="H57" s="10">
        <f t="shared" si="11"/>
      </c>
      <c r="I57" s="10">
        <f t="shared" si="11"/>
      </c>
      <c r="J57" s="10">
        <f t="shared" si="11"/>
      </c>
      <c r="K57" s="10">
        <f t="shared" si="11"/>
      </c>
      <c r="L57" s="10">
        <f t="shared" si="8"/>
      </c>
      <c r="M57" s="10">
        <f t="shared" si="9"/>
      </c>
    </row>
    <row r="58" spans="1:13" ht="12.75">
      <c r="A58" s="7" t="s">
        <v>5</v>
      </c>
      <c r="B58" s="10">
        <f aca="true" t="shared" si="12" ref="B58:M58">IF(ABS(MAX(B38:B57))&gt;=ABS(MIN(B38:B57)),MAX(B38:B57),MIN(B38:B57))</f>
        <v>-2.6871597828388745</v>
      </c>
      <c r="C58" s="10">
        <f t="shared" si="12"/>
        <v>2.487914906040329</v>
      </c>
      <c r="D58" s="10">
        <f t="shared" si="12"/>
        <v>2.248147960418913</v>
      </c>
      <c r="E58" s="10">
        <f t="shared" si="12"/>
        <v>1.6455122770600243</v>
      </c>
      <c r="F58" s="10">
        <f t="shared" si="12"/>
        <v>2.2408098413851016</v>
      </c>
      <c r="G58" s="10">
        <f t="shared" si="12"/>
        <v>3.7033406896604597</v>
      </c>
      <c r="H58" s="10">
        <f t="shared" si="12"/>
        <v>2.810158372570173</v>
      </c>
      <c r="I58" s="10">
        <f t="shared" si="12"/>
        <v>-3.60274598248484</v>
      </c>
      <c r="J58" s="10">
        <f t="shared" si="12"/>
        <v>2.761236683392832</v>
      </c>
      <c r="K58" s="10">
        <f t="shared" si="12"/>
        <v>2.2077464818204</v>
      </c>
      <c r="L58" s="10">
        <f t="shared" si="12"/>
        <v>1.5247229641062057</v>
      </c>
      <c r="M58" s="10">
        <f t="shared" si="12"/>
        <v>1.3211464160289828</v>
      </c>
    </row>
    <row r="59" spans="1:13" ht="12.75">
      <c r="A59" s="7" t="s">
        <v>6</v>
      </c>
      <c r="B59" s="10">
        <f>IF(MAX(B38:B57)&lt;0,MAX(B38:B57),IF(MIN(B38:B57)&gt;=0,MIN(B38:B57),IF(ABS(DMAX(B37:B57,1,criteria!B1:B2))&lt;MIN(DMIN(B37:B57,1,criteria!B3:B4)),DMAX(B37:B57,1,criteria!B1:B2),DMIN(B37:B57,1,criteria!B3:B4))))</f>
        <v>0.007880233967269787</v>
      </c>
      <c r="C59" s="10">
        <f>IF(MAX(C38:C57)&lt;0,MAX(C38:C57),IF(MIN(C38:C57)&gt;=0,MIN(C38:C57),IF(ABS(DMAX(C37:C57,1,criteria!C1:C2))&lt;MIN(DMIN(C37:C57,1,criteria!C3:C4)),DMAX(C37:C57,1,criteria!C1:C2),DMIN(C37:C57,1,criteria!C3:C4))))</f>
        <v>0.3001946911420542</v>
      </c>
      <c r="D59" s="10">
        <f>IF(MAX(D38:D57)&lt;0,MAX(D38:D57),IF(MIN(D38:D57)&gt;=0,MIN(D38:D57),IF(ABS(DMAX(D37:D57,1,criteria!D1:D2))&lt;MIN(DMIN(D37:D57,1,criteria!D3:D4)),DMAX(D37:D57,1,criteria!D1:D2),DMIN(D37:D57,1,criteria!D3:D4))))</f>
        <v>-0.0048598096852979335</v>
      </c>
      <c r="E59" s="10">
        <f>IF(MAX(E38:E57)&lt;0,MAX(E38:E57),IF(MIN(E38:E57)&gt;=0,MIN(E38:E57),IF(ABS(DMAX(E37:E57,1,criteria!E1:E2))&lt;MIN(DMIN(E37:E57,1,criteria!E3:E4)),DMAX(E37:E57,1,criteria!E1:E2),DMIN(E37:E57,1,criteria!E3:E4))))</f>
        <v>0.14286618219435873</v>
      </c>
      <c r="F59" s="10">
        <f>IF(MAX(F38:F57)&lt;0,MAX(F38:F57),IF(MIN(F38:F57)&gt;=0,MIN(F38:F57),IF(ABS(DMAX(F37:F57,1,criteria!F1:F2))&lt;MIN(DMIN(F37:F57,1,criteria!F3:F4)),DMAX(F37:F57,1,criteria!F1:F2),DMIN(F37:F57,1,criteria!F3:F4))))</f>
        <v>0.009986745860184932</v>
      </c>
      <c r="G59" s="10">
        <f>IF(MAX(G38:G57)&lt;0,MAX(G38:G57),IF(MIN(G38:G57)&gt;=0,MIN(G38:G57),IF(ABS(DMAX(G37:G57,1,criteria!G1:G2))&lt;MIN(DMIN(G37:G57,1,criteria!G3:G4)),DMAX(G37:G57,1,criteria!G1:G2),DMIN(G37:G57,1,criteria!G3:G4))))</f>
        <v>-0.008943605603861525</v>
      </c>
      <c r="H59" s="10">
        <f>IF(MAX(H38:H57)&lt;0,MAX(H38:H57),IF(MIN(H38:H57)&gt;=0,MIN(H38:H57),IF(ABS(DMAX(H37:H57,1,criteria!H1:H2))&lt;MIN(DMIN(H37:H57,1,criteria!H3:H4)),DMAX(H37:H57,1,criteria!H1:H2),DMIN(H37:H57,1,criteria!H3:H4))))</f>
        <v>-0.2151729228614225</v>
      </c>
      <c r="I59" s="10">
        <f>IF(MAX(I38:I57)&lt;0,MAX(I38:I57),IF(MIN(I38:I57)&gt;=0,MIN(I38:I57),IF(ABS(DMAX(I37:I57,1,criteria!I1:I2))&lt;MIN(DMIN(I37:I57,1,criteria!I3:I4)),DMAX(I37:I57,1,criteria!I1:I2),DMIN(I37:I57,1,criteria!I3:I4))))</f>
        <v>0.015871127676145375</v>
      </c>
      <c r="J59" s="10">
        <f>IF(MAX(J38:J57)&lt;0,MAX(J38:J57),IF(MIN(J38:J57)&gt;=0,MIN(J38:J57),IF(ABS(DMAX(J37:J57,1,criteria!J1:J2))&lt;MIN(DMIN(J37:J57,1,criteria!J3:J4)),DMAX(J37:J57,1,criteria!J1:J2),DMIN(J37:J57,1,criteria!J3:J4))))</f>
        <v>-0.14235336957597913</v>
      </c>
      <c r="K59" s="10">
        <f>IF(MAX(K38:K57)&lt;0,MAX(K38:K57),IF(MIN(K38:K57)&gt;=0,MIN(K38:K57),IF(ABS(DMAX(K37:K57,1,criteria!K1:K2))&lt;MIN(DMIN(K37:K57,1,criteria!K3:K4)),DMAX(K37:K57,1,criteria!K1:K2),DMIN(K37:K57,1,criteria!K3:K4))))</f>
        <v>0.0012458148895163725</v>
      </c>
      <c r="L59" s="10">
        <f>IF(MAX(L38:L57)&lt;0,MAX(L38:L57),IF(MIN(L38:L57)&gt;=0,MIN(L38:L57),IF(ABS(DMAX(L37:L57,1,criteria!L1:L2))&lt;MIN(DMIN(L37:L57,1,criteria!L3:L4)),DMAX(L37:L57,1,criteria!L1:L2),DMIN(L37:L57,1,criteria!L3:L4))))</f>
        <v>0.01928207660198041</v>
      </c>
      <c r="M59" s="10">
        <f>IF(MAX(M38:M57)&lt;0,MAX(M38:M57),IF(MIN(M38:M57)&gt;=0,MIN(M38:M57),IF(ABS(DMAX(M37:M57,1,criteria!M1:M2))&lt;MIN(DMIN(M37:M57,1,criteria!M3:M4)),DMAX(M37:M57,1,criteria!M1:M2),DMIN(M37:M57,1,criteria!M3:M4))))</f>
        <v>0.3386039767181491</v>
      </c>
    </row>
    <row r="60" spans="1:13" ht="12.75">
      <c r="A60" s="7" t="s">
        <v>7</v>
      </c>
      <c r="B60" s="10">
        <f aca="true" t="shared" si="13" ref="B60:K60">IF(ISERR(AVERAGE(B38:B57)),"",AVERAGE(B38:B57))</f>
        <v>8.648053033922272E-16</v>
      </c>
      <c r="C60" s="10">
        <f t="shared" si="13"/>
        <v>-2.068520793248976E-15</v>
      </c>
      <c r="D60" s="10">
        <f t="shared" si="13"/>
        <v>2.6294755846385284E-16</v>
      </c>
      <c r="E60" s="10">
        <f t="shared" si="13"/>
        <v>4.674623261579606E-17</v>
      </c>
      <c r="F60" s="10">
        <f t="shared" si="13"/>
        <v>1.5893719089370662E-15</v>
      </c>
      <c r="G60" s="10">
        <f t="shared" si="13"/>
        <v>-1.1102230246251565E-16</v>
      </c>
      <c r="H60" s="10">
        <f t="shared" si="13"/>
        <v>-3.2722362831057244E-16</v>
      </c>
      <c r="I60" s="10">
        <f t="shared" si="13"/>
        <v>-1.3614840249350604E-15</v>
      </c>
      <c r="J60" s="10">
        <f t="shared" si="13"/>
        <v>-2.6879083754082736E-15</v>
      </c>
      <c r="K60" s="10">
        <f t="shared" si="13"/>
        <v>3.505967446184705E-16</v>
      </c>
      <c r="L60" s="24"/>
      <c r="M60" s="24"/>
    </row>
    <row r="61" spans="1:13" ht="12.75">
      <c r="A61" s="7" t="s">
        <v>8</v>
      </c>
      <c r="B61" s="10">
        <f aca="true" t="shared" si="14" ref="B61:K61">IF(ISERR(STDEV(B38:B57)),"",STDEV(B38:B57))</f>
        <v>0.9999999999999851</v>
      </c>
      <c r="C61" s="10">
        <f t="shared" si="14"/>
        <v>1.000000000000048</v>
      </c>
      <c r="D61" s="10">
        <f t="shared" si="14"/>
        <v>1.0000000000000135</v>
      </c>
      <c r="E61" s="10">
        <f t="shared" si="14"/>
        <v>0.9999999999999996</v>
      </c>
      <c r="F61" s="10">
        <f t="shared" si="14"/>
        <v>0.9999999999999889</v>
      </c>
      <c r="G61" s="10">
        <f t="shared" si="14"/>
        <v>1.0000000000000013</v>
      </c>
      <c r="H61" s="10">
        <f t="shared" si="14"/>
        <v>0.9999999999999992</v>
      </c>
      <c r="I61" s="10">
        <f t="shared" si="14"/>
        <v>1.0000000000000129</v>
      </c>
      <c r="J61" s="10">
        <f t="shared" si="14"/>
        <v>1.0000000000001268</v>
      </c>
      <c r="K61" s="10">
        <f t="shared" si="14"/>
        <v>1.0000000000000417</v>
      </c>
      <c r="L61" s="24"/>
      <c r="M61" s="24"/>
    </row>
    <row r="62" spans="1:13" ht="12.75">
      <c r="A62" s="22" t="s">
        <v>9</v>
      </c>
      <c r="B62" s="10">
        <f aca="true" t="shared" si="15" ref="B62:K62">B30</f>
        <v>0.6994736842105262</v>
      </c>
      <c r="C62" s="10">
        <f t="shared" si="15"/>
        <v>0.7203947368421053</v>
      </c>
      <c r="D62" s="10">
        <f t="shared" si="15"/>
        <v>7.582631578947368</v>
      </c>
      <c r="E62" s="10">
        <f t="shared" si="15"/>
        <v>0.4105263157894737</v>
      </c>
      <c r="F62" s="10">
        <f t="shared" si="15"/>
        <v>5.095131578947368</v>
      </c>
      <c r="G62" s="10">
        <f t="shared" si="15"/>
        <v>0.8717105263157895</v>
      </c>
      <c r="H62" s="10">
        <f t="shared" si="15"/>
        <v>7.881578947368421</v>
      </c>
      <c r="I62" s="10">
        <f t="shared" si="15"/>
        <v>9.635789473684211</v>
      </c>
      <c r="J62" s="10">
        <f t="shared" si="15"/>
        <v>8.758684210526317</v>
      </c>
      <c r="K62" s="10">
        <f t="shared" si="15"/>
        <v>4.176697368421053</v>
      </c>
      <c r="L62" s="24"/>
      <c r="M62" s="24"/>
    </row>
    <row r="63" spans="1:13" ht="12.75">
      <c r="A63" s="22" t="s">
        <v>10</v>
      </c>
      <c r="B63" s="10">
        <f aca="true" t="shared" si="16" ref="B63:K63">B31</f>
        <v>0.06678936078036998</v>
      </c>
      <c r="C63" s="10">
        <f t="shared" si="16"/>
        <v>0.03199677889489856</v>
      </c>
      <c r="D63" s="10">
        <f t="shared" si="16"/>
        <v>0.541498354416936</v>
      </c>
      <c r="E63" s="10">
        <f t="shared" si="16"/>
        <v>0.20630273559371512</v>
      </c>
      <c r="F63" s="10">
        <f t="shared" si="16"/>
        <v>0.48748822897770366</v>
      </c>
      <c r="G63" s="10">
        <f t="shared" si="16"/>
        <v>0.19125690370905357</v>
      </c>
      <c r="H63" s="10">
        <f t="shared" si="16"/>
        <v>0.611503276614232</v>
      </c>
      <c r="I63" s="10">
        <f t="shared" si="16"/>
        <v>0.2652947163999046</v>
      </c>
      <c r="J63" s="10">
        <f t="shared" si="16"/>
        <v>0.37711935225856164</v>
      </c>
      <c r="K63" s="10">
        <f t="shared" si="16"/>
        <v>0.2429185760208932</v>
      </c>
      <c r="L63" s="24"/>
      <c r="M63" s="24"/>
    </row>
    <row r="71" spans="20:24" ht="12">
      <c r="T71" s="16"/>
      <c r="V71" s="16"/>
      <c r="X71" s="16"/>
    </row>
    <row r="72" spans="20:24" ht="12">
      <c r="T72" s="16"/>
      <c r="V72" s="16"/>
      <c r="X72" s="16"/>
    </row>
    <row r="73" spans="20:24" ht="12">
      <c r="T73" s="16"/>
      <c r="V73" s="16"/>
      <c r="X73" s="16"/>
    </row>
    <row r="74" spans="20:24" ht="12">
      <c r="T74" s="16"/>
      <c r="V74" s="16"/>
      <c r="X74" s="16"/>
    </row>
    <row r="75" spans="1:24" ht="12">
      <c r="A75" s="17"/>
      <c r="B75" s="17"/>
      <c r="C75" s="17"/>
      <c r="D75" s="17"/>
      <c r="E75" s="17"/>
      <c r="F75" s="17"/>
      <c r="G75" s="17"/>
      <c r="H75" s="17"/>
      <c r="I75" s="17"/>
      <c r="J75" s="15"/>
      <c r="T75" s="16"/>
      <c r="V75" s="16"/>
      <c r="X75" s="16"/>
    </row>
    <row r="76" spans="1:24" ht="12">
      <c r="A76" s="17"/>
      <c r="B76" s="17"/>
      <c r="C76" s="17"/>
      <c r="D76" s="17"/>
      <c r="E76" s="17"/>
      <c r="F76" s="17"/>
      <c r="G76" s="17"/>
      <c r="H76" s="17"/>
      <c r="I76" s="17"/>
      <c r="J76" s="15"/>
      <c r="T76" s="16"/>
      <c r="V76" s="16"/>
      <c r="X76" s="16"/>
    </row>
    <row r="77" spans="1:24" ht="12">
      <c r="A77" s="17"/>
      <c r="B77" s="17"/>
      <c r="C77" s="17"/>
      <c r="D77" s="17"/>
      <c r="E77" s="17"/>
      <c r="F77" s="17"/>
      <c r="G77" s="17"/>
      <c r="H77" s="17"/>
      <c r="I77" s="17"/>
      <c r="J77" s="15"/>
      <c r="T77" s="16"/>
      <c r="V77" s="16"/>
      <c r="X77" s="16"/>
    </row>
    <row r="78" spans="1:24" ht="12">
      <c r="A78" s="17"/>
      <c r="B78" s="17"/>
      <c r="C78" s="17"/>
      <c r="D78" s="17"/>
      <c r="E78" s="17"/>
      <c r="G78" s="17"/>
      <c r="H78" s="17"/>
      <c r="I78" s="17"/>
      <c r="J78" s="17"/>
      <c r="T78" s="16"/>
      <c r="V78" s="16"/>
      <c r="X78" s="16"/>
    </row>
    <row r="79" spans="1:24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T79" s="16"/>
      <c r="V79" s="16"/>
      <c r="X79" s="16"/>
    </row>
    <row r="80" spans="1:2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T80" s="16"/>
      <c r="V80" s="16"/>
      <c r="X80" s="16"/>
    </row>
    <row r="81" spans="1:2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T81" s="16"/>
      <c r="V81" s="16"/>
      <c r="X81" s="16"/>
    </row>
    <row r="82" spans="1:24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T82" s="16"/>
      <c r="V82" s="16"/>
      <c r="X82" s="16"/>
    </row>
    <row r="83" spans="1:24" ht="12">
      <c r="A83" s="17"/>
      <c r="B83" s="17"/>
      <c r="C83" s="17"/>
      <c r="D83" s="17"/>
      <c r="E83" s="17"/>
      <c r="F83" s="17"/>
      <c r="G83" s="17"/>
      <c r="H83" s="17"/>
      <c r="I83" s="17"/>
      <c r="J83" s="15"/>
      <c r="T83" s="16"/>
      <c r="V83" s="16"/>
      <c r="X83" s="16"/>
    </row>
    <row r="84" spans="1:24" ht="12">
      <c r="A84" s="17"/>
      <c r="B84" s="17"/>
      <c r="C84" s="17"/>
      <c r="D84" s="17"/>
      <c r="E84" s="17"/>
      <c r="F84" s="17"/>
      <c r="G84" s="17"/>
      <c r="H84" s="17"/>
      <c r="I84" s="17"/>
      <c r="J84" s="15"/>
      <c r="T84" s="16"/>
      <c r="V84" s="16"/>
      <c r="X84" s="16"/>
    </row>
    <row r="85" spans="1:24" ht="12">
      <c r="A85" s="17"/>
      <c r="B85" s="17"/>
      <c r="C85" s="17"/>
      <c r="D85" s="17"/>
      <c r="E85" s="17"/>
      <c r="F85" s="17"/>
      <c r="G85" s="17"/>
      <c r="H85" s="17"/>
      <c r="I85" s="17"/>
      <c r="J85" s="15"/>
      <c r="T85" s="16"/>
      <c r="V85" s="16"/>
      <c r="X85" s="16"/>
    </row>
    <row r="86" spans="1:24" ht="12">
      <c r="A86" s="17"/>
      <c r="B86" s="17"/>
      <c r="C86" s="17"/>
      <c r="D86" s="17"/>
      <c r="E86" s="17"/>
      <c r="F86" s="17"/>
      <c r="G86" s="17"/>
      <c r="H86" s="17"/>
      <c r="I86" s="17"/>
      <c r="J86" s="15"/>
      <c r="T86" s="16"/>
      <c r="V86" s="16"/>
      <c r="X86" s="16"/>
    </row>
    <row r="87" spans="1:24" ht="12">
      <c r="A87" s="17"/>
      <c r="B87" s="17"/>
      <c r="C87" s="17"/>
      <c r="D87" s="17"/>
      <c r="E87" s="17"/>
      <c r="F87" s="17"/>
      <c r="G87" s="17"/>
      <c r="H87" s="17"/>
      <c r="I87" s="17"/>
      <c r="J87" s="15"/>
      <c r="T87" s="16"/>
      <c r="V87" s="16"/>
      <c r="X87" s="16"/>
    </row>
    <row r="88" spans="1:24" ht="12">
      <c r="A88" s="17"/>
      <c r="B88" s="17"/>
      <c r="C88" s="17"/>
      <c r="D88" s="17"/>
      <c r="E88" s="17"/>
      <c r="F88" s="17"/>
      <c r="G88" s="17"/>
      <c r="H88" s="17"/>
      <c r="I88" s="17"/>
      <c r="J88" s="15"/>
      <c r="T88" s="16"/>
      <c r="V88" s="16"/>
      <c r="X88" s="16"/>
    </row>
    <row r="89" spans="1:24" ht="12">
      <c r="A89" s="17"/>
      <c r="B89" s="17"/>
      <c r="C89" s="17"/>
      <c r="D89" s="17"/>
      <c r="E89" s="17"/>
      <c r="F89" s="17"/>
      <c r="G89" s="17"/>
      <c r="H89" s="17"/>
      <c r="I89" s="17"/>
      <c r="J89" s="15"/>
      <c r="T89" s="16"/>
      <c r="V89" s="16"/>
      <c r="X89" s="16"/>
    </row>
    <row r="90" spans="1:24" ht="12">
      <c r="A90" s="17"/>
      <c r="B90" s="17"/>
      <c r="C90" s="17"/>
      <c r="D90" s="17"/>
      <c r="E90" s="17"/>
      <c r="F90" s="17"/>
      <c r="G90" s="17"/>
      <c r="H90" s="17"/>
      <c r="I90" s="17"/>
      <c r="J90" s="15"/>
      <c r="T90" s="16"/>
      <c r="V90" s="16"/>
      <c r="X90" s="16"/>
    </row>
    <row r="91" spans="1:24" ht="12">
      <c r="A91" s="17"/>
      <c r="B91" s="17"/>
      <c r="C91" s="17"/>
      <c r="D91" s="17"/>
      <c r="E91" s="17"/>
      <c r="F91" s="17"/>
      <c r="G91" s="17"/>
      <c r="H91" s="17"/>
      <c r="I91" s="17"/>
      <c r="J91" s="15"/>
      <c r="T91" s="16"/>
      <c r="V91" s="16"/>
      <c r="X91" s="16"/>
    </row>
    <row r="92" spans="1:24" ht="12">
      <c r="A92" s="17"/>
      <c r="B92" s="17"/>
      <c r="C92" s="17"/>
      <c r="D92" s="17"/>
      <c r="E92" s="17"/>
      <c r="F92" s="17"/>
      <c r="G92" s="17"/>
      <c r="H92" s="17"/>
      <c r="I92" s="17"/>
      <c r="J92" s="15"/>
      <c r="T92" s="16"/>
      <c r="V92" s="16"/>
      <c r="X92" s="16"/>
    </row>
    <row r="93" spans="1:24" ht="12">
      <c r="A93" s="17"/>
      <c r="B93" s="17"/>
      <c r="C93" s="17"/>
      <c r="D93" s="17"/>
      <c r="E93" s="17"/>
      <c r="F93" s="17"/>
      <c r="G93" s="17"/>
      <c r="H93" s="17"/>
      <c r="I93" s="17"/>
      <c r="J93" s="15"/>
      <c r="T93" s="16"/>
      <c r="V93" s="16"/>
      <c r="X93" s="16"/>
    </row>
    <row r="94" spans="1:24" ht="12">
      <c r="A94" s="17"/>
      <c r="B94" s="17"/>
      <c r="C94" s="17"/>
      <c r="D94" s="17"/>
      <c r="E94" s="17"/>
      <c r="F94" s="17"/>
      <c r="G94" s="17"/>
      <c r="H94" s="17"/>
      <c r="I94" s="17"/>
      <c r="J94" s="15"/>
      <c r="T94" s="16"/>
      <c r="V94" s="16"/>
      <c r="X94" s="16"/>
    </row>
    <row r="95" spans="1:24" ht="12">
      <c r="A95" s="17"/>
      <c r="B95" s="17"/>
      <c r="C95" s="17"/>
      <c r="D95" s="17"/>
      <c r="E95" s="17"/>
      <c r="F95" s="17"/>
      <c r="G95" s="17"/>
      <c r="H95" s="17"/>
      <c r="I95" s="17"/>
      <c r="J95" s="15"/>
      <c r="T95" s="16"/>
      <c r="V95" s="16"/>
      <c r="X95" s="16"/>
    </row>
    <row r="96" spans="1:24" ht="12">
      <c r="A96" s="17"/>
      <c r="B96" s="17"/>
      <c r="C96" s="17"/>
      <c r="D96" s="17"/>
      <c r="E96" s="17"/>
      <c r="F96" s="17"/>
      <c r="G96" s="17"/>
      <c r="H96" s="17"/>
      <c r="I96" s="17"/>
      <c r="J96" s="15"/>
      <c r="T96" s="16"/>
      <c r="V96" s="16"/>
      <c r="X96" s="16"/>
    </row>
    <row r="97" spans="1:24" ht="12">
      <c r="A97" s="17"/>
      <c r="B97" s="17"/>
      <c r="C97" s="17"/>
      <c r="D97" s="17"/>
      <c r="E97" s="17"/>
      <c r="F97" s="17"/>
      <c r="G97" s="17"/>
      <c r="H97" s="17"/>
      <c r="I97" s="17"/>
      <c r="J97" s="15"/>
      <c r="T97" s="16"/>
      <c r="V97" s="16"/>
      <c r="X97" s="16"/>
    </row>
    <row r="98" spans="1:24" ht="12">
      <c r="A98" s="17"/>
      <c r="B98" s="17"/>
      <c r="C98" s="17"/>
      <c r="D98" s="17"/>
      <c r="E98" s="17"/>
      <c r="F98" s="17"/>
      <c r="G98" s="17"/>
      <c r="H98" s="17"/>
      <c r="I98" s="17"/>
      <c r="J98" s="15"/>
      <c r="T98" s="16"/>
      <c r="V98" s="16"/>
      <c r="X98" s="16"/>
    </row>
    <row r="99" spans="1:24" ht="12">
      <c r="A99" s="17"/>
      <c r="B99" s="17"/>
      <c r="C99" s="17"/>
      <c r="D99" s="17"/>
      <c r="E99" s="17"/>
      <c r="F99" s="17"/>
      <c r="G99" s="17"/>
      <c r="H99" s="17"/>
      <c r="I99" s="17"/>
      <c r="J99" s="15"/>
      <c r="T99" s="16"/>
      <c r="V99" s="16"/>
      <c r="X99" s="16"/>
    </row>
    <row r="100" spans="1:24" ht="12">
      <c r="A100" s="17"/>
      <c r="B100" s="17"/>
      <c r="C100" s="17"/>
      <c r="D100" s="17"/>
      <c r="E100" s="17"/>
      <c r="F100" s="17"/>
      <c r="G100" s="17"/>
      <c r="H100" s="17"/>
      <c r="I100" s="17"/>
      <c r="J100" s="15"/>
      <c r="T100" s="16"/>
      <c r="V100" s="16"/>
      <c r="X100" s="16"/>
    </row>
    <row r="101" spans="20:24" ht="12">
      <c r="T101" s="16"/>
      <c r="V101" s="16"/>
      <c r="X101" s="16"/>
    </row>
    <row r="102" spans="20:24" ht="12">
      <c r="T102" s="16"/>
      <c r="V102" s="16"/>
      <c r="X102" s="16"/>
    </row>
    <row r="103" spans="20:24" ht="12">
      <c r="T103" s="16"/>
      <c r="V103" s="16"/>
      <c r="X103" s="16"/>
    </row>
    <row r="104" spans="20:24" ht="12">
      <c r="T104" s="16"/>
      <c r="V104" s="16"/>
      <c r="X104" s="16"/>
    </row>
    <row r="105" spans="20:24" ht="12">
      <c r="T105" s="16"/>
      <c r="V105" s="16"/>
      <c r="X105" s="16"/>
    </row>
    <row r="106" spans="20:24" ht="12">
      <c r="T106" s="16"/>
      <c r="V106" s="16"/>
      <c r="X106" s="16"/>
    </row>
    <row r="107" spans="2:24" ht="12">
      <c r="B107" s="17"/>
      <c r="C107" s="17"/>
      <c r="D107" s="17"/>
      <c r="E107" s="17"/>
      <c r="F107" s="17"/>
      <c r="G107" s="17"/>
      <c r="H107" s="17"/>
      <c r="T107" s="16"/>
      <c r="V107" s="16"/>
      <c r="X107" s="16"/>
    </row>
    <row r="108" spans="20:24" ht="12">
      <c r="T108" s="16"/>
      <c r="V108" s="16"/>
      <c r="X108" s="16"/>
    </row>
    <row r="109" spans="2:24" ht="12">
      <c r="B109" s="17"/>
      <c r="C109" s="17"/>
      <c r="D109" s="17"/>
      <c r="E109" s="17"/>
      <c r="F109" s="17"/>
      <c r="G109" s="17"/>
      <c r="H109" s="17"/>
      <c r="I109" s="17"/>
      <c r="T109" s="16"/>
      <c r="V109" s="16"/>
      <c r="X109" s="16"/>
    </row>
    <row r="110" spans="2:24" ht="12">
      <c r="B110" s="17"/>
      <c r="C110" s="17"/>
      <c r="D110" s="17"/>
      <c r="E110" s="17"/>
      <c r="F110" s="17"/>
      <c r="G110" s="17"/>
      <c r="H110" s="17"/>
      <c r="I110" s="17"/>
      <c r="T110" s="16"/>
      <c r="V110" s="16"/>
      <c r="X110" s="16"/>
    </row>
    <row r="111" spans="2:24" ht="12">
      <c r="B111" s="17"/>
      <c r="C111" s="17"/>
      <c r="D111" s="17"/>
      <c r="E111" s="17"/>
      <c r="F111" s="17"/>
      <c r="G111" s="17"/>
      <c r="H111" s="17"/>
      <c r="I111" s="17"/>
      <c r="T111" s="16"/>
      <c r="V111" s="16"/>
      <c r="X111" s="16"/>
    </row>
    <row r="112" spans="2:24" ht="12">
      <c r="B112" s="17"/>
      <c r="C112" s="17"/>
      <c r="D112" s="17"/>
      <c r="E112" s="17"/>
      <c r="F112" s="17"/>
      <c r="G112" s="17"/>
      <c r="H112" s="17"/>
      <c r="I112" s="17"/>
      <c r="T112" s="16"/>
      <c r="V112" s="16"/>
      <c r="X112" s="16"/>
    </row>
    <row r="113" spans="2:24" ht="12">
      <c r="B113" s="17"/>
      <c r="C113" s="17"/>
      <c r="D113" s="17"/>
      <c r="E113" s="17"/>
      <c r="F113" s="17"/>
      <c r="G113" s="17"/>
      <c r="H113" s="17"/>
      <c r="I113" s="17"/>
      <c r="T113" s="16"/>
      <c r="V113" s="16"/>
      <c r="X113" s="16"/>
    </row>
    <row r="114" spans="2:24" ht="12">
      <c r="B114" s="17"/>
      <c r="C114" s="17"/>
      <c r="D114" s="17"/>
      <c r="E114" s="17"/>
      <c r="F114" s="17"/>
      <c r="G114" s="17"/>
      <c r="H114" s="17"/>
      <c r="I114" s="17"/>
      <c r="T114" s="16"/>
      <c r="V114" s="16"/>
      <c r="X114" s="16"/>
    </row>
    <row r="115" spans="2:24" ht="12">
      <c r="B115" s="17"/>
      <c r="C115" s="17"/>
      <c r="D115" s="17"/>
      <c r="E115" s="17"/>
      <c r="F115" s="17"/>
      <c r="G115" s="17"/>
      <c r="H115" s="17"/>
      <c r="I115" s="17"/>
      <c r="T115" s="16"/>
      <c r="V115" s="16"/>
      <c r="X115" s="16"/>
    </row>
    <row r="116" spans="2:24" ht="12">
      <c r="B116" s="17"/>
      <c r="C116" s="17"/>
      <c r="D116" s="17"/>
      <c r="E116" s="17"/>
      <c r="F116" s="17"/>
      <c r="G116" s="17"/>
      <c r="H116" s="17"/>
      <c r="I116" s="17"/>
      <c r="T116" s="16"/>
      <c r="V116" s="16"/>
      <c r="X116" s="16"/>
    </row>
    <row r="117" spans="2:24" ht="12">
      <c r="B117" s="17"/>
      <c r="C117" s="17"/>
      <c r="D117" s="17"/>
      <c r="E117" s="17"/>
      <c r="F117" s="17"/>
      <c r="G117" s="17"/>
      <c r="H117" s="17"/>
      <c r="I117" s="17"/>
      <c r="T117" s="16"/>
      <c r="V117" s="16"/>
      <c r="X117" s="16"/>
    </row>
    <row r="118" spans="2:24" ht="12">
      <c r="B118" s="17"/>
      <c r="C118" s="17"/>
      <c r="D118" s="17"/>
      <c r="E118" s="17"/>
      <c r="F118" s="17"/>
      <c r="G118" s="17"/>
      <c r="H118" s="17"/>
      <c r="I118" s="17"/>
      <c r="J118" s="17"/>
      <c r="T118" s="16"/>
      <c r="V118" s="16"/>
      <c r="X118" s="16"/>
    </row>
    <row r="119" spans="2:24" ht="12">
      <c r="B119" s="17"/>
      <c r="C119" s="17"/>
      <c r="D119" s="17"/>
      <c r="E119" s="17"/>
      <c r="F119" s="17"/>
      <c r="G119" s="17"/>
      <c r="H119" s="17"/>
      <c r="I119" s="17"/>
      <c r="J119" s="17"/>
      <c r="T119" s="16"/>
      <c r="V119" s="16"/>
      <c r="X119" s="16"/>
    </row>
    <row r="120" spans="2:24" ht="12">
      <c r="B120" s="17"/>
      <c r="C120" s="17"/>
      <c r="D120" s="17"/>
      <c r="E120" s="17"/>
      <c r="F120" s="17"/>
      <c r="G120" s="17"/>
      <c r="H120" s="17"/>
      <c r="I120" s="17"/>
      <c r="J120" s="17"/>
      <c r="T120" s="16"/>
      <c r="V120" s="16"/>
      <c r="X120" s="16"/>
    </row>
    <row r="121" spans="2:24" ht="12">
      <c r="B121" s="17"/>
      <c r="C121" s="17"/>
      <c r="D121" s="17"/>
      <c r="E121" s="17"/>
      <c r="F121" s="17"/>
      <c r="G121" s="17"/>
      <c r="H121" s="17"/>
      <c r="I121" s="17"/>
      <c r="J121" s="17"/>
      <c r="T121" s="16"/>
      <c r="V121" s="16"/>
      <c r="X121" s="16"/>
    </row>
    <row r="122" spans="2:24" ht="12">
      <c r="B122" s="17"/>
      <c r="C122" s="17"/>
      <c r="D122" s="17"/>
      <c r="E122" s="17"/>
      <c r="F122" s="17"/>
      <c r="G122" s="17"/>
      <c r="H122" s="17"/>
      <c r="I122" s="17"/>
      <c r="J122" s="17"/>
      <c r="T122" s="16"/>
      <c r="V122" s="16"/>
      <c r="X122" s="16"/>
    </row>
    <row r="123" spans="2:24" ht="12">
      <c r="B123" s="17"/>
      <c r="C123" s="17"/>
      <c r="D123" s="17"/>
      <c r="E123" s="17"/>
      <c r="F123" s="17"/>
      <c r="G123" s="17"/>
      <c r="H123" s="17"/>
      <c r="I123" s="17"/>
      <c r="T123" s="16"/>
      <c r="V123" s="16"/>
      <c r="X123" s="16"/>
    </row>
    <row r="124" spans="2:24" ht="12">
      <c r="B124" s="17"/>
      <c r="C124" s="17"/>
      <c r="D124" s="17"/>
      <c r="E124" s="17"/>
      <c r="F124" s="17"/>
      <c r="G124" s="17"/>
      <c r="H124" s="17"/>
      <c r="I124" s="17"/>
      <c r="T124" s="16"/>
      <c r="V124" s="16"/>
      <c r="X124" s="16"/>
    </row>
    <row r="125" spans="2:24" ht="12">
      <c r="B125" s="17"/>
      <c r="C125" s="17"/>
      <c r="D125" s="17"/>
      <c r="E125" s="17"/>
      <c r="F125" s="17"/>
      <c r="G125" s="17"/>
      <c r="H125" s="17"/>
      <c r="I125" s="17"/>
      <c r="T125" s="16"/>
      <c r="V125" s="16"/>
      <c r="X125" s="16"/>
    </row>
    <row r="126" spans="2:24" ht="12">
      <c r="B126" s="17"/>
      <c r="C126" s="17"/>
      <c r="D126" s="17"/>
      <c r="E126" s="17"/>
      <c r="F126" s="17"/>
      <c r="G126" s="17"/>
      <c r="H126" s="17"/>
      <c r="I126" s="17"/>
      <c r="T126" s="16"/>
      <c r="V126" s="16"/>
      <c r="X126" s="16"/>
    </row>
    <row r="127" spans="2:24" ht="12">
      <c r="B127" s="17"/>
      <c r="C127" s="17"/>
      <c r="D127" s="17"/>
      <c r="E127" s="17"/>
      <c r="F127" s="17"/>
      <c r="G127" s="17"/>
      <c r="H127" s="17"/>
      <c r="I127" s="17"/>
      <c r="T127" s="16"/>
      <c r="V127" s="16"/>
      <c r="X127" s="16"/>
    </row>
    <row r="128" spans="2:24" ht="12">
      <c r="B128" s="17"/>
      <c r="C128" s="17"/>
      <c r="D128" s="17"/>
      <c r="E128" s="17"/>
      <c r="F128" s="17"/>
      <c r="G128" s="17"/>
      <c r="H128" s="17"/>
      <c r="I128" s="17"/>
      <c r="T128" s="16"/>
      <c r="V128" s="16"/>
      <c r="X128" s="16"/>
    </row>
    <row r="129" spans="2:24" ht="12">
      <c r="B129" s="17"/>
      <c r="C129" s="17"/>
      <c r="D129" s="17"/>
      <c r="E129" s="17"/>
      <c r="F129" s="17"/>
      <c r="G129" s="17"/>
      <c r="H129" s="17"/>
      <c r="I129" s="17"/>
      <c r="T129" s="16"/>
      <c r="V129" s="16"/>
      <c r="X129" s="16"/>
    </row>
    <row r="130" spans="2:24" ht="12">
      <c r="B130" s="17"/>
      <c r="C130" s="17"/>
      <c r="D130" s="17"/>
      <c r="E130" s="17"/>
      <c r="F130" s="17"/>
      <c r="G130" s="17"/>
      <c r="H130" s="17"/>
      <c r="I130" s="17"/>
      <c r="T130" s="16"/>
      <c r="V130" s="16"/>
      <c r="X130" s="16"/>
    </row>
    <row r="131" spans="2:24" ht="12">
      <c r="B131" s="17"/>
      <c r="C131" s="17"/>
      <c r="D131" s="17"/>
      <c r="E131" s="17"/>
      <c r="F131" s="17"/>
      <c r="G131" s="17"/>
      <c r="H131" s="17"/>
      <c r="I131" s="17"/>
      <c r="T131" s="16"/>
      <c r="V131" s="16"/>
      <c r="X131" s="16"/>
    </row>
    <row r="132" spans="2:24" ht="12">
      <c r="B132" s="17"/>
      <c r="C132" s="17"/>
      <c r="D132" s="17"/>
      <c r="E132" s="17"/>
      <c r="F132" s="17"/>
      <c r="G132" s="17"/>
      <c r="H132" s="17"/>
      <c r="I132" s="17"/>
      <c r="T132" s="16"/>
      <c r="V132" s="16"/>
      <c r="X132" s="16"/>
    </row>
    <row r="133" spans="2:24" ht="12">
      <c r="B133" s="17"/>
      <c r="C133" s="17"/>
      <c r="D133" s="17"/>
      <c r="E133" s="17"/>
      <c r="F133" s="17"/>
      <c r="G133" s="17"/>
      <c r="H133" s="17"/>
      <c r="I133" s="17"/>
      <c r="T133" s="16"/>
      <c r="V133" s="16"/>
      <c r="X133" s="16"/>
    </row>
    <row r="134" spans="2:24" ht="12">
      <c r="B134" s="17"/>
      <c r="C134" s="17"/>
      <c r="D134" s="17"/>
      <c r="E134" s="17"/>
      <c r="F134" s="17"/>
      <c r="G134" s="17"/>
      <c r="H134" s="17"/>
      <c r="I134" s="17"/>
      <c r="T134" s="16"/>
      <c r="V134" s="16"/>
      <c r="X134" s="16"/>
    </row>
    <row r="135" spans="2:24" ht="12">
      <c r="B135" s="17"/>
      <c r="C135" s="17"/>
      <c r="D135" s="17"/>
      <c r="E135" s="17"/>
      <c r="F135" s="17"/>
      <c r="G135" s="17"/>
      <c r="H135" s="17"/>
      <c r="I135" s="17"/>
      <c r="T135" s="16"/>
      <c r="V135" s="16"/>
      <c r="X135" s="16"/>
    </row>
    <row r="136" spans="2:24" ht="12">
      <c r="B136" s="17"/>
      <c r="C136" s="17"/>
      <c r="D136" s="17"/>
      <c r="E136" s="17"/>
      <c r="F136" s="17"/>
      <c r="G136" s="17"/>
      <c r="H136" s="17"/>
      <c r="I136" s="17"/>
      <c r="T136" s="16"/>
      <c r="V136" s="16"/>
      <c r="X136" s="16"/>
    </row>
    <row r="137" spans="2:24" ht="12">
      <c r="B137" s="17"/>
      <c r="C137" s="17"/>
      <c r="D137" s="17"/>
      <c r="E137" s="17"/>
      <c r="F137" s="17"/>
      <c r="G137" s="17"/>
      <c r="H137" s="17"/>
      <c r="I137" s="17"/>
      <c r="T137" s="16"/>
      <c r="V137" s="16"/>
      <c r="X137" s="16"/>
    </row>
    <row r="138" spans="2:24" ht="12">
      <c r="B138" s="17"/>
      <c r="C138" s="17"/>
      <c r="D138" s="17"/>
      <c r="E138" s="17"/>
      <c r="F138" s="17"/>
      <c r="G138" s="17"/>
      <c r="H138" s="17"/>
      <c r="I138" s="17"/>
      <c r="T138" s="16"/>
      <c r="V138" s="16"/>
      <c r="X138" s="16"/>
    </row>
    <row r="139" spans="2:24" ht="12">
      <c r="B139" s="17"/>
      <c r="C139" s="17"/>
      <c r="D139" s="17"/>
      <c r="E139" s="17"/>
      <c r="F139" s="17"/>
      <c r="G139" s="17"/>
      <c r="H139" s="17"/>
      <c r="I139" s="17"/>
      <c r="T139" s="16"/>
      <c r="V139" s="16"/>
      <c r="X139" s="16"/>
    </row>
    <row r="140" spans="2:24" ht="12">
      <c r="B140" s="17"/>
      <c r="C140" s="17"/>
      <c r="D140" s="17"/>
      <c r="E140" s="17"/>
      <c r="F140" s="17"/>
      <c r="G140" s="17"/>
      <c r="H140" s="17"/>
      <c r="I140" s="17"/>
      <c r="T140" s="16"/>
      <c r="V140" s="16"/>
      <c r="X140" s="16"/>
    </row>
    <row r="141" spans="2:24" ht="12">
      <c r="B141" s="17"/>
      <c r="C141" s="17"/>
      <c r="D141" s="17"/>
      <c r="E141" s="17"/>
      <c r="F141" s="17"/>
      <c r="G141" s="17"/>
      <c r="H141" s="17"/>
      <c r="I141" s="17"/>
      <c r="T141" s="16"/>
      <c r="V141" s="16"/>
      <c r="X141" s="16"/>
    </row>
    <row r="142" spans="2:24" ht="12">
      <c r="B142" s="17"/>
      <c r="C142" s="17"/>
      <c r="D142" s="17"/>
      <c r="E142" s="17"/>
      <c r="F142" s="17"/>
      <c r="G142" s="17"/>
      <c r="H142" s="17"/>
      <c r="I142" s="17"/>
      <c r="T142" s="16"/>
      <c r="V142" s="16"/>
      <c r="X142" s="16"/>
    </row>
    <row r="143" spans="2:24" ht="12">
      <c r="B143" s="17"/>
      <c r="C143" s="17"/>
      <c r="D143" s="17"/>
      <c r="E143" s="17"/>
      <c r="F143" s="17"/>
      <c r="G143" s="17"/>
      <c r="H143" s="17"/>
      <c r="I143" s="17"/>
      <c r="T143" s="16"/>
      <c r="V143" s="16"/>
      <c r="X143" s="16"/>
    </row>
    <row r="144" spans="2:24" ht="12">
      <c r="B144" s="17"/>
      <c r="C144" s="17"/>
      <c r="D144" s="17"/>
      <c r="E144" s="17"/>
      <c r="F144" s="17"/>
      <c r="G144" s="17"/>
      <c r="H144" s="17"/>
      <c r="I144" s="17"/>
      <c r="T144" s="16"/>
      <c r="V144" s="16"/>
      <c r="X144" s="16"/>
    </row>
    <row r="145" spans="2:24" ht="12">
      <c r="B145" s="17"/>
      <c r="C145" s="17"/>
      <c r="D145" s="17"/>
      <c r="E145" s="17"/>
      <c r="F145" s="17"/>
      <c r="G145" s="17"/>
      <c r="H145" s="17"/>
      <c r="I145" s="17"/>
      <c r="T145" s="16"/>
      <c r="V145" s="16"/>
      <c r="X145" s="16"/>
    </row>
    <row r="146" spans="2:24" ht="12">
      <c r="B146" s="17"/>
      <c r="C146" s="17"/>
      <c r="D146" s="17"/>
      <c r="E146" s="17"/>
      <c r="F146" s="17"/>
      <c r="G146" s="17"/>
      <c r="H146" s="17"/>
      <c r="I146" s="17"/>
      <c r="T146" s="16"/>
      <c r="V146" s="16"/>
      <c r="X146" s="16"/>
    </row>
    <row r="147" spans="2:24" ht="12">
      <c r="B147" s="17"/>
      <c r="C147" s="17"/>
      <c r="D147" s="17"/>
      <c r="E147" s="17"/>
      <c r="F147" s="17"/>
      <c r="G147" s="17"/>
      <c r="H147" s="17"/>
      <c r="I147" s="17"/>
      <c r="T147" s="16"/>
      <c r="X147" s="16"/>
    </row>
    <row r="148" spans="2:24" ht="12">
      <c r="B148" s="17"/>
      <c r="C148" s="17"/>
      <c r="D148" s="17"/>
      <c r="E148" s="17"/>
      <c r="F148" s="17"/>
      <c r="G148" s="17"/>
      <c r="H148" s="17"/>
      <c r="I148" s="17"/>
      <c r="X148" s="16"/>
    </row>
    <row r="149" spans="2:24" ht="12">
      <c r="B149" s="17"/>
      <c r="C149" s="17"/>
      <c r="D149" s="17"/>
      <c r="E149" s="17"/>
      <c r="F149" s="17"/>
      <c r="G149" s="17"/>
      <c r="H149" s="17"/>
      <c r="I149" s="17"/>
      <c r="X149" s="16"/>
    </row>
    <row r="150" spans="2:24" ht="12">
      <c r="B150" s="17"/>
      <c r="C150" s="17"/>
      <c r="D150" s="17"/>
      <c r="E150" s="17"/>
      <c r="F150" s="17"/>
      <c r="G150" s="17"/>
      <c r="H150" s="17"/>
      <c r="I150" s="17"/>
      <c r="X150" s="16"/>
    </row>
    <row r="151" spans="2:9" ht="12">
      <c r="B151" s="17"/>
      <c r="C151" s="17"/>
      <c r="D151" s="17"/>
      <c r="E151" s="17"/>
      <c r="F151" s="17"/>
      <c r="G151" s="17"/>
      <c r="H151" s="17"/>
      <c r="I151" s="17"/>
    </row>
    <row r="152" spans="2:9" ht="12">
      <c r="B152" s="17"/>
      <c r="C152" s="17"/>
      <c r="D152" s="17"/>
      <c r="E152" s="17"/>
      <c r="F152" s="17"/>
      <c r="G152" s="17"/>
      <c r="H152" s="17"/>
      <c r="I152" s="17"/>
    </row>
    <row r="153" spans="2:9" ht="12">
      <c r="B153" s="17"/>
      <c r="C153" s="17"/>
      <c r="D153" s="17"/>
      <c r="E153" s="17"/>
      <c r="F153" s="17"/>
      <c r="G153" s="17"/>
      <c r="H153" s="17"/>
      <c r="I153" s="17"/>
    </row>
    <row r="154" spans="2:9" ht="12">
      <c r="B154" s="17"/>
      <c r="C154" s="17"/>
      <c r="D154" s="17"/>
      <c r="E154" s="17"/>
      <c r="F154" s="17"/>
      <c r="G154" s="17"/>
      <c r="H154" s="17"/>
      <c r="I154" s="17"/>
    </row>
    <row r="155" spans="2:9" ht="12">
      <c r="B155" s="17"/>
      <c r="C155" s="17"/>
      <c r="D155" s="17"/>
      <c r="E155" s="17"/>
      <c r="F155" s="17"/>
      <c r="G155" s="17"/>
      <c r="H155" s="17"/>
      <c r="I155" s="17"/>
    </row>
    <row r="156" spans="2:9" ht="12">
      <c r="B156" s="17"/>
      <c r="C156" s="17"/>
      <c r="D156" s="17"/>
      <c r="E156" s="17"/>
      <c r="F156" s="17"/>
      <c r="G156" s="17"/>
      <c r="H156" s="17"/>
      <c r="I156" s="17"/>
    </row>
    <row r="157" spans="2:9" ht="12">
      <c r="B157" s="17"/>
      <c r="C157" s="17"/>
      <c r="D157" s="17"/>
      <c r="E157" s="17"/>
      <c r="F157" s="17"/>
      <c r="G157" s="17"/>
      <c r="H157" s="17"/>
      <c r="I157" s="17"/>
    </row>
    <row r="158" spans="2:10" ht="12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2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2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2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2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9" ht="12">
      <c r="B163" s="17"/>
      <c r="C163" s="17"/>
      <c r="D163" s="17"/>
      <c r="E163" s="17"/>
      <c r="F163" s="17"/>
      <c r="G163" s="17"/>
      <c r="H163" s="17"/>
      <c r="I163" s="17"/>
    </row>
    <row r="164" spans="2:9" ht="12">
      <c r="B164" s="17"/>
      <c r="C164" s="17"/>
      <c r="D164" s="17"/>
      <c r="E164" s="17"/>
      <c r="F164" s="17"/>
      <c r="G164" s="17"/>
      <c r="H164" s="17"/>
      <c r="I164" s="17"/>
    </row>
    <row r="165" spans="2:9" ht="12">
      <c r="B165" s="17"/>
      <c r="C165" s="17"/>
      <c r="D165" s="17"/>
      <c r="E165" s="17"/>
      <c r="F165" s="17"/>
      <c r="G165" s="17"/>
      <c r="H165" s="17"/>
      <c r="I165" s="17"/>
    </row>
    <row r="166" spans="2:9" ht="12">
      <c r="B166" s="17"/>
      <c r="C166" s="17"/>
      <c r="D166" s="17"/>
      <c r="E166" s="17"/>
      <c r="F166" s="17"/>
      <c r="G166" s="17"/>
      <c r="H166" s="17"/>
      <c r="I166" s="17"/>
    </row>
    <row r="167" spans="2:9" ht="12">
      <c r="B167" s="17"/>
      <c r="C167" s="17"/>
      <c r="D167" s="17"/>
      <c r="E167" s="17"/>
      <c r="F167" s="17"/>
      <c r="G167" s="17"/>
      <c r="H167" s="17"/>
      <c r="I167" s="17"/>
    </row>
    <row r="168" spans="2:9" ht="12">
      <c r="B168" s="17"/>
      <c r="C168" s="17"/>
      <c r="D168" s="17"/>
      <c r="E168" s="17"/>
      <c r="F168" s="17"/>
      <c r="G168" s="17"/>
      <c r="H168" s="17"/>
      <c r="I168" s="17"/>
    </row>
    <row r="169" spans="2:9" ht="12">
      <c r="B169" s="17"/>
      <c r="C169" s="17"/>
      <c r="D169" s="17"/>
      <c r="E169" s="17"/>
      <c r="F169" s="17"/>
      <c r="G169" s="17"/>
      <c r="H169" s="17"/>
      <c r="I169" s="17"/>
    </row>
  </sheetData>
  <mergeCells count="6">
    <mergeCell ref="B6:J6"/>
    <mergeCell ref="C4:J4"/>
    <mergeCell ref="C34:J34"/>
    <mergeCell ref="B36:J36"/>
    <mergeCell ref="B35:J35"/>
    <mergeCell ref="B5:J5"/>
  </mergeCells>
  <printOptions/>
  <pageMargins left="0.75" right="0.75" top="1" bottom="1" header="0.5" footer="0.5"/>
  <pageSetup fitToHeight="1" fitToWidth="1" horizontalDpi="300" verticalDpi="3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69"/>
  <sheetViews>
    <sheetView showGridLines="0" zoomScale="75" zoomScaleNormal="75" workbookViewId="0" topLeftCell="A1">
      <selection activeCell="A1" sqref="A1"/>
    </sheetView>
  </sheetViews>
  <sheetFormatPr defaultColWidth="9.625" defaultRowHeight="12.75"/>
  <cols>
    <col min="1" max="1" width="18.625" style="5" customWidth="1"/>
    <col min="2" max="10" width="9.00390625" style="5" customWidth="1"/>
    <col min="11" max="18" width="9.625" style="5" customWidth="1"/>
    <col min="19" max="19" width="5.625" style="5" customWidth="1"/>
    <col min="20" max="20" width="57.625" style="5" customWidth="1"/>
    <col min="21" max="21" width="5.625" style="5" customWidth="1"/>
    <col min="22" max="22" width="57.625" style="5" customWidth="1"/>
    <col min="23" max="23" width="5.625" style="5" customWidth="1"/>
    <col min="24" max="24" width="32.625" style="5" customWidth="1"/>
    <col min="25" max="16384" width="9.625" style="5" customWidth="1"/>
  </cols>
  <sheetData>
    <row r="1" spans="1:11" ht="17.25">
      <c r="A1" s="19" t="str">
        <f>1!A1</f>
        <v>September 23,2002</v>
      </c>
      <c r="B1" s="1"/>
      <c r="E1" s="1"/>
      <c r="F1" s="11" t="str">
        <f>1!F1</f>
        <v>Light Duty Rating Workshop</v>
      </c>
      <c r="G1" s="1"/>
      <c r="H1" s="1"/>
      <c r="I1" s="1"/>
      <c r="J1" s="3"/>
      <c r="K1" s="20"/>
    </row>
    <row r="2" spans="1:11" ht="12.75">
      <c r="A2" s="1"/>
      <c r="B2" s="1"/>
      <c r="E2" s="1"/>
      <c r="F2" s="21"/>
      <c r="G2" s="1"/>
      <c r="H2" s="1"/>
      <c r="I2" s="1"/>
      <c r="J2" s="3"/>
      <c r="K2" s="20"/>
    </row>
    <row r="3" spans="1:11" ht="12.75">
      <c r="A3" s="1"/>
      <c r="B3" s="1"/>
      <c r="E3" s="1"/>
      <c r="F3" s="1"/>
      <c r="G3" s="1"/>
      <c r="H3" s="1"/>
      <c r="I3" s="1"/>
      <c r="J3" s="3"/>
      <c r="K3" s="20"/>
    </row>
    <row r="4" spans="1:11" ht="12.75">
      <c r="A4" s="2" t="s">
        <v>11</v>
      </c>
      <c r="B4" s="25">
        <v>5</v>
      </c>
      <c r="C4" s="39"/>
      <c r="D4" s="39"/>
      <c r="E4" s="39"/>
      <c r="F4" s="39"/>
      <c r="G4" s="39"/>
      <c r="H4" s="39"/>
      <c r="I4" s="39"/>
      <c r="J4" s="39"/>
      <c r="K4" s="20"/>
    </row>
    <row r="5" spans="1:11" ht="12.75">
      <c r="A5" s="1"/>
      <c r="B5" s="38" t="s">
        <v>12</v>
      </c>
      <c r="C5" s="38"/>
      <c r="D5" s="38"/>
      <c r="E5" s="38"/>
      <c r="F5" s="38"/>
      <c r="G5" s="38"/>
      <c r="H5" s="38"/>
      <c r="I5" s="38"/>
      <c r="J5" s="38"/>
      <c r="K5" s="20"/>
    </row>
    <row r="6" spans="1:11" ht="12.75">
      <c r="A6" s="1"/>
      <c r="B6" s="35"/>
      <c r="C6" s="35"/>
      <c r="D6" s="35"/>
      <c r="E6" s="35"/>
      <c r="F6" s="35"/>
      <c r="G6" s="35"/>
      <c r="H6" s="35"/>
      <c r="I6" s="35"/>
      <c r="J6" s="35"/>
      <c r="K6" s="20"/>
    </row>
    <row r="7" spans="1:11" s="29" customFormat="1" ht="26.25">
      <c r="A7" s="26"/>
      <c r="B7" s="27" t="str">
        <f>1!B7</f>
        <v>Groove 1</v>
      </c>
      <c r="C7" s="27" t="str">
        <f>1!C7</f>
        <v>Groove 2</v>
      </c>
      <c r="D7" s="27" t="str">
        <f>1!D7</f>
        <v>Groove 3</v>
      </c>
      <c r="E7" s="27" t="str">
        <f>1!E7</f>
        <v>Land 2</v>
      </c>
      <c r="F7" s="27" t="str">
        <f>1!F7</f>
        <v>Land 3</v>
      </c>
      <c r="G7" s="27" t="str">
        <f>1!G7</f>
        <v>Under-crown</v>
      </c>
      <c r="H7" s="27" t="str">
        <f>1!H7</f>
        <v>Thrust</v>
      </c>
      <c r="I7" s="27" t="str">
        <f>1!I7</f>
        <v>Anti-thrust</v>
      </c>
      <c r="J7" s="28" t="str">
        <f>1!J7</f>
        <v>Average Skirt</v>
      </c>
      <c r="K7" s="28" t="str">
        <f>1!K7</f>
        <v>WPD</v>
      </c>
    </row>
    <row r="8" spans="1:11" ht="12.75">
      <c r="A8" s="22" t="str">
        <f>IF(1!A8&lt;&gt;"",1!A8,"")</f>
        <v>HILLS</v>
      </c>
      <c r="B8" s="30"/>
      <c r="C8" s="30"/>
      <c r="D8" s="30"/>
      <c r="E8" s="30"/>
      <c r="F8" s="30"/>
      <c r="G8" s="30"/>
      <c r="H8" s="30"/>
      <c r="I8" s="30"/>
      <c r="J8" s="10">
        <f aca="true" t="shared" si="0" ref="J8:J27">IF(ISERR(AVERAGE(H8:I8)),"",AVERAGE(H8:I8))</f>
      </c>
      <c r="K8" s="30">
        <f>IF(ISBLANK(1!A8),"",weighting!$B$2*B8+weighting!$C$2*C8+weighting!$D$2*D8+weighting!$E$2*E8+weighting!$F$2*F8+weighting!$G$2*G8+weighting!$J$2*J8)</f>
        <v>0</v>
      </c>
    </row>
    <row r="9" spans="1:11" ht="12.75">
      <c r="A9" s="22" t="str">
        <f>IF(1!A9&lt;&gt;"",1!A9,"")</f>
        <v>GARCIA, P</v>
      </c>
      <c r="B9" s="30"/>
      <c r="C9" s="30"/>
      <c r="D9" s="30"/>
      <c r="E9" s="30"/>
      <c r="F9" s="30"/>
      <c r="G9" s="30"/>
      <c r="H9" s="30"/>
      <c r="I9" s="30"/>
      <c r="J9" s="10">
        <f t="shared" si="0"/>
      </c>
      <c r="K9" s="30">
        <f>IF(ISBLANK(1!A9),"",weighting!$B$2*B9+weighting!$C$2*C9+weighting!$D$2*D9+weighting!$E$2*E9+weighting!$F$2*F9+weighting!$G$2*G9+weighting!$J$2*J9)</f>
        <v>0</v>
      </c>
    </row>
    <row r="10" spans="1:11" ht="12.75">
      <c r="A10" s="22" t="str">
        <f>IF(1!A10&lt;&gt;"",1!A10,"")</f>
        <v>RODRIGUEZ</v>
      </c>
      <c r="B10" s="30"/>
      <c r="C10" s="30"/>
      <c r="D10" s="30"/>
      <c r="E10" s="30"/>
      <c r="F10" s="30"/>
      <c r="G10" s="30"/>
      <c r="H10" s="30"/>
      <c r="I10" s="30"/>
      <c r="J10" s="10">
        <f t="shared" si="0"/>
      </c>
      <c r="K10" s="30">
        <f>IF(ISBLANK(1!A10),"",weighting!$B$2*B10+weighting!$C$2*C10+weighting!$D$2*D10+weighting!$E$2*E10+weighting!$F$2*F10+weighting!$G$2*G10+weighting!$J$2*J10)</f>
        <v>0</v>
      </c>
    </row>
    <row r="11" spans="1:11" ht="12.75">
      <c r="A11" s="22" t="str">
        <f>IF(1!A11&lt;&gt;"",1!A11,"")</f>
        <v>GARRETT</v>
      </c>
      <c r="B11" s="30"/>
      <c r="C11" s="30"/>
      <c r="D11" s="30"/>
      <c r="E11" s="30"/>
      <c r="F11" s="30"/>
      <c r="G11" s="30"/>
      <c r="H11" s="30"/>
      <c r="I11" s="30"/>
      <c r="J11" s="10">
        <f t="shared" si="0"/>
      </c>
      <c r="K11" s="30">
        <f>IF(ISBLANK(1!A11),"",weighting!$B$2*B11+weighting!$C$2*C11+weighting!$D$2*D11+weighting!$E$2*E11+weighting!$F$2*F11+weighting!$G$2*G11+weighting!$J$2*J11)</f>
        <v>0</v>
      </c>
    </row>
    <row r="12" spans="1:11" ht="12.75">
      <c r="A12" s="22" t="str">
        <f>IF(1!A12&lt;&gt;"",1!A12,"")</f>
        <v>VIERA</v>
      </c>
      <c r="B12" s="30"/>
      <c r="C12" s="30"/>
      <c r="D12" s="30"/>
      <c r="E12" s="30"/>
      <c r="F12" s="30"/>
      <c r="G12" s="30"/>
      <c r="H12" s="30"/>
      <c r="I12" s="30"/>
      <c r="J12" s="10">
        <f t="shared" si="0"/>
      </c>
      <c r="K12" s="30">
        <f>IF(ISBLANK(1!A12),"",weighting!$B$2*B12+weighting!$C$2*C12+weighting!$D$2*D12+weighting!$E$2*E12+weighting!$F$2*F12+weighting!$G$2*G12+weighting!$J$2*J12)</f>
        <v>0</v>
      </c>
    </row>
    <row r="13" spans="1:11" ht="12.75">
      <c r="A13" s="22" t="str">
        <f>IF(1!A13&lt;&gt;"",1!A13,"")</f>
        <v>LOPEZ</v>
      </c>
      <c r="B13" s="30"/>
      <c r="C13" s="30"/>
      <c r="D13" s="30"/>
      <c r="E13" s="30"/>
      <c r="F13" s="30"/>
      <c r="G13" s="30"/>
      <c r="H13" s="30"/>
      <c r="I13" s="30"/>
      <c r="J13" s="10">
        <f t="shared" si="0"/>
      </c>
      <c r="K13" s="30">
        <f>IF(ISBLANK(1!A13),"",weighting!$B$2*B13+weighting!$C$2*C13+weighting!$D$2*D13+weighting!$E$2*E13+weighting!$F$2*F13+weighting!$G$2*G13+weighting!$J$2*J13)</f>
        <v>0</v>
      </c>
    </row>
    <row r="14" spans="1:11" ht="12.75">
      <c r="A14" s="22" t="str">
        <f>IF(1!A14&lt;&gt;"",1!A14,"")</f>
        <v>GARCIA, O</v>
      </c>
      <c r="B14" s="30"/>
      <c r="C14" s="30"/>
      <c r="D14" s="30"/>
      <c r="E14" s="30"/>
      <c r="F14" s="30"/>
      <c r="G14" s="30"/>
      <c r="H14" s="30"/>
      <c r="I14" s="30"/>
      <c r="J14" s="10">
        <f t="shared" si="0"/>
      </c>
      <c r="K14" s="30">
        <f>IF(ISBLANK(1!A14),"",weighting!$B$2*B14+weighting!$C$2*C14+weighting!$D$2*D14+weighting!$E$2*E14+weighting!$F$2*F14+weighting!$G$2*G14+weighting!$J$2*J14)</f>
        <v>0</v>
      </c>
    </row>
    <row r="15" spans="1:11" ht="12.75">
      <c r="A15" s="22" t="str">
        <f>IF(1!A15&lt;&gt;"",1!A15,"")</f>
        <v>CASTILLO</v>
      </c>
      <c r="B15" s="30"/>
      <c r="C15" s="30"/>
      <c r="D15" s="30"/>
      <c r="E15" s="30"/>
      <c r="F15" s="30"/>
      <c r="G15" s="30"/>
      <c r="H15" s="30"/>
      <c r="I15" s="30"/>
      <c r="J15" s="10">
        <f t="shared" si="0"/>
      </c>
      <c r="K15" s="30">
        <f>IF(ISBLANK(1!A15),"",weighting!$B$2*B15+weighting!$C$2*C15+weighting!$D$2*D15+weighting!$E$2*E15+weighting!$F$2*F15+weighting!$G$2*G15+weighting!$J$2*J15)</f>
        <v>0</v>
      </c>
    </row>
    <row r="16" spans="1:11" ht="12.75">
      <c r="A16" s="22" t="str">
        <f>IF(1!A16&lt;&gt;"",1!A16,"")</f>
        <v>CUNNIFF</v>
      </c>
      <c r="B16" s="30"/>
      <c r="C16" s="30"/>
      <c r="D16" s="30"/>
      <c r="E16" s="30"/>
      <c r="F16" s="30"/>
      <c r="G16" s="30"/>
      <c r="H16" s="30"/>
      <c r="I16" s="30"/>
      <c r="J16" s="10">
        <f t="shared" si="0"/>
      </c>
      <c r="K16" s="30">
        <f>IF(ISBLANK(1!A16),"",weighting!$B$2*B16+weighting!$C$2*C16+weighting!$D$2*D16+weighting!$E$2*E16+weighting!$F$2*F16+weighting!$G$2*G16+weighting!$J$2*J16)</f>
        <v>0</v>
      </c>
    </row>
    <row r="17" spans="1:11" ht="12.75">
      <c r="A17" s="22" t="str">
        <f>IF(1!A17&lt;&gt;"",1!A17,"")</f>
        <v>KOBRINETZ</v>
      </c>
      <c r="B17" s="30"/>
      <c r="C17" s="30"/>
      <c r="D17" s="30"/>
      <c r="E17" s="30"/>
      <c r="F17" s="30"/>
      <c r="G17" s="30"/>
      <c r="H17" s="30"/>
      <c r="I17" s="30"/>
      <c r="J17" s="10">
        <f t="shared" si="0"/>
      </c>
      <c r="K17" s="30">
        <f>IF(ISBLANK(1!A17),"",weighting!$B$2*B17+weighting!$C$2*C17+weighting!$D$2*D17+weighting!$E$2*E17+weighting!$F$2*F17+weighting!$G$2*G17+weighting!$J$2*J17)</f>
        <v>0</v>
      </c>
    </row>
    <row r="18" spans="1:11" ht="12.75">
      <c r="A18" s="22" t="str">
        <f>IF(1!A18&lt;&gt;"",1!A18,"")</f>
        <v>TSCHIRHART</v>
      </c>
      <c r="B18" s="30"/>
      <c r="C18" s="30"/>
      <c r="D18" s="30"/>
      <c r="E18" s="30"/>
      <c r="F18" s="30"/>
      <c r="G18" s="30"/>
      <c r="H18" s="30"/>
      <c r="I18" s="30"/>
      <c r="J18" s="10">
        <f t="shared" si="0"/>
      </c>
      <c r="K18" s="30">
        <f>IF(ISBLANK(1!A18),"",weighting!$B$2*B18+weighting!$C$2*C18+weighting!$D$2*D18+weighting!$E$2*E18+weighting!$F$2*F18+weighting!$G$2*G18+weighting!$J$2*J18)</f>
        <v>0</v>
      </c>
    </row>
    <row r="19" spans="1:11" ht="12.75">
      <c r="A19" s="22" t="str">
        <f>IF(1!A19&lt;&gt;"",1!A19,"")</f>
        <v>RAMIREZ</v>
      </c>
      <c r="B19" s="30"/>
      <c r="C19" s="30"/>
      <c r="D19" s="30"/>
      <c r="E19" s="30"/>
      <c r="F19" s="30"/>
      <c r="G19" s="30"/>
      <c r="H19" s="30"/>
      <c r="I19" s="30"/>
      <c r="J19" s="10">
        <f t="shared" si="0"/>
      </c>
      <c r="K19" s="30">
        <f>IF(ISBLANK(1!A19),"",weighting!$B$2*B19+weighting!$C$2*C19+weighting!$D$2*D19+weighting!$E$2*E19+weighting!$F$2*F19+weighting!$G$2*G19+weighting!$J$2*J19)</f>
        <v>0</v>
      </c>
    </row>
    <row r="20" spans="1:11" ht="12.75">
      <c r="A20" s="22" t="str">
        <f>IF(1!A20&lt;&gt;"",1!A20,"")</f>
        <v>ADAMS</v>
      </c>
      <c r="B20" s="30"/>
      <c r="C20" s="30"/>
      <c r="D20" s="30"/>
      <c r="E20" s="30"/>
      <c r="F20" s="30"/>
      <c r="G20" s="30"/>
      <c r="H20" s="30"/>
      <c r="I20" s="30"/>
      <c r="J20" s="10">
        <f t="shared" si="0"/>
      </c>
      <c r="K20" s="30">
        <f>IF(ISBLANK(1!A20),"",weighting!$B$2*B20+weighting!$C$2*C20+weighting!$D$2*D20+weighting!$E$2*E20+weighting!$F$2*F20+weighting!$G$2*G20+weighting!$J$2*J20)</f>
        <v>0</v>
      </c>
    </row>
    <row r="21" spans="1:11" ht="12.75">
      <c r="A21" s="22" t="str">
        <f>IF(1!A21&lt;&gt;"",1!A21,"")</f>
        <v>MACH</v>
      </c>
      <c r="B21" s="30"/>
      <c r="C21" s="30"/>
      <c r="D21" s="30"/>
      <c r="E21" s="30"/>
      <c r="F21" s="30"/>
      <c r="G21" s="30"/>
      <c r="H21" s="30"/>
      <c r="I21" s="30"/>
      <c r="J21" s="10">
        <f t="shared" si="0"/>
      </c>
      <c r="K21" s="30">
        <f>IF(ISBLANK(1!A21),"",weighting!$B$2*B21+weighting!$C$2*C21+weighting!$D$2*D21+weighting!$E$2*E21+weighting!$F$2*F21+weighting!$G$2*G21+weighting!$J$2*J21)</f>
        <v>0</v>
      </c>
    </row>
    <row r="22" spans="1:11" ht="12.75">
      <c r="A22" s="22" t="str">
        <f>IF(1!A22&lt;&gt;"",1!A22,"")</f>
        <v>HSU</v>
      </c>
      <c r="B22" s="30"/>
      <c r="C22" s="30"/>
      <c r="D22" s="30"/>
      <c r="E22" s="30"/>
      <c r="F22" s="30"/>
      <c r="G22" s="30"/>
      <c r="H22" s="30"/>
      <c r="I22" s="30"/>
      <c r="J22" s="10">
        <f t="shared" si="0"/>
      </c>
      <c r="K22" s="30">
        <f>IF(ISBLANK(1!A22),"",weighting!$B$2*B22+weighting!$C$2*C22+weighting!$D$2*D22+weighting!$E$2*E22+weighting!$F$2*F22+weighting!$G$2*G22+weighting!$J$2*J22)</f>
        <v>0</v>
      </c>
    </row>
    <row r="23" spans="1:11" ht="12.75">
      <c r="A23" s="22" t="str">
        <f>IF(1!A23&lt;&gt;"",1!A23,"")</f>
        <v>CAPRONI</v>
      </c>
      <c r="B23" s="30"/>
      <c r="C23" s="30"/>
      <c r="D23" s="30"/>
      <c r="E23" s="30"/>
      <c r="F23" s="30"/>
      <c r="G23" s="30"/>
      <c r="H23" s="30"/>
      <c r="I23" s="30"/>
      <c r="J23" s="10">
        <f t="shared" si="0"/>
      </c>
      <c r="K23" s="30">
        <f>IF(ISBLANK(1!A23),"",weighting!$B$2*B23+weighting!$C$2*C23+weighting!$D$2*D23+weighting!$E$2*E23+weighting!$F$2*F23+weighting!$G$2*G23+weighting!$J$2*J23)</f>
        <v>0</v>
      </c>
    </row>
    <row r="24" spans="1:11" ht="12.75">
      <c r="A24" s="22" t="str">
        <f>IF(1!A24&lt;&gt;"",1!A24,"")</f>
        <v>WALKER</v>
      </c>
      <c r="B24" s="30"/>
      <c r="C24" s="30"/>
      <c r="D24" s="30"/>
      <c r="E24" s="30"/>
      <c r="F24" s="30"/>
      <c r="G24" s="30"/>
      <c r="H24" s="30"/>
      <c r="I24" s="30"/>
      <c r="J24" s="10">
        <f t="shared" si="0"/>
      </c>
      <c r="K24" s="30">
        <f>IF(ISBLANK(1!A24),"",weighting!$B$2*B24+weighting!$C$2*C24+weighting!$D$2*D24+weighting!$E$2*E24+weighting!$F$2*F24+weighting!$G$2*G24+weighting!$J$2*J24)</f>
        <v>0</v>
      </c>
    </row>
    <row r="25" spans="1:11" ht="12.75">
      <c r="A25" s="22" t="str">
        <f>IF(1!A25&lt;&gt;"",1!A25,"")</f>
        <v>KIRKPATRICK</v>
      </c>
      <c r="B25" s="30"/>
      <c r="C25" s="30"/>
      <c r="D25" s="30"/>
      <c r="E25" s="30"/>
      <c r="F25" s="30"/>
      <c r="G25" s="30"/>
      <c r="H25" s="30"/>
      <c r="I25" s="30"/>
      <c r="J25" s="10">
        <f t="shared" si="0"/>
      </c>
      <c r="K25" s="30">
        <f>IF(ISBLANK(1!A25),"",weighting!$B$2*B25+weighting!$C$2*C25+weighting!$D$2*D25+weighting!$E$2*E25+weighting!$F$2*F25+weighting!$G$2*G25+weighting!$J$2*J25)</f>
        <v>0</v>
      </c>
    </row>
    <row r="26" spans="1:11" ht="12.75">
      <c r="A26" s="22" t="str">
        <f>IF(1!A26&lt;&gt;"",1!A26,"")</f>
        <v>BROWN</v>
      </c>
      <c r="B26" s="30"/>
      <c r="C26" s="30"/>
      <c r="D26" s="30"/>
      <c r="E26" s="30"/>
      <c r="F26" s="30"/>
      <c r="G26" s="30"/>
      <c r="H26" s="30"/>
      <c r="I26" s="30"/>
      <c r="J26" s="10">
        <f t="shared" si="0"/>
      </c>
      <c r="K26" s="30">
        <f>IF(ISBLANK(1!A26),"",weighting!$B$2*B26+weighting!$C$2*C26+weighting!$D$2*D26+weighting!$E$2*E26+weighting!$F$2*F26+weighting!$G$2*G26+weighting!$J$2*J26)</f>
        <v>0</v>
      </c>
    </row>
    <row r="27" spans="1:11" ht="12.75">
      <c r="A27" s="22">
        <f>IF(1!A27&lt;&gt;"",1!A27,"")</f>
      </c>
      <c r="B27" s="30"/>
      <c r="C27" s="30"/>
      <c r="D27" s="30"/>
      <c r="E27" s="30"/>
      <c r="F27" s="30"/>
      <c r="G27" s="30"/>
      <c r="H27" s="30"/>
      <c r="I27" s="30"/>
      <c r="J27" s="10">
        <f t="shared" si="0"/>
      </c>
      <c r="K27" s="30">
        <f>IF(ISBLANK(1!A27),"",weighting!$B$2*B27+weighting!$C$2*C27+weighting!$D$2*D27+weighting!$E$2*E27+weighting!$F$2*F27+weighting!$G$2*G27+weighting!$J$2*J27)</f>
      </c>
    </row>
    <row r="28" spans="1:11" ht="12.75">
      <c r="A28" s="7" t="s">
        <v>0</v>
      </c>
      <c r="B28" s="8">
        <f aca="true" t="shared" si="1" ref="B28:K28">IF(COUNTBLANK(B8:B27)=20,"",MAX(B8:B27))</f>
      </c>
      <c r="C28" s="8">
        <f t="shared" si="1"/>
      </c>
      <c r="D28" s="8">
        <f t="shared" si="1"/>
      </c>
      <c r="E28" s="8">
        <f t="shared" si="1"/>
      </c>
      <c r="F28" s="8">
        <f t="shared" si="1"/>
      </c>
      <c r="G28" s="8">
        <f t="shared" si="1"/>
      </c>
      <c r="H28" s="8">
        <f t="shared" si="1"/>
      </c>
      <c r="I28" s="8">
        <f t="shared" si="1"/>
      </c>
      <c r="J28" s="8">
        <f t="shared" si="1"/>
      </c>
      <c r="K28" s="8">
        <f t="shared" si="1"/>
        <v>0</v>
      </c>
    </row>
    <row r="29" spans="1:11" ht="12.75">
      <c r="A29" s="7" t="s">
        <v>1</v>
      </c>
      <c r="B29" s="8">
        <f aca="true" t="shared" si="2" ref="B29:K29">IF(COUNTBLANK(B8:B27)=20,"",MIN(B8:B27))</f>
      </c>
      <c r="C29" s="8">
        <f t="shared" si="2"/>
      </c>
      <c r="D29" s="8">
        <f t="shared" si="2"/>
      </c>
      <c r="E29" s="8">
        <f t="shared" si="2"/>
      </c>
      <c r="F29" s="8">
        <f t="shared" si="2"/>
      </c>
      <c r="G29" s="8">
        <f t="shared" si="2"/>
      </c>
      <c r="H29" s="8">
        <f t="shared" si="2"/>
      </c>
      <c r="I29" s="8">
        <f t="shared" si="2"/>
      </c>
      <c r="J29" s="8">
        <f t="shared" si="2"/>
      </c>
      <c r="K29" s="8">
        <f t="shared" si="2"/>
        <v>0</v>
      </c>
    </row>
    <row r="30" spans="1:11" ht="12.75">
      <c r="A30" s="7" t="s">
        <v>2</v>
      </c>
      <c r="B30" s="8">
        <f aca="true" t="shared" si="3" ref="B30:K30">IF(ISERR(AVERAGE(B8:B27)),"",AVERAGE(B8:B27))</f>
      </c>
      <c r="C30" s="8">
        <f t="shared" si="3"/>
      </c>
      <c r="D30" s="8">
        <f t="shared" si="3"/>
      </c>
      <c r="E30" s="8">
        <f t="shared" si="3"/>
      </c>
      <c r="F30" s="8">
        <f t="shared" si="3"/>
      </c>
      <c r="G30" s="8">
        <f t="shared" si="3"/>
      </c>
      <c r="H30" s="8">
        <f t="shared" si="3"/>
      </c>
      <c r="I30" s="8">
        <f t="shared" si="3"/>
      </c>
      <c r="J30" s="8">
        <f t="shared" si="3"/>
      </c>
      <c r="K30" s="8">
        <f t="shared" si="3"/>
        <v>0</v>
      </c>
    </row>
    <row r="31" spans="1:11" ht="12.75">
      <c r="A31" s="7" t="s">
        <v>3</v>
      </c>
      <c r="B31" s="8">
        <f aca="true" t="shared" si="4" ref="B31:K31">IF(ISERR(STDEV(B8:B27)),"",STDEV(B8:B27))</f>
      </c>
      <c r="C31" s="8">
        <f t="shared" si="4"/>
      </c>
      <c r="D31" s="8">
        <f t="shared" si="4"/>
      </c>
      <c r="E31" s="8">
        <f t="shared" si="4"/>
      </c>
      <c r="F31" s="8">
        <f t="shared" si="4"/>
      </c>
      <c r="G31" s="8">
        <f t="shared" si="4"/>
      </c>
      <c r="H31" s="8">
        <f t="shared" si="4"/>
      </c>
      <c r="I31" s="8">
        <f t="shared" si="4"/>
      </c>
      <c r="J31" s="8">
        <f t="shared" si="4"/>
      </c>
      <c r="K31" s="8">
        <f t="shared" si="4"/>
        <v>0</v>
      </c>
    </row>
    <row r="32" spans="2:10" ht="12">
      <c r="B32" s="13"/>
      <c r="C32" s="13"/>
      <c r="D32" s="13"/>
      <c r="E32" s="13"/>
      <c r="F32" s="13"/>
      <c r="G32" s="13"/>
      <c r="H32" s="13"/>
      <c r="I32" s="14"/>
      <c r="J32" s="15"/>
    </row>
    <row r="33" ht="12">
      <c r="C33" s="13"/>
    </row>
    <row r="34" spans="1:10" ht="12.75">
      <c r="A34" s="2" t="s">
        <v>11</v>
      </c>
      <c r="B34" s="21">
        <f>B4</f>
        <v>5</v>
      </c>
      <c r="C34" s="40"/>
      <c r="D34" s="40"/>
      <c r="E34" s="40"/>
      <c r="F34" s="40"/>
      <c r="G34" s="40"/>
      <c r="H34" s="40"/>
      <c r="I34" s="40"/>
      <c r="J34" s="40"/>
    </row>
    <row r="35" spans="1:10" ht="12.75">
      <c r="A35" s="1"/>
      <c r="B35" s="37" t="s">
        <v>13</v>
      </c>
      <c r="C35" s="37"/>
      <c r="D35" s="37"/>
      <c r="E35" s="37"/>
      <c r="F35" s="37"/>
      <c r="G35" s="37"/>
      <c r="H35" s="37"/>
      <c r="I35" s="37"/>
      <c r="J35" s="37"/>
    </row>
    <row r="36" spans="1:10" ht="12.75">
      <c r="A36" s="1"/>
      <c r="B36" s="36"/>
      <c r="C36" s="36"/>
      <c r="D36" s="36"/>
      <c r="E36" s="36"/>
      <c r="F36" s="36"/>
      <c r="G36" s="36"/>
      <c r="H36" s="36"/>
      <c r="I36" s="36"/>
      <c r="J36" s="36"/>
    </row>
    <row r="37" spans="1:13" s="29" customFormat="1" ht="26.25">
      <c r="A37" s="26"/>
      <c r="B37" s="27" t="str">
        <f aca="true" t="shared" si="5" ref="B37:J37">B7</f>
        <v>Groove 1</v>
      </c>
      <c r="C37" s="27" t="str">
        <f t="shared" si="5"/>
        <v>Groove 2</v>
      </c>
      <c r="D37" s="27" t="str">
        <f t="shared" si="5"/>
        <v>Groove 3</v>
      </c>
      <c r="E37" s="27" t="str">
        <f t="shared" si="5"/>
        <v>Land 2</v>
      </c>
      <c r="F37" s="27" t="str">
        <f t="shared" si="5"/>
        <v>Land 3</v>
      </c>
      <c r="G37" s="27" t="str">
        <f t="shared" si="5"/>
        <v>Under-crown</v>
      </c>
      <c r="H37" s="27" t="str">
        <f t="shared" si="5"/>
        <v>Thrust</v>
      </c>
      <c r="I37" s="27" t="str">
        <f t="shared" si="5"/>
        <v>Anti-thrust</v>
      </c>
      <c r="J37" s="28" t="str">
        <f t="shared" si="5"/>
        <v>Average Skirt</v>
      </c>
      <c r="K37" s="28" t="s">
        <v>26</v>
      </c>
      <c r="L37" s="28" t="s">
        <v>2</v>
      </c>
      <c r="M37" s="28" t="s">
        <v>4</v>
      </c>
    </row>
    <row r="38" spans="1:17" ht="12.75">
      <c r="A38" s="22" t="str">
        <f aca="true" t="shared" si="6" ref="A38:A57">IF(A8&lt;&gt;"",A8,"")</f>
        <v>HILLS</v>
      </c>
      <c r="B38" s="10">
        <f aca="true" t="shared" si="7" ref="B38:K53">IF(ISNUMBER(B8),IF(B$31=0,0,(B8-B$30)/B$31),"")</f>
      </c>
      <c r="C38" s="10">
        <f t="shared" si="7"/>
      </c>
      <c r="D38" s="10">
        <f t="shared" si="7"/>
      </c>
      <c r="E38" s="10">
        <f t="shared" si="7"/>
      </c>
      <c r="F38" s="10">
        <f t="shared" si="7"/>
      </c>
      <c r="G38" s="10">
        <f t="shared" si="7"/>
      </c>
      <c r="H38" s="10">
        <f t="shared" si="7"/>
      </c>
      <c r="I38" s="10">
        <f t="shared" si="7"/>
      </c>
      <c r="J38" s="10">
        <f t="shared" si="7"/>
      </c>
      <c r="K38" s="10">
        <f t="shared" si="7"/>
        <v>0</v>
      </c>
      <c r="L38" s="10">
        <f aca="true" t="shared" si="8" ref="L38:L57">IF(ISERR(AVERAGE(B38:K38)),"",AVERAGE(B38:K38))</f>
        <v>0</v>
      </c>
      <c r="M38" s="10">
        <f aca="true" t="shared" si="9" ref="M38:M57">IF(ISERR(STDEV(B38:K38)),"",STDEV(B38:K38))</f>
      </c>
      <c r="N38" s="23"/>
      <c r="O38" s="23"/>
      <c r="P38" s="23"/>
      <c r="Q38" s="23"/>
    </row>
    <row r="39" spans="1:13" ht="12.75">
      <c r="A39" s="22" t="str">
        <f t="shared" si="6"/>
        <v>GARCIA, P</v>
      </c>
      <c r="B39" s="10">
        <f t="shared" si="7"/>
      </c>
      <c r="C39" s="10">
        <f t="shared" si="7"/>
      </c>
      <c r="D39" s="10">
        <f t="shared" si="7"/>
      </c>
      <c r="E39" s="10">
        <f t="shared" si="7"/>
      </c>
      <c r="F39" s="10">
        <f t="shared" si="7"/>
      </c>
      <c r="G39" s="10">
        <f t="shared" si="7"/>
      </c>
      <c r="H39" s="10">
        <f t="shared" si="7"/>
      </c>
      <c r="I39" s="10">
        <f t="shared" si="7"/>
      </c>
      <c r="J39" s="10">
        <f t="shared" si="7"/>
      </c>
      <c r="K39" s="10">
        <f t="shared" si="7"/>
        <v>0</v>
      </c>
      <c r="L39" s="10">
        <f t="shared" si="8"/>
        <v>0</v>
      </c>
      <c r="M39" s="10">
        <f t="shared" si="9"/>
      </c>
    </row>
    <row r="40" spans="1:13" ht="12.75">
      <c r="A40" s="22" t="str">
        <f t="shared" si="6"/>
        <v>RODRIGUEZ</v>
      </c>
      <c r="B40" s="10">
        <f t="shared" si="7"/>
      </c>
      <c r="C40" s="10">
        <f t="shared" si="7"/>
      </c>
      <c r="D40" s="10">
        <f t="shared" si="7"/>
      </c>
      <c r="E40" s="10">
        <f t="shared" si="7"/>
      </c>
      <c r="F40" s="10">
        <f t="shared" si="7"/>
      </c>
      <c r="G40" s="10">
        <f t="shared" si="7"/>
      </c>
      <c r="H40" s="10">
        <f t="shared" si="7"/>
      </c>
      <c r="I40" s="10">
        <f t="shared" si="7"/>
      </c>
      <c r="J40" s="10">
        <f t="shared" si="7"/>
      </c>
      <c r="K40" s="10">
        <f t="shared" si="7"/>
        <v>0</v>
      </c>
      <c r="L40" s="10">
        <f t="shared" si="8"/>
        <v>0</v>
      </c>
      <c r="M40" s="10">
        <f t="shared" si="9"/>
      </c>
    </row>
    <row r="41" spans="1:13" ht="12.75">
      <c r="A41" s="22" t="str">
        <f t="shared" si="6"/>
        <v>GARRETT</v>
      </c>
      <c r="B41" s="10">
        <f t="shared" si="7"/>
      </c>
      <c r="C41" s="10">
        <f t="shared" si="7"/>
      </c>
      <c r="D41" s="10">
        <f t="shared" si="7"/>
      </c>
      <c r="E41" s="10">
        <f t="shared" si="7"/>
      </c>
      <c r="F41" s="10">
        <f t="shared" si="7"/>
      </c>
      <c r="G41" s="10">
        <f t="shared" si="7"/>
      </c>
      <c r="H41" s="10">
        <f t="shared" si="7"/>
      </c>
      <c r="I41" s="10">
        <f t="shared" si="7"/>
      </c>
      <c r="J41" s="10">
        <f t="shared" si="7"/>
      </c>
      <c r="K41" s="10">
        <f t="shared" si="7"/>
        <v>0</v>
      </c>
      <c r="L41" s="10">
        <f t="shared" si="8"/>
        <v>0</v>
      </c>
      <c r="M41" s="10">
        <f t="shared" si="9"/>
      </c>
    </row>
    <row r="42" spans="1:13" ht="12.75">
      <c r="A42" s="22" t="str">
        <f t="shared" si="6"/>
        <v>VIERA</v>
      </c>
      <c r="B42" s="10">
        <f t="shared" si="7"/>
      </c>
      <c r="C42" s="10">
        <f t="shared" si="7"/>
      </c>
      <c r="D42" s="10">
        <f t="shared" si="7"/>
      </c>
      <c r="E42" s="10">
        <f t="shared" si="7"/>
      </c>
      <c r="F42" s="10">
        <f t="shared" si="7"/>
      </c>
      <c r="G42" s="10">
        <f t="shared" si="7"/>
      </c>
      <c r="H42" s="10">
        <f t="shared" si="7"/>
      </c>
      <c r="I42" s="10">
        <f t="shared" si="7"/>
      </c>
      <c r="J42" s="10">
        <f t="shared" si="7"/>
      </c>
      <c r="K42" s="10">
        <f t="shared" si="7"/>
        <v>0</v>
      </c>
      <c r="L42" s="10">
        <f t="shared" si="8"/>
        <v>0</v>
      </c>
      <c r="M42" s="10">
        <f t="shared" si="9"/>
      </c>
    </row>
    <row r="43" spans="1:13" ht="12.75">
      <c r="A43" s="22" t="str">
        <f t="shared" si="6"/>
        <v>LOPEZ</v>
      </c>
      <c r="B43" s="10">
        <f t="shared" si="7"/>
      </c>
      <c r="C43" s="10">
        <f t="shared" si="7"/>
      </c>
      <c r="D43" s="10">
        <f t="shared" si="7"/>
      </c>
      <c r="E43" s="10">
        <f t="shared" si="7"/>
      </c>
      <c r="F43" s="10">
        <f t="shared" si="7"/>
      </c>
      <c r="G43" s="10">
        <f t="shared" si="7"/>
      </c>
      <c r="H43" s="10">
        <f t="shared" si="7"/>
      </c>
      <c r="I43" s="10">
        <f t="shared" si="7"/>
      </c>
      <c r="J43" s="10">
        <f t="shared" si="7"/>
      </c>
      <c r="K43" s="10">
        <f t="shared" si="7"/>
        <v>0</v>
      </c>
      <c r="L43" s="10">
        <f t="shared" si="8"/>
        <v>0</v>
      </c>
      <c r="M43" s="10">
        <f t="shared" si="9"/>
      </c>
    </row>
    <row r="44" spans="1:13" ht="12.75">
      <c r="A44" s="22" t="str">
        <f t="shared" si="6"/>
        <v>GARCIA, O</v>
      </c>
      <c r="B44" s="10">
        <f t="shared" si="7"/>
      </c>
      <c r="C44" s="10">
        <f t="shared" si="7"/>
      </c>
      <c r="D44" s="10">
        <f t="shared" si="7"/>
      </c>
      <c r="E44" s="10">
        <f t="shared" si="7"/>
      </c>
      <c r="F44" s="10">
        <f t="shared" si="7"/>
      </c>
      <c r="G44" s="10">
        <f t="shared" si="7"/>
      </c>
      <c r="H44" s="10">
        <f t="shared" si="7"/>
      </c>
      <c r="I44" s="10">
        <f t="shared" si="7"/>
      </c>
      <c r="J44" s="10">
        <f t="shared" si="7"/>
      </c>
      <c r="K44" s="10">
        <f t="shared" si="7"/>
        <v>0</v>
      </c>
      <c r="L44" s="10">
        <f t="shared" si="8"/>
        <v>0</v>
      </c>
      <c r="M44" s="10">
        <f t="shared" si="9"/>
      </c>
    </row>
    <row r="45" spans="1:13" ht="12.75">
      <c r="A45" s="22" t="str">
        <f t="shared" si="6"/>
        <v>CASTILLO</v>
      </c>
      <c r="B45" s="10">
        <f t="shared" si="7"/>
      </c>
      <c r="C45" s="10">
        <f t="shared" si="7"/>
      </c>
      <c r="D45" s="10">
        <f t="shared" si="7"/>
      </c>
      <c r="E45" s="10">
        <f t="shared" si="7"/>
      </c>
      <c r="F45" s="10">
        <f t="shared" si="7"/>
      </c>
      <c r="G45" s="10">
        <f t="shared" si="7"/>
      </c>
      <c r="H45" s="10">
        <f t="shared" si="7"/>
      </c>
      <c r="I45" s="10">
        <f t="shared" si="7"/>
      </c>
      <c r="J45" s="10">
        <f t="shared" si="7"/>
      </c>
      <c r="K45" s="10">
        <f t="shared" si="7"/>
        <v>0</v>
      </c>
      <c r="L45" s="10">
        <f t="shared" si="8"/>
        <v>0</v>
      </c>
      <c r="M45" s="10">
        <f t="shared" si="9"/>
      </c>
    </row>
    <row r="46" spans="1:13" ht="12.75">
      <c r="A46" s="22" t="str">
        <f t="shared" si="6"/>
        <v>CUNNIFF</v>
      </c>
      <c r="B46" s="10">
        <f t="shared" si="7"/>
      </c>
      <c r="C46" s="10">
        <f t="shared" si="7"/>
      </c>
      <c r="D46" s="10">
        <f t="shared" si="7"/>
      </c>
      <c r="E46" s="10">
        <f t="shared" si="7"/>
      </c>
      <c r="F46" s="10">
        <f t="shared" si="7"/>
      </c>
      <c r="G46" s="10">
        <f t="shared" si="7"/>
      </c>
      <c r="H46" s="10">
        <f t="shared" si="7"/>
      </c>
      <c r="I46" s="10">
        <f t="shared" si="7"/>
      </c>
      <c r="J46" s="10">
        <f t="shared" si="7"/>
      </c>
      <c r="K46" s="10">
        <f t="shared" si="7"/>
        <v>0</v>
      </c>
      <c r="L46" s="10">
        <f t="shared" si="8"/>
        <v>0</v>
      </c>
      <c r="M46" s="10">
        <f t="shared" si="9"/>
      </c>
    </row>
    <row r="47" spans="1:13" ht="12.75">
      <c r="A47" s="22" t="str">
        <f t="shared" si="6"/>
        <v>KOBRINETZ</v>
      </c>
      <c r="B47" s="10">
        <f t="shared" si="7"/>
      </c>
      <c r="C47" s="10">
        <f t="shared" si="7"/>
      </c>
      <c r="D47" s="10">
        <f t="shared" si="7"/>
      </c>
      <c r="E47" s="10">
        <f t="shared" si="7"/>
      </c>
      <c r="F47" s="10">
        <f t="shared" si="7"/>
      </c>
      <c r="G47" s="10">
        <f t="shared" si="7"/>
      </c>
      <c r="H47" s="10">
        <f t="shared" si="7"/>
      </c>
      <c r="I47" s="10">
        <f t="shared" si="7"/>
      </c>
      <c r="J47" s="10">
        <f t="shared" si="7"/>
      </c>
      <c r="K47" s="10">
        <f t="shared" si="7"/>
        <v>0</v>
      </c>
      <c r="L47" s="10">
        <f t="shared" si="8"/>
        <v>0</v>
      </c>
      <c r="M47" s="10">
        <f t="shared" si="9"/>
      </c>
    </row>
    <row r="48" spans="1:13" ht="12.75">
      <c r="A48" s="22" t="str">
        <f t="shared" si="6"/>
        <v>TSCHIRHART</v>
      </c>
      <c r="B48" s="10">
        <f t="shared" si="7"/>
      </c>
      <c r="C48" s="10">
        <f t="shared" si="7"/>
      </c>
      <c r="D48" s="10">
        <f t="shared" si="7"/>
      </c>
      <c r="E48" s="10">
        <f t="shared" si="7"/>
      </c>
      <c r="F48" s="10">
        <f t="shared" si="7"/>
      </c>
      <c r="G48" s="10">
        <f t="shared" si="7"/>
      </c>
      <c r="H48" s="10">
        <f t="shared" si="7"/>
      </c>
      <c r="I48" s="10">
        <f t="shared" si="7"/>
      </c>
      <c r="J48" s="10">
        <f t="shared" si="7"/>
      </c>
      <c r="K48" s="10">
        <f t="shared" si="7"/>
        <v>0</v>
      </c>
      <c r="L48" s="10">
        <f t="shared" si="8"/>
        <v>0</v>
      </c>
      <c r="M48" s="10">
        <f t="shared" si="9"/>
      </c>
    </row>
    <row r="49" spans="1:13" ht="12.75">
      <c r="A49" s="22" t="str">
        <f t="shared" si="6"/>
        <v>RAMIREZ</v>
      </c>
      <c r="B49" s="10">
        <f t="shared" si="7"/>
      </c>
      <c r="C49" s="10">
        <f t="shared" si="7"/>
      </c>
      <c r="D49" s="10">
        <f t="shared" si="7"/>
      </c>
      <c r="E49" s="10">
        <f t="shared" si="7"/>
      </c>
      <c r="F49" s="10">
        <f t="shared" si="7"/>
      </c>
      <c r="G49" s="10">
        <f t="shared" si="7"/>
      </c>
      <c r="H49" s="10">
        <f t="shared" si="7"/>
      </c>
      <c r="I49" s="10">
        <f t="shared" si="7"/>
      </c>
      <c r="J49" s="10">
        <f t="shared" si="7"/>
      </c>
      <c r="K49" s="10">
        <f t="shared" si="7"/>
        <v>0</v>
      </c>
      <c r="L49" s="10">
        <f t="shared" si="8"/>
        <v>0</v>
      </c>
      <c r="M49" s="10">
        <f t="shared" si="9"/>
      </c>
    </row>
    <row r="50" spans="1:13" ht="12.75">
      <c r="A50" s="22" t="str">
        <f t="shared" si="6"/>
        <v>ADAMS</v>
      </c>
      <c r="B50" s="10">
        <f t="shared" si="7"/>
      </c>
      <c r="C50" s="10">
        <f t="shared" si="7"/>
      </c>
      <c r="D50" s="10">
        <f t="shared" si="7"/>
      </c>
      <c r="E50" s="10">
        <f t="shared" si="7"/>
      </c>
      <c r="F50" s="10">
        <f t="shared" si="7"/>
      </c>
      <c r="G50" s="10">
        <f t="shared" si="7"/>
      </c>
      <c r="H50" s="10">
        <f t="shared" si="7"/>
      </c>
      <c r="I50" s="10">
        <f t="shared" si="7"/>
      </c>
      <c r="J50" s="10">
        <f t="shared" si="7"/>
      </c>
      <c r="K50" s="10">
        <f t="shared" si="7"/>
        <v>0</v>
      </c>
      <c r="L50" s="10">
        <f t="shared" si="8"/>
        <v>0</v>
      </c>
      <c r="M50" s="10">
        <f t="shared" si="9"/>
      </c>
    </row>
    <row r="51" spans="1:13" ht="12.75">
      <c r="A51" s="22" t="str">
        <f t="shared" si="6"/>
        <v>MACH</v>
      </c>
      <c r="B51" s="10">
        <f t="shared" si="7"/>
      </c>
      <c r="C51" s="10">
        <f t="shared" si="7"/>
      </c>
      <c r="D51" s="10">
        <f t="shared" si="7"/>
      </c>
      <c r="E51" s="10">
        <f t="shared" si="7"/>
      </c>
      <c r="F51" s="10">
        <f t="shared" si="7"/>
      </c>
      <c r="G51" s="10">
        <f t="shared" si="7"/>
      </c>
      <c r="H51" s="10">
        <f t="shared" si="7"/>
      </c>
      <c r="I51" s="10">
        <f t="shared" si="7"/>
      </c>
      <c r="J51" s="10">
        <f t="shared" si="7"/>
      </c>
      <c r="K51" s="10">
        <f t="shared" si="7"/>
        <v>0</v>
      </c>
      <c r="L51" s="10">
        <f t="shared" si="8"/>
        <v>0</v>
      </c>
      <c r="M51" s="10">
        <f t="shared" si="9"/>
      </c>
    </row>
    <row r="52" spans="1:13" ht="12.75">
      <c r="A52" s="22" t="str">
        <f t="shared" si="6"/>
        <v>HSU</v>
      </c>
      <c r="B52" s="10">
        <f t="shared" si="7"/>
      </c>
      <c r="C52" s="10">
        <f t="shared" si="7"/>
      </c>
      <c r="D52" s="10">
        <f t="shared" si="7"/>
      </c>
      <c r="E52" s="10">
        <f t="shared" si="7"/>
      </c>
      <c r="F52" s="10">
        <f t="shared" si="7"/>
      </c>
      <c r="G52" s="10">
        <f t="shared" si="7"/>
      </c>
      <c r="H52" s="10">
        <f t="shared" si="7"/>
      </c>
      <c r="I52" s="10">
        <f t="shared" si="7"/>
      </c>
      <c r="J52" s="10">
        <f t="shared" si="7"/>
      </c>
      <c r="K52" s="10">
        <f t="shared" si="7"/>
        <v>0</v>
      </c>
      <c r="L52" s="10">
        <f t="shared" si="8"/>
        <v>0</v>
      </c>
      <c r="M52" s="10">
        <f t="shared" si="9"/>
      </c>
    </row>
    <row r="53" spans="1:13" ht="12.75">
      <c r="A53" s="22" t="str">
        <f t="shared" si="6"/>
        <v>CAPRONI</v>
      </c>
      <c r="B53" s="10">
        <f t="shared" si="7"/>
      </c>
      <c r="C53" s="10">
        <f t="shared" si="7"/>
      </c>
      <c r="D53" s="10">
        <f t="shared" si="7"/>
      </c>
      <c r="E53" s="10">
        <f t="shared" si="7"/>
      </c>
      <c r="F53" s="10">
        <f t="shared" si="7"/>
      </c>
      <c r="G53" s="10">
        <f t="shared" si="7"/>
      </c>
      <c r="H53" s="10">
        <f t="shared" si="7"/>
      </c>
      <c r="I53" s="10">
        <f t="shared" si="7"/>
      </c>
      <c r="J53" s="10">
        <f t="shared" si="7"/>
      </c>
      <c r="K53" s="10">
        <f t="shared" si="7"/>
        <v>0</v>
      </c>
      <c r="L53" s="10">
        <f t="shared" si="8"/>
        <v>0</v>
      </c>
      <c r="M53" s="10">
        <f t="shared" si="9"/>
      </c>
    </row>
    <row r="54" spans="1:13" ht="12.75">
      <c r="A54" s="22" t="str">
        <f t="shared" si="6"/>
        <v>WALKER</v>
      </c>
      <c r="B54" s="10">
        <f aca="true" t="shared" si="10" ref="B54:K57">IF(ISNUMBER(B24),IF(B$31=0,0,(B24-B$30)/B$31),"")</f>
      </c>
      <c r="C54" s="10">
        <f t="shared" si="10"/>
      </c>
      <c r="D54" s="10">
        <f t="shared" si="10"/>
      </c>
      <c r="E54" s="10">
        <f t="shared" si="10"/>
      </c>
      <c r="F54" s="10">
        <f t="shared" si="10"/>
      </c>
      <c r="G54" s="10">
        <f t="shared" si="10"/>
      </c>
      <c r="H54" s="10">
        <f t="shared" si="10"/>
      </c>
      <c r="I54" s="10">
        <f t="shared" si="10"/>
      </c>
      <c r="J54" s="10">
        <f t="shared" si="10"/>
      </c>
      <c r="K54" s="10">
        <f t="shared" si="10"/>
        <v>0</v>
      </c>
      <c r="L54" s="10">
        <f t="shared" si="8"/>
        <v>0</v>
      </c>
      <c r="M54" s="10">
        <f t="shared" si="9"/>
      </c>
    </row>
    <row r="55" spans="1:13" ht="12.75">
      <c r="A55" s="22" t="str">
        <f t="shared" si="6"/>
        <v>KIRKPATRICK</v>
      </c>
      <c r="B55" s="10">
        <f t="shared" si="10"/>
      </c>
      <c r="C55" s="10">
        <f t="shared" si="10"/>
      </c>
      <c r="D55" s="10">
        <f t="shared" si="10"/>
      </c>
      <c r="E55" s="10">
        <f t="shared" si="10"/>
      </c>
      <c r="F55" s="10">
        <f t="shared" si="10"/>
      </c>
      <c r="G55" s="10">
        <f t="shared" si="10"/>
      </c>
      <c r="H55" s="10">
        <f t="shared" si="10"/>
      </c>
      <c r="I55" s="10">
        <f t="shared" si="10"/>
      </c>
      <c r="J55" s="10">
        <f t="shared" si="10"/>
      </c>
      <c r="K55" s="10">
        <f t="shared" si="10"/>
        <v>0</v>
      </c>
      <c r="L55" s="10">
        <f t="shared" si="8"/>
        <v>0</v>
      </c>
      <c r="M55" s="10">
        <f t="shared" si="9"/>
      </c>
    </row>
    <row r="56" spans="1:13" ht="12.75">
      <c r="A56" s="22" t="str">
        <f t="shared" si="6"/>
        <v>BROWN</v>
      </c>
      <c r="B56" s="10">
        <f t="shared" si="10"/>
      </c>
      <c r="C56" s="10">
        <f t="shared" si="10"/>
      </c>
      <c r="D56" s="10">
        <f t="shared" si="10"/>
      </c>
      <c r="E56" s="10">
        <f t="shared" si="10"/>
      </c>
      <c r="F56" s="10">
        <f t="shared" si="10"/>
      </c>
      <c r="G56" s="10">
        <f t="shared" si="10"/>
      </c>
      <c r="H56" s="10">
        <f t="shared" si="10"/>
      </c>
      <c r="I56" s="10">
        <f t="shared" si="10"/>
      </c>
      <c r="J56" s="10">
        <f t="shared" si="10"/>
      </c>
      <c r="K56" s="10">
        <f t="shared" si="10"/>
        <v>0</v>
      </c>
      <c r="L56" s="10">
        <f t="shared" si="8"/>
        <v>0</v>
      </c>
      <c r="M56" s="10">
        <f t="shared" si="9"/>
      </c>
    </row>
    <row r="57" spans="1:13" ht="12.75">
      <c r="A57" s="22">
        <f t="shared" si="6"/>
      </c>
      <c r="B57" s="10">
        <f t="shared" si="10"/>
      </c>
      <c r="C57" s="10">
        <f t="shared" si="10"/>
      </c>
      <c r="D57" s="10">
        <f t="shared" si="10"/>
      </c>
      <c r="E57" s="10">
        <f t="shared" si="10"/>
      </c>
      <c r="F57" s="10">
        <f t="shared" si="10"/>
      </c>
      <c r="G57" s="10">
        <f t="shared" si="10"/>
      </c>
      <c r="H57" s="10">
        <f t="shared" si="10"/>
      </c>
      <c r="I57" s="10">
        <f t="shared" si="10"/>
      </c>
      <c r="J57" s="10">
        <f t="shared" si="10"/>
      </c>
      <c r="K57" s="10">
        <f t="shared" si="10"/>
      </c>
      <c r="L57" s="10">
        <f t="shared" si="8"/>
      </c>
      <c r="M57" s="10">
        <f t="shared" si="9"/>
      </c>
    </row>
    <row r="58" spans="1:13" ht="12.75">
      <c r="A58" s="7" t="s">
        <v>5</v>
      </c>
      <c r="B58" s="10">
        <f aca="true" t="shared" si="11" ref="B58:M58">IF(ABS(MAX(B38:B57))&gt;=ABS(MIN(B38:B57)),MAX(B38:B57),MIN(B38:B57))</f>
        <v>0</v>
      </c>
      <c r="C58" s="10">
        <f t="shared" si="11"/>
        <v>0</v>
      </c>
      <c r="D58" s="10">
        <f t="shared" si="11"/>
        <v>0</v>
      </c>
      <c r="E58" s="10">
        <f t="shared" si="11"/>
        <v>0</v>
      </c>
      <c r="F58" s="10">
        <f t="shared" si="11"/>
        <v>0</v>
      </c>
      <c r="G58" s="10">
        <f t="shared" si="11"/>
        <v>0</v>
      </c>
      <c r="H58" s="10">
        <f t="shared" si="11"/>
        <v>0</v>
      </c>
      <c r="I58" s="10">
        <f t="shared" si="11"/>
        <v>0</v>
      </c>
      <c r="J58" s="10">
        <f t="shared" si="11"/>
        <v>0</v>
      </c>
      <c r="K58" s="10">
        <f t="shared" si="11"/>
        <v>0</v>
      </c>
      <c r="L58" s="10">
        <f t="shared" si="11"/>
        <v>0</v>
      </c>
      <c r="M58" s="10">
        <f t="shared" si="11"/>
        <v>0</v>
      </c>
    </row>
    <row r="59" spans="1:13" ht="12.75">
      <c r="A59" s="7" t="s">
        <v>6</v>
      </c>
      <c r="B59" s="10">
        <f>IF(MAX(B38:B57)&lt;0,MAX(B38:B57),IF(MIN(B38:B57)&gt;=0,MIN(B38:B57),IF(ABS(DMAX(B37:B57,1,criteria!B1:B2))&lt;MIN(DMIN(B37:B57,1,criteria!B3:B4)),DMAX(B37:B57,1,criteria!B1:B2),DMIN(B37:B57,1,criteria!B3:B4))))</f>
        <v>0</v>
      </c>
      <c r="C59" s="10">
        <f>IF(MAX(C38:C57)&lt;0,MAX(C38:C57),IF(MIN(C38:C57)&gt;=0,MIN(C38:C57),IF(ABS(DMAX(C37:C57,1,criteria!C1:C2))&lt;MIN(DMIN(C37:C57,1,criteria!C3:C4)),DMAX(C37:C57,1,criteria!C1:C2),DMIN(C37:C57,1,criteria!C3:C4))))</f>
        <v>0</v>
      </c>
      <c r="D59" s="10">
        <f>IF(MAX(D38:D57)&lt;0,MAX(D38:D57),IF(MIN(D38:D57)&gt;=0,MIN(D38:D57),IF(ABS(DMAX(D37:D57,1,criteria!D1:D2))&lt;MIN(DMIN(D37:D57,1,criteria!D3:D4)),DMAX(D37:D57,1,criteria!D1:D2),DMIN(D37:D57,1,criteria!D3:D4))))</f>
        <v>0</v>
      </c>
      <c r="E59" s="10">
        <f>IF(MAX(E38:E57)&lt;0,MAX(E38:E57),IF(MIN(E38:E57)&gt;=0,MIN(E38:E57),IF(ABS(DMAX(E37:E57,1,criteria!E1:E2))&lt;MIN(DMIN(E37:E57,1,criteria!E3:E4)),DMAX(E37:E57,1,criteria!E1:E2),DMIN(E37:E57,1,criteria!E3:E4))))</f>
        <v>0</v>
      </c>
      <c r="F59" s="10">
        <f>IF(MAX(F38:F57)&lt;0,MAX(F38:F57),IF(MIN(F38:F57)&gt;=0,MIN(F38:F57),IF(ABS(DMAX(F37:F57,1,criteria!F1:F2))&lt;MIN(DMIN(F37:F57,1,criteria!F3:F4)),DMAX(F37:F57,1,criteria!F1:F2),DMIN(F37:F57,1,criteria!F3:F4))))</f>
        <v>0</v>
      </c>
      <c r="G59" s="10">
        <f>IF(MAX(G38:G57)&lt;0,MAX(G38:G57),IF(MIN(G38:G57)&gt;=0,MIN(G38:G57),IF(ABS(DMAX(G37:G57,1,criteria!G1:G2))&lt;MIN(DMIN(G37:G57,1,criteria!G3:G4)),DMAX(G37:G57,1,criteria!G1:G2),DMIN(G37:G57,1,criteria!G3:G4))))</f>
        <v>0</v>
      </c>
      <c r="H59" s="10">
        <f>IF(MAX(H38:H57)&lt;0,MAX(H38:H57),IF(MIN(H38:H57)&gt;=0,MIN(H38:H57),IF(ABS(DMAX(H37:H57,1,criteria!H1:H2))&lt;MIN(DMIN(H37:H57,1,criteria!H3:H4)),DMAX(H37:H57,1,criteria!H1:H2),DMIN(H37:H57,1,criteria!H3:H4))))</f>
        <v>0</v>
      </c>
      <c r="I59" s="10">
        <f>IF(MAX(I38:I57)&lt;0,MAX(I38:I57),IF(MIN(I38:I57)&gt;=0,MIN(I38:I57),IF(ABS(DMAX(I37:I57,1,criteria!I1:I2))&lt;MIN(DMIN(I37:I57,1,criteria!I3:I4)),DMAX(I37:I57,1,criteria!I1:I2),DMIN(I37:I57,1,criteria!I3:I4))))</f>
        <v>0</v>
      </c>
      <c r="J59" s="10">
        <f>IF(MAX(J38:J57)&lt;0,MAX(J38:J57),IF(MIN(J38:J57)&gt;=0,MIN(J38:J57),IF(ABS(DMAX(J37:J57,1,criteria!J1:J2))&lt;MIN(DMIN(J37:J57,1,criteria!J3:J4)),DMAX(J37:J57,1,criteria!J1:J2),DMIN(J37:J57,1,criteria!J3:J4))))</f>
        <v>0</v>
      </c>
      <c r="K59" s="10">
        <f>IF(MAX(K38:K57)&lt;0,MAX(K38:K57),IF(MIN(K38:K57)&gt;=0,MIN(K38:K57),IF(ABS(DMAX(K37:K57,1,criteria!K1:K2))&lt;MIN(DMIN(K37:K57,1,criteria!K3:K4)),DMAX(K37:K57,1,criteria!K1:K2),DMIN(K37:K57,1,criteria!K3:K4))))</f>
        <v>0</v>
      </c>
      <c r="L59" s="10">
        <f>IF(MAX(L38:L57)&lt;0,MAX(L38:L57),IF(MIN(L38:L57)&gt;=0,MIN(L38:L57),IF(ABS(DMAX(L37:L57,1,criteria!L1:L2))&lt;MIN(DMIN(L37:L57,1,criteria!L3:L4)),DMAX(L37:L57,1,criteria!L1:L2),DMIN(L37:L57,1,criteria!L3:L4))))</f>
        <v>0</v>
      </c>
      <c r="M59" s="10">
        <f>IF(MAX(M38:M57)&lt;0,MAX(M38:M57),IF(MIN(M38:M57)&gt;=0,MIN(M38:M57),IF(ABS(DMAX(M37:M57,1,criteria!M1:M2))&lt;MIN(DMIN(M37:M57,1,criteria!M3:M4)),DMAX(M37:M57,1,criteria!M1:M2),DMIN(M37:M57,1,criteria!M3:M4))))</f>
        <v>0</v>
      </c>
    </row>
    <row r="60" spans="1:13" ht="12.75">
      <c r="A60" s="7" t="s">
        <v>7</v>
      </c>
      <c r="B60" s="10">
        <f aca="true" t="shared" si="12" ref="B60:K60">IF(ISERR(AVERAGE(B38:B57)),"",AVERAGE(B38:B57))</f>
      </c>
      <c r="C60" s="10">
        <f t="shared" si="12"/>
      </c>
      <c r="D60" s="10">
        <f t="shared" si="12"/>
      </c>
      <c r="E60" s="10">
        <f t="shared" si="12"/>
      </c>
      <c r="F60" s="10">
        <f t="shared" si="12"/>
      </c>
      <c r="G60" s="10">
        <f t="shared" si="12"/>
      </c>
      <c r="H60" s="10">
        <f t="shared" si="12"/>
      </c>
      <c r="I60" s="10">
        <f t="shared" si="12"/>
      </c>
      <c r="J60" s="10">
        <f t="shared" si="12"/>
      </c>
      <c r="K60" s="10">
        <f t="shared" si="12"/>
        <v>0</v>
      </c>
      <c r="L60" s="24"/>
      <c r="M60" s="24"/>
    </row>
    <row r="61" spans="1:13" ht="12.75">
      <c r="A61" s="7" t="s">
        <v>8</v>
      </c>
      <c r="B61" s="10">
        <f aca="true" t="shared" si="13" ref="B61:K61">IF(ISERR(STDEV(B38:B57)),"",STDEV(B38:B57))</f>
      </c>
      <c r="C61" s="10">
        <f t="shared" si="13"/>
      </c>
      <c r="D61" s="10">
        <f t="shared" si="13"/>
      </c>
      <c r="E61" s="10">
        <f t="shared" si="13"/>
      </c>
      <c r="F61" s="10">
        <f t="shared" si="13"/>
      </c>
      <c r="G61" s="10">
        <f t="shared" si="13"/>
      </c>
      <c r="H61" s="10">
        <f t="shared" si="13"/>
      </c>
      <c r="I61" s="10">
        <f t="shared" si="13"/>
      </c>
      <c r="J61" s="10">
        <f t="shared" si="13"/>
      </c>
      <c r="K61" s="10">
        <f t="shared" si="13"/>
        <v>0</v>
      </c>
      <c r="L61" s="24"/>
      <c r="M61" s="24"/>
    </row>
    <row r="62" spans="1:13" ht="12.75">
      <c r="A62" s="22" t="s">
        <v>9</v>
      </c>
      <c r="B62" s="10">
        <f aca="true" t="shared" si="14" ref="B62:K62">B30</f>
      </c>
      <c r="C62" s="10">
        <f t="shared" si="14"/>
      </c>
      <c r="D62" s="10">
        <f t="shared" si="14"/>
      </c>
      <c r="E62" s="10">
        <f t="shared" si="14"/>
      </c>
      <c r="F62" s="10">
        <f t="shared" si="14"/>
      </c>
      <c r="G62" s="10">
        <f t="shared" si="14"/>
      </c>
      <c r="H62" s="10">
        <f t="shared" si="14"/>
      </c>
      <c r="I62" s="10">
        <f t="shared" si="14"/>
      </c>
      <c r="J62" s="10">
        <f t="shared" si="14"/>
      </c>
      <c r="K62" s="10">
        <f t="shared" si="14"/>
        <v>0</v>
      </c>
      <c r="L62" s="24"/>
      <c r="M62" s="24"/>
    </row>
    <row r="63" spans="1:13" ht="12.75">
      <c r="A63" s="22" t="s">
        <v>10</v>
      </c>
      <c r="B63" s="10">
        <f aca="true" t="shared" si="15" ref="B63:K63">B31</f>
      </c>
      <c r="C63" s="10">
        <f t="shared" si="15"/>
      </c>
      <c r="D63" s="10">
        <f t="shared" si="15"/>
      </c>
      <c r="E63" s="10">
        <f t="shared" si="15"/>
      </c>
      <c r="F63" s="10">
        <f t="shared" si="15"/>
      </c>
      <c r="G63" s="10">
        <f t="shared" si="15"/>
      </c>
      <c r="H63" s="10">
        <f t="shared" si="15"/>
      </c>
      <c r="I63" s="10">
        <f t="shared" si="15"/>
      </c>
      <c r="J63" s="10">
        <f t="shared" si="15"/>
      </c>
      <c r="K63" s="10">
        <f t="shared" si="15"/>
        <v>0</v>
      </c>
      <c r="L63" s="24"/>
      <c r="M63" s="24"/>
    </row>
    <row r="71" spans="20:24" ht="12">
      <c r="T71" s="16"/>
      <c r="V71" s="16"/>
      <c r="X71" s="16"/>
    </row>
    <row r="72" spans="20:24" ht="12">
      <c r="T72" s="16"/>
      <c r="V72" s="16"/>
      <c r="X72" s="16"/>
    </row>
    <row r="73" spans="20:24" ht="12">
      <c r="T73" s="16"/>
      <c r="V73" s="16"/>
      <c r="X73" s="16"/>
    </row>
    <row r="74" spans="20:24" ht="12">
      <c r="T74" s="16"/>
      <c r="V74" s="16"/>
      <c r="X74" s="16"/>
    </row>
    <row r="75" spans="1:24" ht="12">
      <c r="A75" s="17"/>
      <c r="B75" s="17"/>
      <c r="C75" s="17"/>
      <c r="D75" s="17"/>
      <c r="E75" s="17"/>
      <c r="F75" s="17"/>
      <c r="G75" s="17"/>
      <c r="H75" s="17"/>
      <c r="I75" s="17"/>
      <c r="J75" s="15"/>
      <c r="T75" s="16"/>
      <c r="V75" s="16"/>
      <c r="X75" s="16"/>
    </row>
    <row r="76" spans="1:24" ht="12">
      <c r="A76" s="17"/>
      <c r="B76" s="17"/>
      <c r="C76" s="17"/>
      <c r="D76" s="17"/>
      <c r="E76" s="17"/>
      <c r="F76" s="17"/>
      <c r="G76" s="17"/>
      <c r="H76" s="17"/>
      <c r="I76" s="17"/>
      <c r="J76" s="15"/>
      <c r="T76" s="16"/>
      <c r="V76" s="16"/>
      <c r="X76" s="16"/>
    </row>
    <row r="77" spans="1:24" ht="12">
      <c r="A77" s="17"/>
      <c r="B77" s="17"/>
      <c r="C77" s="17"/>
      <c r="D77" s="17"/>
      <c r="E77" s="17"/>
      <c r="F77" s="17"/>
      <c r="G77" s="17"/>
      <c r="H77" s="17"/>
      <c r="I77" s="17"/>
      <c r="J77" s="15"/>
      <c r="T77" s="16"/>
      <c r="V77" s="16"/>
      <c r="X77" s="16"/>
    </row>
    <row r="78" spans="1:24" ht="12">
      <c r="A78" s="17"/>
      <c r="B78" s="17"/>
      <c r="C78" s="17"/>
      <c r="D78" s="17"/>
      <c r="E78" s="17"/>
      <c r="G78" s="17"/>
      <c r="H78" s="17"/>
      <c r="I78" s="17"/>
      <c r="J78" s="17"/>
      <c r="T78" s="16"/>
      <c r="V78" s="16"/>
      <c r="X78" s="16"/>
    </row>
    <row r="79" spans="1:24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T79" s="16"/>
      <c r="V79" s="16"/>
      <c r="X79" s="16"/>
    </row>
    <row r="80" spans="1:2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T80" s="16"/>
      <c r="V80" s="16"/>
      <c r="X80" s="16"/>
    </row>
    <row r="81" spans="1:2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T81" s="16"/>
      <c r="V81" s="16"/>
      <c r="X81" s="16"/>
    </row>
    <row r="82" spans="1:24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T82" s="16"/>
      <c r="V82" s="16"/>
      <c r="X82" s="16"/>
    </row>
    <row r="83" spans="1:24" ht="12">
      <c r="A83" s="17"/>
      <c r="B83" s="17"/>
      <c r="C83" s="17"/>
      <c r="D83" s="17"/>
      <c r="E83" s="17"/>
      <c r="F83" s="17"/>
      <c r="G83" s="17"/>
      <c r="H83" s="17"/>
      <c r="I83" s="17"/>
      <c r="J83" s="15"/>
      <c r="T83" s="16"/>
      <c r="V83" s="16"/>
      <c r="X83" s="16"/>
    </row>
    <row r="84" spans="1:24" ht="12">
      <c r="A84" s="17"/>
      <c r="B84" s="17"/>
      <c r="C84" s="17"/>
      <c r="D84" s="17"/>
      <c r="E84" s="17"/>
      <c r="F84" s="17"/>
      <c r="G84" s="17"/>
      <c r="H84" s="17"/>
      <c r="I84" s="17"/>
      <c r="J84" s="15"/>
      <c r="T84" s="16"/>
      <c r="V84" s="16"/>
      <c r="X84" s="16"/>
    </row>
    <row r="85" spans="1:24" ht="12">
      <c r="A85" s="17"/>
      <c r="B85" s="17"/>
      <c r="C85" s="17"/>
      <c r="D85" s="17"/>
      <c r="E85" s="17"/>
      <c r="F85" s="17"/>
      <c r="G85" s="17"/>
      <c r="H85" s="17"/>
      <c r="I85" s="17"/>
      <c r="J85" s="15"/>
      <c r="T85" s="16"/>
      <c r="V85" s="16"/>
      <c r="X85" s="16"/>
    </row>
    <row r="86" spans="1:24" ht="12">
      <c r="A86" s="17"/>
      <c r="B86" s="17"/>
      <c r="C86" s="17"/>
      <c r="D86" s="17"/>
      <c r="E86" s="17"/>
      <c r="F86" s="17"/>
      <c r="G86" s="17"/>
      <c r="H86" s="17"/>
      <c r="I86" s="17"/>
      <c r="J86" s="15"/>
      <c r="T86" s="16"/>
      <c r="V86" s="16"/>
      <c r="X86" s="16"/>
    </row>
    <row r="87" spans="1:24" ht="12">
      <c r="A87" s="17"/>
      <c r="B87" s="17"/>
      <c r="C87" s="17"/>
      <c r="D87" s="17"/>
      <c r="E87" s="17"/>
      <c r="F87" s="17"/>
      <c r="G87" s="17"/>
      <c r="H87" s="17"/>
      <c r="I87" s="17"/>
      <c r="J87" s="15"/>
      <c r="T87" s="16"/>
      <c r="V87" s="16"/>
      <c r="X87" s="16"/>
    </row>
    <row r="88" spans="1:24" ht="12">
      <c r="A88" s="17"/>
      <c r="B88" s="17"/>
      <c r="C88" s="17"/>
      <c r="D88" s="17"/>
      <c r="E88" s="17"/>
      <c r="F88" s="17"/>
      <c r="G88" s="17"/>
      <c r="H88" s="17"/>
      <c r="I88" s="17"/>
      <c r="J88" s="15"/>
      <c r="T88" s="16"/>
      <c r="V88" s="16"/>
      <c r="X88" s="16"/>
    </row>
    <row r="89" spans="1:24" ht="12">
      <c r="A89" s="17"/>
      <c r="B89" s="17"/>
      <c r="C89" s="17"/>
      <c r="D89" s="17"/>
      <c r="E89" s="17"/>
      <c r="F89" s="17"/>
      <c r="G89" s="17"/>
      <c r="H89" s="17"/>
      <c r="I89" s="17"/>
      <c r="J89" s="15"/>
      <c r="T89" s="16"/>
      <c r="V89" s="16"/>
      <c r="X89" s="16"/>
    </row>
    <row r="90" spans="1:24" ht="12">
      <c r="A90" s="17"/>
      <c r="B90" s="17"/>
      <c r="C90" s="17"/>
      <c r="D90" s="17"/>
      <c r="E90" s="17"/>
      <c r="F90" s="17"/>
      <c r="G90" s="17"/>
      <c r="H90" s="17"/>
      <c r="I90" s="17"/>
      <c r="J90" s="15"/>
      <c r="T90" s="16"/>
      <c r="V90" s="16"/>
      <c r="X90" s="16"/>
    </row>
    <row r="91" spans="1:24" ht="12">
      <c r="A91" s="17"/>
      <c r="B91" s="17"/>
      <c r="C91" s="17"/>
      <c r="D91" s="17"/>
      <c r="E91" s="17"/>
      <c r="F91" s="17"/>
      <c r="G91" s="17"/>
      <c r="H91" s="17"/>
      <c r="I91" s="17"/>
      <c r="J91" s="15"/>
      <c r="T91" s="16"/>
      <c r="V91" s="16"/>
      <c r="X91" s="16"/>
    </row>
    <row r="92" spans="1:24" ht="12">
      <c r="A92" s="17"/>
      <c r="B92" s="17"/>
      <c r="C92" s="17"/>
      <c r="D92" s="17"/>
      <c r="E92" s="17"/>
      <c r="F92" s="17"/>
      <c r="G92" s="17"/>
      <c r="H92" s="17"/>
      <c r="I92" s="17"/>
      <c r="J92" s="15"/>
      <c r="T92" s="16"/>
      <c r="V92" s="16"/>
      <c r="X92" s="16"/>
    </row>
    <row r="93" spans="1:24" ht="12">
      <c r="A93" s="17"/>
      <c r="B93" s="17"/>
      <c r="C93" s="17"/>
      <c r="D93" s="17"/>
      <c r="E93" s="17"/>
      <c r="F93" s="17"/>
      <c r="G93" s="17"/>
      <c r="H93" s="17"/>
      <c r="I93" s="17"/>
      <c r="J93" s="15"/>
      <c r="T93" s="16"/>
      <c r="V93" s="16"/>
      <c r="X93" s="16"/>
    </row>
    <row r="94" spans="1:24" ht="12">
      <c r="A94" s="17"/>
      <c r="B94" s="17"/>
      <c r="C94" s="17"/>
      <c r="D94" s="17"/>
      <c r="E94" s="17"/>
      <c r="F94" s="17"/>
      <c r="G94" s="17"/>
      <c r="H94" s="17"/>
      <c r="I94" s="17"/>
      <c r="J94" s="15"/>
      <c r="T94" s="16"/>
      <c r="V94" s="16"/>
      <c r="X94" s="16"/>
    </row>
    <row r="95" spans="1:24" ht="12">
      <c r="A95" s="17"/>
      <c r="B95" s="17"/>
      <c r="C95" s="17"/>
      <c r="D95" s="17"/>
      <c r="E95" s="17"/>
      <c r="F95" s="17"/>
      <c r="G95" s="17"/>
      <c r="H95" s="17"/>
      <c r="I95" s="17"/>
      <c r="J95" s="15"/>
      <c r="T95" s="16"/>
      <c r="V95" s="16"/>
      <c r="X95" s="16"/>
    </row>
    <row r="96" spans="1:24" ht="12">
      <c r="A96" s="17"/>
      <c r="B96" s="17"/>
      <c r="C96" s="17"/>
      <c r="D96" s="17"/>
      <c r="E96" s="17"/>
      <c r="F96" s="17"/>
      <c r="G96" s="17"/>
      <c r="H96" s="17"/>
      <c r="I96" s="17"/>
      <c r="J96" s="15"/>
      <c r="T96" s="16"/>
      <c r="V96" s="16"/>
      <c r="X96" s="16"/>
    </row>
    <row r="97" spans="1:24" ht="12">
      <c r="A97" s="17"/>
      <c r="B97" s="17"/>
      <c r="C97" s="17"/>
      <c r="D97" s="17"/>
      <c r="E97" s="17"/>
      <c r="F97" s="17"/>
      <c r="G97" s="17"/>
      <c r="H97" s="17"/>
      <c r="I97" s="17"/>
      <c r="J97" s="15"/>
      <c r="T97" s="16"/>
      <c r="V97" s="16"/>
      <c r="X97" s="16"/>
    </row>
    <row r="98" spans="1:24" ht="12">
      <c r="A98" s="17"/>
      <c r="B98" s="17"/>
      <c r="C98" s="17"/>
      <c r="D98" s="17"/>
      <c r="E98" s="17"/>
      <c r="F98" s="17"/>
      <c r="G98" s="17"/>
      <c r="H98" s="17"/>
      <c r="I98" s="17"/>
      <c r="J98" s="15"/>
      <c r="T98" s="16"/>
      <c r="V98" s="16"/>
      <c r="X98" s="16"/>
    </row>
    <row r="99" spans="1:24" ht="12">
      <c r="A99" s="17"/>
      <c r="B99" s="17"/>
      <c r="C99" s="17"/>
      <c r="D99" s="17"/>
      <c r="E99" s="17"/>
      <c r="F99" s="17"/>
      <c r="G99" s="17"/>
      <c r="H99" s="17"/>
      <c r="I99" s="17"/>
      <c r="J99" s="15"/>
      <c r="T99" s="16"/>
      <c r="V99" s="16"/>
      <c r="X99" s="16"/>
    </row>
    <row r="100" spans="1:24" ht="12">
      <c r="A100" s="17"/>
      <c r="B100" s="17"/>
      <c r="C100" s="17"/>
      <c r="D100" s="17"/>
      <c r="E100" s="17"/>
      <c r="F100" s="17"/>
      <c r="G100" s="17"/>
      <c r="H100" s="17"/>
      <c r="I100" s="17"/>
      <c r="J100" s="15"/>
      <c r="T100" s="16"/>
      <c r="V100" s="16"/>
      <c r="X100" s="16"/>
    </row>
    <row r="101" spans="20:24" ht="12">
      <c r="T101" s="16"/>
      <c r="V101" s="16"/>
      <c r="X101" s="16"/>
    </row>
    <row r="102" spans="20:24" ht="12">
      <c r="T102" s="16"/>
      <c r="V102" s="16"/>
      <c r="X102" s="16"/>
    </row>
    <row r="103" spans="20:24" ht="12">
      <c r="T103" s="16"/>
      <c r="V103" s="16"/>
      <c r="X103" s="16"/>
    </row>
    <row r="104" spans="20:24" ht="12">
      <c r="T104" s="16"/>
      <c r="V104" s="16"/>
      <c r="X104" s="16"/>
    </row>
    <row r="105" spans="20:24" ht="12">
      <c r="T105" s="16"/>
      <c r="V105" s="16"/>
      <c r="X105" s="16"/>
    </row>
    <row r="106" spans="20:24" ht="12">
      <c r="T106" s="16"/>
      <c r="V106" s="16"/>
      <c r="X106" s="16"/>
    </row>
    <row r="107" spans="2:24" ht="12">
      <c r="B107" s="17"/>
      <c r="C107" s="17"/>
      <c r="D107" s="17"/>
      <c r="E107" s="17"/>
      <c r="F107" s="17"/>
      <c r="G107" s="17"/>
      <c r="H107" s="17"/>
      <c r="T107" s="16"/>
      <c r="V107" s="16"/>
      <c r="X107" s="16"/>
    </row>
    <row r="108" spans="20:24" ht="12">
      <c r="T108" s="16"/>
      <c r="V108" s="16"/>
      <c r="X108" s="16"/>
    </row>
    <row r="109" spans="2:24" ht="12">
      <c r="B109" s="17"/>
      <c r="C109" s="17"/>
      <c r="D109" s="17"/>
      <c r="E109" s="17"/>
      <c r="F109" s="17"/>
      <c r="G109" s="17"/>
      <c r="H109" s="17"/>
      <c r="I109" s="17"/>
      <c r="T109" s="16"/>
      <c r="V109" s="16"/>
      <c r="X109" s="16"/>
    </row>
    <row r="110" spans="2:24" ht="12">
      <c r="B110" s="17"/>
      <c r="C110" s="17"/>
      <c r="D110" s="17"/>
      <c r="E110" s="17"/>
      <c r="F110" s="17"/>
      <c r="G110" s="17"/>
      <c r="H110" s="17"/>
      <c r="I110" s="17"/>
      <c r="T110" s="16"/>
      <c r="V110" s="16"/>
      <c r="X110" s="16"/>
    </row>
    <row r="111" spans="2:24" ht="12">
      <c r="B111" s="17"/>
      <c r="C111" s="17"/>
      <c r="D111" s="17"/>
      <c r="E111" s="17"/>
      <c r="F111" s="17"/>
      <c r="G111" s="17"/>
      <c r="H111" s="17"/>
      <c r="I111" s="17"/>
      <c r="T111" s="16"/>
      <c r="V111" s="16"/>
      <c r="X111" s="16"/>
    </row>
    <row r="112" spans="2:24" ht="12">
      <c r="B112" s="17"/>
      <c r="C112" s="17"/>
      <c r="D112" s="17"/>
      <c r="E112" s="17"/>
      <c r="F112" s="17"/>
      <c r="G112" s="17"/>
      <c r="H112" s="17"/>
      <c r="I112" s="17"/>
      <c r="T112" s="16"/>
      <c r="V112" s="16"/>
      <c r="X112" s="16"/>
    </row>
    <row r="113" spans="2:24" ht="12">
      <c r="B113" s="17"/>
      <c r="C113" s="17"/>
      <c r="D113" s="17"/>
      <c r="E113" s="17"/>
      <c r="F113" s="17"/>
      <c r="G113" s="17"/>
      <c r="H113" s="17"/>
      <c r="I113" s="17"/>
      <c r="T113" s="16"/>
      <c r="V113" s="16"/>
      <c r="X113" s="16"/>
    </row>
    <row r="114" spans="2:24" ht="12">
      <c r="B114" s="17"/>
      <c r="C114" s="17"/>
      <c r="D114" s="17"/>
      <c r="E114" s="17"/>
      <c r="F114" s="17"/>
      <c r="G114" s="17"/>
      <c r="H114" s="17"/>
      <c r="I114" s="17"/>
      <c r="T114" s="16"/>
      <c r="V114" s="16"/>
      <c r="X114" s="16"/>
    </row>
    <row r="115" spans="2:24" ht="12">
      <c r="B115" s="17"/>
      <c r="C115" s="17"/>
      <c r="D115" s="17"/>
      <c r="E115" s="17"/>
      <c r="F115" s="17"/>
      <c r="G115" s="17"/>
      <c r="H115" s="17"/>
      <c r="I115" s="17"/>
      <c r="T115" s="16"/>
      <c r="V115" s="16"/>
      <c r="X115" s="16"/>
    </row>
    <row r="116" spans="2:24" ht="12">
      <c r="B116" s="17"/>
      <c r="C116" s="17"/>
      <c r="D116" s="17"/>
      <c r="E116" s="17"/>
      <c r="F116" s="17"/>
      <c r="G116" s="17"/>
      <c r="H116" s="17"/>
      <c r="I116" s="17"/>
      <c r="T116" s="16"/>
      <c r="V116" s="16"/>
      <c r="X116" s="16"/>
    </row>
    <row r="117" spans="2:24" ht="12">
      <c r="B117" s="17"/>
      <c r="C117" s="17"/>
      <c r="D117" s="17"/>
      <c r="E117" s="17"/>
      <c r="F117" s="17"/>
      <c r="G117" s="17"/>
      <c r="H117" s="17"/>
      <c r="I117" s="17"/>
      <c r="T117" s="16"/>
      <c r="V117" s="16"/>
      <c r="X117" s="16"/>
    </row>
    <row r="118" spans="2:24" ht="12">
      <c r="B118" s="17"/>
      <c r="C118" s="17"/>
      <c r="D118" s="17"/>
      <c r="E118" s="17"/>
      <c r="F118" s="17"/>
      <c r="G118" s="17"/>
      <c r="H118" s="17"/>
      <c r="I118" s="17"/>
      <c r="J118" s="17"/>
      <c r="T118" s="16"/>
      <c r="V118" s="16"/>
      <c r="X118" s="16"/>
    </row>
    <row r="119" spans="2:24" ht="12">
      <c r="B119" s="17"/>
      <c r="C119" s="17"/>
      <c r="D119" s="17"/>
      <c r="E119" s="17"/>
      <c r="F119" s="17"/>
      <c r="G119" s="17"/>
      <c r="H119" s="17"/>
      <c r="I119" s="17"/>
      <c r="J119" s="17"/>
      <c r="T119" s="16"/>
      <c r="V119" s="16"/>
      <c r="X119" s="16"/>
    </row>
    <row r="120" spans="2:24" ht="12">
      <c r="B120" s="17"/>
      <c r="C120" s="17"/>
      <c r="D120" s="17"/>
      <c r="E120" s="17"/>
      <c r="F120" s="17"/>
      <c r="G120" s="17"/>
      <c r="H120" s="17"/>
      <c r="I120" s="17"/>
      <c r="J120" s="17"/>
      <c r="T120" s="16"/>
      <c r="V120" s="16"/>
      <c r="X120" s="16"/>
    </row>
    <row r="121" spans="2:24" ht="12">
      <c r="B121" s="17"/>
      <c r="C121" s="17"/>
      <c r="D121" s="17"/>
      <c r="E121" s="17"/>
      <c r="F121" s="17"/>
      <c r="G121" s="17"/>
      <c r="H121" s="17"/>
      <c r="I121" s="17"/>
      <c r="J121" s="17"/>
      <c r="T121" s="16"/>
      <c r="V121" s="16"/>
      <c r="X121" s="16"/>
    </row>
    <row r="122" spans="2:24" ht="12">
      <c r="B122" s="17"/>
      <c r="C122" s="17"/>
      <c r="D122" s="17"/>
      <c r="E122" s="17"/>
      <c r="F122" s="17"/>
      <c r="G122" s="17"/>
      <c r="H122" s="17"/>
      <c r="I122" s="17"/>
      <c r="J122" s="17"/>
      <c r="T122" s="16"/>
      <c r="V122" s="16"/>
      <c r="X122" s="16"/>
    </row>
    <row r="123" spans="2:24" ht="12">
      <c r="B123" s="17"/>
      <c r="C123" s="17"/>
      <c r="D123" s="17"/>
      <c r="E123" s="17"/>
      <c r="F123" s="17"/>
      <c r="G123" s="17"/>
      <c r="H123" s="17"/>
      <c r="I123" s="17"/>
      <c r="T123" s="16"/>
      <c r="V123" s="16"/>
      <c r="X123" s="16"/>
    </row>
    <row r="124" spans="2:24" ht="12">
      <c r="B124" s="17"/>
      <c r="C124" s="17"/>
      <c r="D124" s="17"/>
      <c r="E124" s="17"/>
      <c r="F124" s="17"/>
      <c r="G124" s="17"/>
      <c r="H124" s="17"/>
      <c r="I124" s="17"/>
      <c r="T124" s="16"/>
      <c r="V124" s="16"/>
      <c r="X124" s="16"/>
    </row>
    <row r="125" spans="2:24" ht="12">
      <c r="B125" s="17"/>
      <c r="C125" s="17"/>
      <c r="D125" s="17"/>
      <c r="E125" s="17"/>
      <c r="F125" s="17"/>
      <c r="G125" s="17"/>
      <c r="H125" s="17"/>
      <c r="I125" s="17"/>
      <c r="T125" s="16"/>
      <c r="V125" s="16"/>
      <c r="X125" s="16"/>
    </row>
    <row r="126" spans="2:24" ht="12">
      <c r="B126" s="17"/>
      <c r="C126" s="17"/>
      <c r="D126" s="17"/>
      <c r="E126" s="17"/>
      <c r="F126" s="17"/>
      <c r="G126" s="17"/>
      <c r="H126" s="17"/>
      <c r="I126" s="17"/>
      <c r="T126" s="16"/>
      <c r="V126" s="16"/>
      <c r="X126" s="16"/>
    </row>
    <row r="127" spans="2:24" ht="12">
      <c r="B127" s="17"/>
      <c r="C127" s="17"/>
      <c r="D127" s="17"/>
      <c r="E127" s="17"/>
      <c r="F127" s="17"/>
      <c r="G127" s="17"/>
      <c r="H127" s="17"/>
      <c r="I127" s="17"/>
      <c r="T127" s="16"/>
      <c r="V127" s="16"/>
      <c r="X127" s="16"/>
    </row>
    <row r="128" spans="2:24" ht="12">
      <c r="B128" s="17"/>
      <c r="C128" s="17"/>
      <c r="D128" s="17"/>
      <c r="E128" s="17"/>
      <c r="F128" s="17"/>
      <c r="G128" s="17"/>
      <c r="H128" s="17"/>
      <c r="I128" s="17"/>
      <c r="T128" s="16"/>
      <c r="V128" s="16"/>
      <c r="X128" s="16"/>
    </row>
    <row r="129" spans="2:24" ht="12">
      <c r="B129" s="17"/>
      <c r="C129" s="17"/>
      <c r="D129" s="17"/>
      <c r="E129" s="17"/>
      <c r="F129" s="17"/>
      <c r="G129" s="17"/>
      <c r="H129" s="17"/>
      <c r="I129" s="17"/>
      <c r="T129" s="16"/>
      <c r="V129" s="16"/>
      <c r="X129" s="16"/>
    </row>
    <row r="130" spans="2:24" ht="12">
      <c r="B130" s="17"/>
      <c r="C130" s="17"/>
      <c r="D130" s="17"/>
      <c r="E130" s="17"/>
      <c r="F130" s="17"/>
      <c r="G130" s="17"/>
      <c r="H130" s="17"/>
      <c r="I130" s="17"/>
      <c r="T130" s="16"/>
      <c r="V130" s="16"/>
      <c r="X130" s="16"/>
    </row>
    <row r="131" spans="2:24" ht="12">
      <c r="B131" s="17"/>
      <c r="C131" s="17"/>
      <c r="D131" s="17"/>
      <c r="E131" s="17"/>
      <c r="F131" s="17"/>
      <c r="G131" s="17"/>
      <c r="H131" s="17"/>
      <c r="I131" s="17"/>
      <c r="T131" s="16"/>
      <c r="V131" s="16"/>
      <c r="X131" s="16"/>
    </row>
    <row r="132" spans="2:24" ht="12">
      <c r="B132" s="17"/>
      <c r="C132" s="17"/>
      <c r="D132" s="17"/>
      <c r="E132" s="17"/>
      <c r="F132" s="17"/>
      <c r="G132" s="17"/>
      <c r="H132" s="17"/>
      <c r="I132" s="17"/>
      <c r="T132" s="16"/>
      <c r="V132" s="16"/>
      <c r="X132" s="16"/>
    </row>
    <row r="133" spans="2:24" ht="12">
      <c r="B133" s="17"/>
      <c r="C133" s="17"/>
      <c r="D133" s="17"/>
      <c r="E133" s="17"/>
      <c r="F133" s="17"/>
      <c r="G133" s="17"/>
      <c r="H133" s="17"/>
      <c r="I133" s="17"/>
      <c r="T133" s="16"/>
      <c r="V133" s="16"/>
      <c r="X133" s="16"/>
    </row>
    <row r="134" spans="2:24" ht="12">
      <c r="B134" s="17"/>
      <c r="C134" s="17"/>
      <c r="D134" s="17"/>
      <c r="E134" s="17"/>
      <c r="F134" s="17"/>
      <c r="G134" s="17"/>
      <c r="H134" s="17"/>
      <c r="I134" s="17"/>
      <c r="T134" s="16"/>
      <c r="V134" s="16"/>
      <c r="X134" s="16"/>
    </row>
    <row r="135" spans="2:24" ht="12">
      <c r="B135" s="17"/>
      <c r="C135" s="17"/>
      <c r="D135" s="17"/>
      <c r="E135" s="17"/>
      <c r="F135" s="17"/>
      <c r="G135" s="17"/>
      <c r="H135" s="17"/>
      <c r="I135" s="17"/>
      <c r="T135" s="16"/>
      <c r="V135" s="16"/>
      <c r="X135" s="16"/>
    </row>
    <row r="136" spans="2:24" ht="12">
      <c r="B136" s="17"/>
      <c r="C136" s="17"/>
      <c r="D136" s="17"/>
      <c r="E136" s="17"/>
      <c r="F136" s="17"/>
      <c r="G136" s="17"/>
      <c r="H136" s="17"/>
      <c r="I136" s="17"/>
      <c r="T136" s="16"/>
      <c r="V136" s="16"/>
      <c r="X136" s="16"/>
    </row>
    <row r="137" spans="2:24" ht="12">
      <c r="B137" s="17"/>
      <c r="C137" s="17"/>
      <c r="D137" s="17"/>
      <c r="E137" s="17"/>
      <c r="F137" s="17"/>
      <c r="G137" s="17"/>
      <c r="H137" s="17"/>
      <c r="I137" s="17"/>
      <c r="T137" s="16"/>
      <c r="V137" s="16"/>
      <c r="X137" s="16"/>
    </row>
    <row r="138" spans="2:24" ht="12">
      <c r="B138" s="17"/>
      <c r="C138" s="17"/>
      <c r="D138" s="17"/>
      <c r="E138" s="17"/>
      <c r="F138" s="17"/>
      <c r="G138" s="17"/>
      <c r="H138" s="17"/>
      <c r="I138" s="17"/>
      <c r="T138" s="16"/>
      <c r="V138" s="16"/>
      <c r="X138" s="16"/>
    </row>
    <row r="139" spans="2:24" ht="12">
      <c r="B139" s="17"/>
      <c r="C139" s="17"/>
      <c r="D139" s="17"/>
      <c r="E139" s="17"/>
      <c r="F139" s="17"/>
      <c r="G139" s="17"/>
      <c r="H139" s="17"/>
      <c r="I139" s="17"/>
      <c r="T139" s="16"/>
      <c r="V139" s="16"/>
      <c r="X139" s="16"/>
    </row>
    <row r="140" spans="2:24" ht="12">
      <c r="B140" s="17"/>
      <c r="C140" s="17"/>
      <c r="D140" s="17"/>
      <c r="E140" s="17"/>
      <c r="F140" s="17"/>
      <c r="G140" s="17"/>
      <c r="H140" s="17"/>
      <c r="I140" s="17"/>
      <c r="T140" s="16"/>
      <c r="V140" s="16"/>
      <c r="X140" s="16"/>
    </row>
    <row r="141" spans="2:24" ht="12">
      <c r="B141" s="17"/>
      <c r="C141" s="17"/>
      <c r="D141" s="17"/>
      <c r="E141" s="17"/>
      <c r="F141" s="17"/>
      <c r="G141" s="17"/>
      <c r="H141" s="17"/>
      <c r="I141" s="17"/>
      <c r="T141" s="16"/>
      <c r="V141" s="16"/>
      <c r="X141" s="16"/>
    </row>
    <row r="142" spans="2:24" ht="12">
      <c r="B142" s="17"/>
      <c r="C142" s="17"/>
      <c r="D142" s="17"/>
      <c r="E142" s="17"/>
      <c r="F142" s="17"/>
      <c r="G142" s="17"/>
      <c r="H142" s="17"/>
      <c r="I142" s="17"/>
      <c r="T142" s="16"/>
      <c r="V142" s="16"/>
      <c r="X142" s="16"/>
    </row>
    <row r="143" spans="2:24" ht="12">
      <c r="B143" s="17"/>
      <c r="C143" s="17"/>
      <c r="D143" s="17"/>
      <c r="E143" s="17"/>
      <c r="F143" s="17"/>
      <c r="G143" s="17"/>
      <c r="H143" s="17"/>
      <c r="I143" s="17"/>
      <c r="T143" s="16"/>
      <c r="V143" s="16"/>
      <c r="X143" s="16"/>
    </row>
    <row r="144" spans="2:24" ht="12">
      <c r="B144" s="17"/>
      <c r="C144" s="17"/>
      <c r="D144" s="17"/>
      <c r="E144" s="17"/>
      <c r="F144" s="17"/>
      <c r="G144" s="17"/>
      <c r="H144" s="17"/>
      <c r="I144" s="17"/>
      <c r="T144" s="16"/>
      <c r="V144" s="16"/>
      <c r="X144" s="16"/>
    </row>
    <row r="145" spans="2:24" ht="12">
      <c r="B145" s="17"/>
      <c r="C145" s="17"/>
      <c r="D145" s="17"/>
      <c r="E145" s="17"/>
      <c r="F145" s="17"/>
      <c r="G145" s="17"/>
      <c r="H145" s="17"/>
      <c r="I145" s="17"/>
      <c r="T145" s="16"/>
      <c r="V145" s="16"/>
      <c r="X145" s="16"/>
    </row>
    <row r="146" spans="2:24" ht="12">
      <c r="B146" s="17"/>
      <c r="C146" s="17"/>
      <c r="D146" s="17"/>
      <c r="E146" s="17"/>
      <c r="F146" s="17"/>
      <c r="G146" s="17"/>
      <c r="H146" s="17"/>
      <c r="I146" s="17"/>
      <c r="T146" s="16"/>
      <c r="V146" s="16"/>
      <c r="X146" s="16"/>
    </row>
    <row r="147" spans="2:24" ht="12">
      <c r="B147" s="17"/>
      <c r="C147" s="17"/>
      <c r="D147" s="17"/>
      <c r="E147" s="17"/>
      <c r="F147" s="17"/>
      <c r="G147" s="17"/>
      <c r="H147" s="17"/>
      <c r="I147" s="17"/>
      <c r="T147" s="16"/>
      <c r="X147" s="16"/>
    </row>
    <row r="148" spans="2:24" ht="12">
      <c r="B148" s="17"/>
      <c r="C148" s="17"/>
      <c r="D148" s="17"/>
      <c r="E148" s="17"/>
      <c r="F148" s="17"/>
      <c r="G148" s="17"/>
      <c r="H148" s="17"/>
      <c r="I148" s="17"/>
      <c r="X148" s="16"/>
    </row>
    <row r="149" spans="2:24" ht="12">
      <c r="B149" s="17"/>
      <c r="C149" s="17"/>
      <c r="D149" s="17"/>
      <c r="E149" s="17"/>
      <c r="F149" s="17"/>
      <c r="G149" s="17"/>
      <c r="H149" s="17"/>
      <c r="I149" s="17"/>
      <c r="X149" s="16"/>
    </row>
    <row r="150" spans="2:24" ht="12">
      <c r="B150" s="17"/>
      <c r="C150" s="17"/>
      <c r="D150" s="17"/>
      <c r="E150" s="17"/>
      <c r="F150" s="17"/>
      <c r="G150" s="17"/>
      <c r="H150" s="17"/>
      <c r="I150" s="17"/>
      <c r="X150" s="16"/>
    </row>
    <row r="151" spans="2:9" ht="12">
      <c r="B151" s="17"/>
      <c r="C151" s="17"/>
      <c r="D151" s="17"/>
      <c r="E151" s="17"/>
      <c r="F151" s="17"/>
      <c r="G151" s="17"/>
      <c r="H151" s="17"/>
      <c r="I151" s="17"/>
    </row>
    <row r="152" spans="2:9" ht="12">
      <c r="B152" s="17"/>
      <c r="C152" s="17"/>
      <c r="D152" s="17"/>
      <c r="E152" s="17"/>
      <c r="F152" s="17"/>
      <c r="G152" s="17"/>
      <c r="H152" s="17"/>
      <c r="I152" s="17"/>
    </row>
    <row r="153" spans="2:9" ht="12">
      <c r="B153" s="17"/>
      <c r="C153" s="17"/>
      <c r="D153" s="17"/>
      <c r="E153" s="17"/>
      <c r="F153" s="17"/>
      <c r="G153" s="17"/>
      <c r="H153" s="17"/>
      <c r="I153" s="17"/>
    </row>
    <row r="154" spans="2:9" ht="12">
      <c r="B154" s="17"/>
      <c r="C154" s="17"/>
      <c r="D154" s="17"/>
      <c r="E154" s="17"/>
      <c r="F154" s="17"/>
      <c r="G154" s="17"/>
      <c r="H154" s="17"/>
      <c r="I154" s="17"/>
    </row>
    <row r="155" spans="2:9" ht="12">
      <c r="B155" s="17"/>
      <c r="C155" s="17"/>
      <c r="D155" s="17"/>
      <c r="E155" s="17"/>
      <c r="F155" s="17"/>
      <c r="G155" s="17"/>
      <c r="H155" s="17"/>
      <c r="I155" s="17"/>
    </row>
    <row r="156" spans="2:9" ht="12">
      <c r="B156" s="17"/>
      <c r="C156" s="17"/>
      <c r="D156" s="17"/>
      <c r="E156" s="17"/>
      <c r="F156" s="17"/>
      <c r="G156" s="17"/>
      <c r="H156" s="17"/>
      <c r="I156" s="17"/>
    </row>
    <row r="157" spans="2:9" ht="12">
      <c r="B157" s="17"/>
      <c r="C157" s="17"/>
      <c r="D157" s="17"/>
      <c r="E157" s="17"/>
      <c r="F157" s="17"/>
      <c r="G157" s="17"/>
      <c r="H157" s="17"/>
      <c r="I157" s="17"/>
    </row>
    <row r="158" spans="2:10" ht="12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2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2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2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2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9" ht="12">
      <c r="B163" s="17"/>
      <c r="C163" s="17"/>
      <c r="D163" s="17"/>
      <c r="E163" s="17"/>
      <c r="F163" s="17"/>
      <c r="G163" s="17"/>
      <c r="H163" s="17"/>
      <c r="I163" s="17"/>
    </row>
    <row r="164" spans="2:9" ht="12">
      <c r="B164" s="17"/>
      <c r="C164" s="17"/>
      <c r="D164" s="17"/>
      <c r="E164" s="17"/>
      <c r="F164" s="17"/>
      <c r="G164" s="17"/>
      <c r="H164" s="17"/>
      <c r="I164" s="17"/>
    </row>
    <row r="165" spans="2:9" ht="12">
      <c r="B165" s="17"/>
      <c r="C165" s="17"/>
      <c r="D165" s="17"/>
      <c r="E165" s="17"/>
      <c r="F165" s="17"/>
      <c r="G165" s="17"/>
      <c r="H165" s="17"/>
      <c r="I165" s="17"/>
    </row>
    <row r="166" spans="2:9" ht="12">
      <c r="B166" s="17"/>
      <c r="C166" s="17"/>
      <c r="D166" s="17"/>
      <c r="E166" s="17"/>
      <c r="F166" s="17"/>
      <c r="G166" s="17"/>
      <c r="H166" s="17"/>
      <c r="I166" s="17"/>
    </row>
    <row r="167" spans="2:9" ht="12">
      <c r="B167" s="17"/>
      <c r="C167" s="17"/>
      <c r="D167" s="17"/>
      <c r="E167" s="17"/>
      <c r="F167" s="17"/>
      <c r="G167" s="17"/>
      <c r="H167" s="17"/>
      <c r="I167" s="17"/>
    </row>
    <row r="168" spans="2:9" ht="12">
      <c r="B168" s="17"/>
      <c r="C168" s="17"/>
      <c r="D168" s="17"/>
      <c r="E168" s="17"/>
      <c r="F168" s="17"/>
      <c r="G168" s="17"/>
      <c r="H168" s="17"/>
      <c r="I168" s="17"/>
    </row>
    <row r="169" spans="2:9" ht="12">
      <c r="B169" s="17"/>
      <c r="C169" s="17"/>
      <c r="D169" s="17"/>
      <c r="E169" s="17"/>
      <c r="F169" s="17"/>
      <c r="G169" s="17"/>
      <c r="H169" s="17"/>
      <c r="I169" s="17"/>
    </row>
  </sheetData>
  <mergeCells count="6">
    <mergeCell ref="B6:J6"/>
    <mergeCell ref="C4:J4"/>
    <mergeCell ref="C34:J34"/>
    <mergeCell ref="B36:J36"/>
    <mergeCell ref="B35:J35"/>
    <mergeCell ref="B5:J5"/>
  </mergeCells>
  <printOptions/>
  <pageMargins left="0.75" right="0.75" top="1" bottom="1" header="0.5" footer="0.5"/>
  <pageSetup fitToHeight="1" fitToWidth="1" horizontalDpi="300" verticalDpi="3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"/>
  <sheetViews>
    <sheetView workbookViewId="0" topLeftCell="A1">
      <selection activeCell="A1" sqref="A1"/>
    </sheetView>
  </sheetViews>
  <sheetFormatPr defaultColWidth="9.00390625" defaultRowHeight="12.75"/>
  <cols>
    <col min="1" max="16384" width="8.875" style="4" customWidth="1"/>
  </cols>
  <sheetData>
    <row r="1" spans="1:17" ht="12.75">
      <c r="A1" s="6"/>
      <c r="B1" s="7" t="str">
        <f>1!B7</f>
        <v>Groove 1</v>
      </c>
      <c r="C1" s="7" t="str">
        <f>1!C7</f>
        <v>Groove 2</v>
      </c>
      <c r="D1" s="7" t="str">
        <f>1!D7</f>
        <v>Groove 3</v>
      </c>
      <c r="E1" s="7" t="str">
        <f>1!E7</f>
        <v>Land 2</v>
      </c>
      <c r="F1" s="7" t="str">
        <f>1!F7</f>
        <v>Land 3</v>
      </c>
      <c r="G1" s="7" t="str">
        <f>1!G7</f>
        <v>Under-crown</v>
      </c>
      <c r="H1" s="7" t="str">
        <f>1!H7</f>
        <v>Thrust</v>
      </c>
      <c r="I1" s="7" t="str">
        <f>1!I7</f>
        <v>Anti-thrust</v>
      </c>
      <c r="J1" s="7" t="str">
        <f>1!J7</f>
        <v>Average Skirt</v>
      </c>
      <c r="K1" s="7" t="str">
        <f>1!K7</f>
        <v>WPD</v>
      </c>
      <c r="L1" s="9" t="s">
        <v>2</v>
      </c>
      <c r="M1" s="9" t="s">
        <v>4</v>
      </c>
      <c r="N1" s="12"/>
      <c r="O1" s="12"/>
      <c r="P1" s="12"/>
      <c r="Q1" s="12"/>
    </row>
    <row r="2" spans="2:13" ht="12">
      <c r="B2" s="4" t="s">
        <v>14</v>
      </c>
      <c r="C2" s="4" t="s">
        <v>14</v>
      </c>
      <c r="D2" s="4" t="s">
        <v>14</v>
      </c>
      <c r="E2" s="4" t="s">
        <v>14</v>
      </c>
      <c r="F2" s="4" t="s">
        <v>14</v>
      </c>
      <c r="G2" s="4" t="s">
        <v>14</v>
      </c>
      <c r="H2" s="4" t="s">
        <v>14</v>
      </c>
      <c r="I2" s="4" t="s">
        <v>14</v>
      </c>
      <c r="J2" s="4" t="s">
        <v>14</v>
      </c>
      <c r="K2" s="4" t="s">
        <v>14</v>
      </c>
      <c r="L2" s="4" t="s">
        <v>14</v>
      </c>
      <c r="M2" s="4" t="s">
        <v>14</v>
      </c>
    </row>
    <row r="3" spans="1:17" ht="12.75">
      <c r="A3" s="6"/>
      <c r="B3" s="7" t="str">
        <f>1!B7</f>
        <v>Groove 1</v>
      </c>
      <c r="C3" s="7" t="str">
        <f>1!C7</f>
        <v>Groove 2</v>
      </c>
      <c r="D3" s="7" t="str">
        <f>1!D7</f>
        <v>Groove 3</v>
      </c>
      <c r="E3" s="7" t="str">
        <f>1!E7</f>
        <v>Land 2</v>
      </c>
      <c r="F3" s="7" t="str">
        <f>1!F7</f>
        <v>Land 3</v>
      </c>
      <c r="G3" s="7" t="str">
        <f>1!G7</f>
        <v>Under-crown</v>
      </c>
      <c r="H3" s="7" t="str">
        <f>1!H7</f>
        <v>Thrust</v>
      </c>
      <c r="I3" s="7" t="str">
        <f>1!I7</f>
        <v>Anti-thrust</v>
      </c>
      <c r="J3" s="7" t="str">
        <f>1!J7</f>
        <v>Average Skirt</v>
      </c>
      <c r="K3" s="7" t="str">
        <f>1!K7</f>
        <v>WPD</v>
      </c>
      <c r="L3" s="9" t="s">
        <v>2</v>
      </c>
      <c r="M3" s="9" t="s">
        <v>4</v>
      </c>
      <c r="N3" s="12"/>
      <c r="O3" s="12"/>
      <c r="P3" s="12"/>
      <c r="Q3" s="12"/>
    </row>
    <row r="4" spans="2:13" ht="12">
      <c r="B4" s="4" t="s">
        <v>15</v>
      </c>
      <c r="C4" s="4" t="s">
        <v>15</v>
      </c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  <c r="I4" s="4" t="s">
        <v>15</v>
      </c>
      <c r="J4" s="4" t="s">
        <v>15</v>
      </c>
      <c r="K4" s="4" t="s">
        <v>15</v>
      </c>
      <c r="L4" s="4" t="s">
        <v>15</v>
      </c>
      <c r="M4" s="4" t="s">
        <v>15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J2"/>
  <sheetViews>
    <sheetView workbookViewId="0" topLeftCell="A1">
      <selection activeCell="A1" sqref="A1"/>
    </sheetView>
  </sheetViews>
  <sheetFormatPr defaultColWidth="9.00390625" defaultRowHeight="12.75"/>
  <sheetData>
    <row r="1" spans="2:10" ht="12">
      <c r="B1" t="s">
        <v>27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J1" t="s">
        <v>33</v>
      </c>
    </row>
    <row r="2" spans="2:10" ht="12">
      <c r="B2">
        <v>0.05</v>
      </c>
      <c r="C2">
        <v>0.1</v>
      </c>
      <c r="D2">
        <v>0.2</v>
      </c>
      <c r="E2">
        <v>0.15</v>
      </c>
      <c r="F2">
        <v>0.3</v>
      </c>
      <c r="G2">
        <v>0.1</v>
      </c>
      <c r="J2">
        <v>0.1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Shell Oil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 Oil Company</dc:creator>
  <cp:keywords/>
  <dc:description/>
  <cp:lastModifiedBy>Scott Parke</cp:lastModifiedBy>
  <cp:lastPrinted>2002-09-25T15:21:47Z</cp:lastPrinted>
  <dcterms:created xsi:type="dcterms:W3CDTF">1999-03-05T21:55:02Z</dcterms:created>
  <dcterms:modified xsi:type="dcterms:W3CDTF">2002-09-25T21:00:56Z</dcterms:modified>
  <cp:category/>
  <cp:version/>
  <cp:contentType/>
  <cp:contentStatus/>
</cp:coreProperties>
</file>