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6600" tabRatio="92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criteria" sheetId="6" state="hidden" r:id="rId6"/>
    <sheet name="weighting" sheetId="7" state="hidden" r:id="rId7"/>
  </sheets>
  <definedNames>
    <definedName name="\t" localSheetId="0">'1'!$T$72:$X$163</definedName>
    <definedName name="\t" localSheetId="1">'2'!$T$72:$X$163</definedName>
    <definedName name="\t" localSheetId="2">'3'!$T$72:$X$163</definedName>
    <definedName name="\t" localSheetId="3">'4'!$T$72:$X$163</definedName>
    <definedName name="\t" localSheetId="4">'5'!$T$72:$X$163</definedName>
    <definedName name="\t">#REF!</definedName>
  </definedNames>
  <calcPr fullCalcOnLoad="1"/>
</workbook>
</file>

<file path=xl/sharedStrings.xml><?xml version="1.0" encoding="utf-8"?>
<sst xmlns="http://schemas.openxmlformats.org/spreadsheetml/2006/main" count="151" uniqueCount="54">
  <si>
    <t>MAXIMUM</t>
  </si>
  <si>
    <t>MINIMUM</t>
  </si>
  <si>
    <t>MEAN</t>
  </si>
  <si>
    <t>STD.DEV.</t>
  </si>
  <si>
    <t>STD</t>
  </si>
  <si>
    <t>Yi MAXIMUM</t>
  </si>
  <si>
    <t>Yi MINIMUM</t>
  </si>
  <si>
    <t>Yi MEAN</t>
  </si>
  <si>
    <t>Yi STD</t>
  </si>
  <si>
    <t>Ratings MEAN</t>
  </si>
  <si>
    <t>Ratings STD</t>
  </si>
  <si>
    <t>PART ID =</t>
  </si>
  <si>
    <t>RATED VALUES</t>
  </si>
  <si>
    <t>Yi VALUES</t>
  </si>
  <si>
    <t>&lt;0</t>
  </si>
  <si>
    <t>&gt;=0</t>
  </si>
  <si>
    <t>GARRETT</t>
  </si>
  <si>
    <t>Groove 1</t>
  </si>
  <si>
    <t>Groove 2</t>
  </si>
  <si>
    <t>Groove 3</t>
  </si>
  <si>
    <t>Land 2</t>
  </si>
  <si>
    <t>Land 3</t>
  </si>
  <si>
    <t>Thrust</t>
  </si>
  <si>
    <t>Anti-thrust</t>
  </si>
  <si>
    <t>Under-crown</t>
  </si>
  <si>
    <t>Average Skirt</t>
  </si>
  <si>
    <t>WPD</t>
  </si>
  <si>
    <t>wfg1</t>
  </si>
  <si>
    <t>wfg2</t>
  </si>
  <si>
    <t>wfg3</t>
  </si>
  <si>
    <t>wfl2</t>
  </si>
  <si>
    <t>wfl3</t>
  </si>
  <si>
    <t>wfuc</t>
  </si>
  <si>
    <t>wfpsv</t>
  </si>
  <si>
    <t>Light Duty Rating Workshop</t>
  </si>
  <si>
    <t>LOPEZ</t>
  </si>
  <si>
    <t>RODRIGUEZ</t>
  </si>
  <si>
    <t>September 23,2002</t>
  </si>
  <si>
    <t>HILLS</t>
  </si>
  <si>
    <t>VIERA</t>
  </si>
  <si>
    <t>GARCIA, P</t>
  </si>
  <si>
    <t>GARCIA, O</t>
  </si>
  <si>
    <t>CASTILLO</t>
  </si>
  <si>
    <t>CUNNIFF</t>
  </si>
  <si>
    <t>KOBRINETZ</t>
  </si>
  <si>
    <t>WALKER</t>
  </si>
  <si>
    <t>TSCHIRHART</t>
  </si>
  <si>
    <t>RAMIREZ</t>
  </si>
  <si>
    <t>ADAMS</t>
  </si>
  <si>
    <t>CAPRONI</t>
  </si>
  <si>
    <t>1A - screened</t>
  </si>
  <si>
    <t>2A - screened</t>
  </si>
  <si>
    <t>3A - screened</t>
  </si>
  <si>
    <t>4A - screened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</si>
</sst>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_)"/>
    <numFmt numFmtId="167" formatCode="0.0_)"/>
    <numFmt numFmtId="168" formatCode="mmmm\-yy"/>
    <numFmt numFmtId="169" formatCode="0.000"/>
    <numFmt numFmtId="170" formatCode="0.0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166" fontId="2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/>
    </xf>
    <xf numFmtId="2" fontId="1" fillId="0" borderId="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37</v>
      </c>
      <c r="B1" s="1"/>
      <c r="E1" s="1"/>
      <c r="F1" s="11" t="s">
        <v>34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1" t="s">
        <v>50</v>
      </c>
      <c r="C4" s="32"/>
      <c r="D4" s="32"/>
      <c r="E4" s="32"/>
      <c r="F4" s="32"/>
      <c r="G4" s="32"/>
      <c r="H4" s="32"/>
      <c r="I4" s="32"/>
      <c r="J4" s="32"/>
      <c r="K4" s="32"/>
    </row>
    <row r="5" spans="1:11" ht="12.75">
      <c r="A5" s="1"/>
      <c r="B5" s="37" t="s">
        <v>12</v>
      </c>
      <c r="C5" s="37"/>
      <c r="D5" s="37"/>
      <c r="E5" s="37"/>
      <c r="F5" s="37"/>
      <c r="G5" s="37"/>
      <c r="H5" s="37"/>
      <c r="I5" s="37"/>
      <c r="J5" s="37"/>
      <c r="K5" s="20"/>
    </row>
    <row r="6" spans="1:11" ht="12.75">
      <c r="A6" s="1"/>
      <c r="B6" s="34"/>
      <c r="C6" s="34"/>
      <c r="D6" s="34"/>
      <c r="E6" s="34"/>
      <c r="F6" s="34"/>
      <c r="G6" s="34"/>
      <c r="H6" s="34"/>
      <c r="I6" s="34"/>
      <c r="J6" s="34"/>
      <c r="K6" s="20"/>
    </row>
    <row r="7" spans="1:11" s="29" customFormat="1" ht="26.25">
      <c r="A7" s="26"/>
      <c r="B7" s="27" t="s">
        <v>17</v>
      </c>
      <c r="C7" s="27" t="s">
        <v>18</v>
      </c>
      <c r="D7" s="27" t="s">
        <v>19</v>
      </c>
      <c r="E7" s="27" t="s">
        <v>20</v>
      </c>
      <c r="F7" s="27" t="s">
        <v>21</v>
      </c>
      <c r="G7" s="27" t="s">
        <v>24</v>
      </c>
      <c r="H7" s="27" t="s">
        <v>22</v>
      </c>
      <c r="I7" s="27" t="s">
        <v>23</v>
      </c>
      <c r="J7" s="28" t="s">
        <v>25</v>
      </c>
      <c r="K7" s="28" t="s">
        <v>26</v>
      </c>
    </row>
    <row r="8" spans="1:11" ht="12.75">
      <c r="A8" s="18" t="s">
        <v>38</v>
      </c>
      <c r="B8" s="30">
        <v>0.75</v>
      </c>
      <c r="C8" s="30">
        <v>0.7</v>
      </c>
      <c r="D8" s="30">
        <v>9.37</v>
      </c>
      <c r="E8" s="30">
        <v>0.9</v>
      </c>
      <c r="F8" s="30">
        <v>0.75</v>
      </c>
      <c r="G8" s="30">
        <v>1.35</v>
      </c>
      <c r="H8" s="30">
        <v>9.8</v>
      </c>
      <c r="I8" s="30">
        <v>9.8</v>
      </c>
      <c r="J8" s="10">
        <f aca="true" t="shared" si="0" ref="J8:J27">IF(ISERR(AVERAGE(H8:I8)),"",AVERAGE(H8:I8))</f>
        <v>9.8</v>
      </c>
      <c r="K8" s="30">
        <f>IF(ISBLANK(A8),"",weighting!$B$2*B8+weighting!$C$2*C8+weighting!$D$2*D8+weighting!$E$2*E8+weighting!$F$2*F8+weighting!$G$2*G8+weighting!$J$2*J8)</f>
        <v>3.4564999999999997</v>
      </c>
    </row>
    <row r="9" spans="1:11" ht="12.75">
      <c r="A9" s="18" t="s">
        <v>40</v>
      </c>
      <c r="B9" s="30">
        <v>0.75</v>
      </c>
      <c r="C9" s="30">
        <v>0.68</v>
      </c>
      <c r="D9" s="30">
        <v>9.3</v>
      </c>
      <c r="E9" s="30">
        <v>1.08</v>
      </c>
      <c r="F9" s="30">
        <v>0.75</v>
      </c>
      <c r="G9" s="30">
        <v>1.18</v>
      </c>
      <c r="H9" s="30">
        <v>9.94</v>
      </c>
      <c r="I9" s="30">
        <v>9.94</v>
      </c>
      <c r="J9" s="10">
        <f t="shared" si="0"/>
        <v>9.94</v>
      </c>
      <c r="K9" s="30">
        <f>IF(ISBLANK(A9),"",weighting!$B$2*B9+weighting!$C$2*C9+weighting!$D$2*D9+weighting!$E$2*E9+weighting!$F$2*F9+weighting!$G$2*G9+weighting!$J$2*J9)</f>
        <v>3.4645</v>
      </c>
    </row>
    <row r="10" spans="1:11" ht="12.75">
      <c r="A10" s="18" t="s">
        <v>36</v>
      </c>
      <c r="B10" s="30">
        <v>0.75</v>
      </c>
      <c r="C10" s="30">
        <v>0.71</v>
      </c>
      <c r="D10" s="30">
        <v>9.48</v>
      </c>
      <c r="E10" s="30">
        <v>0.98</v>
      </c>
      <c r="F10" s="30">
        <v>0.75</v>
      </c>
      <c r="G10" s="30">
        <v>0.85</v>
      </c>
      <c r="H10" s="30">
        <v>9.9</v>
      </c>
      <c r="I10" s="30">
        <v>9.9</v>
      </c>
      <c r="J10" s="10">
        <f t="shared" si="0"/>
        <v>9.9</v>
      </c>
      <c r="K10" s="30">
        <f>IF(ISBLANK(A10),"",weighting!$B$2*B10+weighting!$C$2*C10+weighting!$D$2*D10+weighting!$E$2*E10+weighting!$F$2*F10+weighting!$G$2*G10+weighting!$J$2*J10)</f>
        <v>3.4515000000000002</v>
      </c>
    </row>
    <row r="11" spans="1:11" ht="12.75">
      <c r="A11" s="18" t="s">
        <v>16</v>
      </c>
      <c r="B11" s="30">
        <v>0.75</v>
      </c>
      <c r="C11" s="30">
        <v>0.7</v>
      </c>
      <c r="D11" s="30">
        <v>9.55</v>
      </c>
      <c r="E11" s="30">
        <v>0.77</v>
      </c>
      <c r="F11" s="30">
        <v>0.75</v>
      </c>
      <c r="G11" s="30">
        <v>1.23</v>
      </c>
      <c r="H11" s="30">
        <v>9.8</v>
      </c>
      <c r="I11" s="30">
        <v>9.9</v>
      </c>
      <c r="J11" s="10">
        <f t="shared" si="0"/>
        <v>9.850000000000001</v>
      </c>
      <c r="K11" s="30">
        <f>IF(ISBLANK(A11),"",weighting!$B$2*B11+weighting!$C$2*C11+weighting!$D$2*D11+weighting!$E$2*E11+weighting!$F$2*F11+weighting!$G$2*G11+weighting!$J$2*J11)</f>
        <v>3.466</v>
      </c>
    </row>
    <row r="12" spans="1:11" ht="12.75">
      <c r="A12" s="18" t="s">
        <v>39</v>
      </c>
      <c r="B12" s="30">
        <v>0.75</v>
      </c>
      <c r="C12" s="30">
        <v>0.69</v>
      </c>
      <c r="D12" s="30">
        <v>9.8</v>
      </c>
      <c r="E12" s="30">
        <v>0.95</v>
      </c>
      <c r="F12" s="30">
        <v>0.84</v>
      </c>
      <c r="G12" s="30">
        <v>2.07</v>
      </c>
      <c r="H12" s="30">
        <v>10</v>
      </c>
      <c r="I12" s="30">
        <v>10</v>
      </c>
      <c r="J12" s="10">
        <f t="shared" si="0"/>
        <v>10</v>
      </c>
      <c r="K12" s="30">
        <f>IF(ISBLANK(A12),"",weighting!$B$2*B12+weighting!$C$2*C12+weighting!$D$2*D12+weighting!$E$2*E12+weighting!$F$2*F12+weighting!$G$2*G12+weighting!$J$2*J12)</f>
        <v>3.668</v>
      </c>
    </row>
    <row r="13" spans="1:11" ht="12.75">
      <c r="A13" s="18" t="s">
        <v>35</v>
      </c>
      <c r="B13" s="30">
        <v>0.75</v>
      </c>
      <c r="C13" s="30">
        <v>0.74</v>
      </c>
      <c r="D13" s="30">
        <v>9.58</v>
      </c>
      <c r="E13" s="30">
        <v>1.08</v>
      </c>
      <c r="F13" s="30">
        <v>0.75</v>
      </c>
      <c r="G13" s="30">
        <v>1.3</v>
      </c>
      <c r="H13" s="30">
        <v>9.8</v>
      </c>
      <c r="I13" s="30">
        <v>9.9</v>
      </c>
      <c r="J13" s="10">
        <f t="shared" si="0"/>
        <v>9.850000000000001</v>
      </c>
      <c r="K13" s="30">
        <f>IF(ISBLANK(A13),"",weighting!$B$2*B13+weighting!$C$2*C13+weighting!$D$2*D13+weighting!$E$2*E13+weighting!$F$2*F13+weighting!$G$2*G13+weighting!$J$2*J13)</f>
        <v>3.5295000000000005</v>
      </c>
    </row>
    <row r="14" spans="1:11" ht="12.75">
      <c r="A14" s="18" t="s">
        <v>41</v>
      </c>
      <c r="B14" s="30">
        <v>0.75</v>
      </c>
      <c r="C14" s="30">
        <v>0.72</v>
      </c>
      <c r="D14" s="30">
        <v>9.42</v>
      </c>
      <c r="E14" s="30">
        <v>0.94</v>
      </c>
      <c r="F14" s="30">
        <v>0.75</v>
      </c>
      <c r="G14" s="30">
        <v>1.3</v>
      </c>
      <c r="H14" s="30">
        <v>9.98</v>
      </c>
      <c r="I14" s="30">
        <v>10</v>
      </c>
      <c r="J14" s="10">
        <f t="shared" si="0"/>
        <v>9.99</v>
      </c>
      <c r="K14" s="30">
        <f>IF(ISBLANK(A14),"",weighting!$B$2*B14+weighting!$C$2*C14+weighting!$D$2*D14+weighting!$E$2*E14+weighting!$F$2*F14+weighting!$G$2*G14+weighting!$J$2*J14)</f>
        <v>3.4885</v>
      </c>
    </row>
    <row r="15" spans="1:11" ht="12.75">
      <c r="A15" s="18" t="s">
        <v>42</v>
      </c>
      <c r="B15" s="30">
        <v>0.75</v>
      </c>
      <c r="C15" s="30">
        <v>0.71</v>
      </c>
      <c r="D15" s="30">
        <v>9.39</v>
      </c>
      <c r="E15" s="30">
        <v>0.85</v>
      </c>
      <c r="F15" s="30">
        <v>0.75</v>
      </c>
      <c r="G15" s="30">
        <v>1.25</v>
      </c>
      <c r="H15" s="30">
        <v>10</v>
      </c>
      <c r="I15" s="30">
        <v>10</v>
      </c>
      <c r="J15" s="10">
        <f t="shared" si="0"/>
        <v>10</v>
      </c>
      <c r="K15" s="30">
        <f>IF(ISBLANK(A15),"",weighting!$B$2*B15+weighting!$C$2*C15+weighting!$D$2*D15+weighting!$E$2*E15+weighting!$F$2*F15+weighting!$G$2*G15+weighting!$J$2*J15)</f>
        <v>3.4640000000000004</v>
      </c>
    </row>
    <row r="16" spans="1:11" ht="12.75">
      <c r="A16" s="18" t="s">
        <v>43</v>
      </c>
      <c r="B16" s="30">
        <v>0.48</v>
      </c>
      <c r="C16" s="30">
        <v>0.73</v>
      </c>
      <c r="D16" s="30">
        <v>9.62</v>
      </c>
      <c r="E16" s="30">
        <v>0.85</v>
      </c>
      <c r="F16" s="30">
        <v>0.75</v>
      </c>
      <c r="G16" s="30">
        <v>1.07</v>
      </c>
      <c r="H16" s="30">
        <v>9.94</v>
      </c>
      <c r="I16" s="30">
        <v>10</v>
      </c>
      <c r="J16" s="10">
        <f t="shared" si="0"/>
        <v>9.969999999999999</v>
      </c>
      <c r="K16" s="30">
        <f>IF(ISBLANK(A16),"",weighting!$B$2*B16+weighting!$C$2*C16+weighting!$D$2*D16+weighting!$E$2*E16+weighting!$F$2*F16+weighting!$G$2*G16+weighting!$J$2*J16)</f>
        <v>3.4775</v>
      </c>
    </row>
    <row r="17" spans="1:11" ht="12.75">
      <c r="A17" s="18" t="s">
        <v>44</v>
      </c>
      <c r="B17" s="30">
        <v>0.75</v>
      </c>
      <c r="C17" s="30">
        <v>0.71</v>
      </c>
      <c r="D17" s="30">
        <v>9.3</v>
      </c>
      <c r="E17" s="30">
        <v>0.99</v>
      </c>
      <c r="F17" s="30">
        <v>0.75</v>
      </c>
      <c r="G17" s="30">
        <v>1.01</v>
      </c>
      <c r="H17" s="30">
        <v>9.9</v>
      </c>
      <c r="I17" s="30">
        <v>9.9</v>
      </c>
      <c r="J17" s="10">
        <f t="shared" si="0"/>
        <v>9.9</v>
      </c>
      <c r="K17" s="30">
        <f>IF(ISBLANK(A17),"",weighting!$B$2*B17+weighting!$C$2*C17+weighting!$D$2*D17+weighting!$E$2*E17+weighting!$F$2*F17+weighting!$G$2*G17+weighting!$J$2*J17)</f>
        <v>3.4330000000000007</v>
      </c>
    </row>
    <row r="18" spans="1:11" ht="12.75">
      <c r="A18" s="18" t="s">
        <v>46</v>
      </c>
      <c r="B18" s="30">
        <v>0.75</v>
      </c>
      <c r="C18" s="30">
        <v>0.75</v>
      </c>
      <c r="D18" s="30">
        <v>9.53</v>
      </c>
      <c r="E18" s="30">
        <v>0.52</v>
      </c>
      <c r="F18" s="30">
        <v>0.75</v>
      </c>
      <c r="G18" s="30">
        <v>1.5</v>
      </c>
      <c r="H18" s="30">
        <v>9.8</v>
      </c>
      <c r="I18" s="30">
        <v>9.8</v>
      </c>
      <c r="J18" s="10">
        <f t="shared" si="0"/>
        <v>9.8</v>
      </c>
      <c r="K18" s="30">
        <f>IF(ISBLANK(A18),"",weighting!$B$2*B18+weighting!$C$2*C18+weighting!$D$2*D18+weighting!$E$2*E18+weighting!$F$2*F18+weighting!$G$2*G18+weighting!$J$2*J18)</f>
        <v>3.4515</v>
      </c>
    </row>
    <row r="19" spans="1:11" ht="12.75">
      <c r="A19" s="18" t="s">
        <v>47</v>
      </c>
      <c r="B19" s="30">
        <v>0.75</v>
      </c>
      <c r="C19" s="30">
        <v>0.71</v>
      </c>
      <c r="D19" s="30">
        <v>8.62</v>
      </c>
      <c r="E19" s="30">
        <v>0.92</v>
      </c>
      <c r="F19" s="30">
        <v>0.75</v>
      </c>
      <c r="G19" s="30">
        <v>1.24</v>
      </c>
      <c r="H19" s="30">
        <v>9.96</v>
      </c>
      <c r="I19" s="30">
        <v>10</v>
      </c>
      <c r="J19" s="10">
        <f t="shared" si="0"/>
        <v>9.98</v>
      </c>
      <c r="K19" s="30">
        <f>IF(ISBLANK(A19),"",weighting!$B$2*B19+weighting!$C$2*C19+weighting!$D$2*D19+weighting!$E$2*E19+weighting!$F$2*F19+weighting!$G$2*G19+weighting!$J$2*J19)</f>
        <v>3.3175000000000003</v>
      </c>
    </row>
    <row r="20" spans="1:11" ht="12.75">
      <c r="A20" s="18" t="s">
        <v>48</v>
      </c>
      <c r="B20" s="30">
        <v>0.65</v>
      </c>
      <c r="C20" s="30">
        <v>0.7</v>
      </c>
      <c r="D20" s="30">
        <v>9.01</v>
      </c>
      <c r="E20" s="30">
        <v>1.03</v>
      </c>
      <c r="F20" s="30">
        <v>0.75</v>
      </c>
      <c r="G20" s="30">
        <v>0.75</v>
      </c>
      <c r="H20" s="30">
        <v>9.9</v>
      </c>
      <c r="I20" s="30">
        <v>9.9</v>
      </c>
      <c r="J20" s="10">
        <f t="shared" si="0"/>
        <v>9.9</v>
      </c>
      <c r="K20" s="30">
        <f>IF(ISBLANK(A20),"",weighting!$B$2*B20+weighting!$C$2*C20+weighting!$D$2*D20+weighting!$E$2*E20+weighting!$F$2*F20+weighting!$G$2*G20+weighting!$J$2*J20)</f>
        <v>3.3490000000000006</v>
      </c>
    </row>
    <row r="21" spans="1:11" ht="12.75">
      <c r="A21" s="18"/>
      <c r="B21" s="30"/>
      <c r="C21" s="30"/>
      <c r="D21" s="30"/>
      <c r="E21" s="30"/>
      <c r="F21" s="30"/>
      <c r="G21" s="30"/>
      <c r="H21" s="30"/>
      <c r="I21" s="30"/>
      <c r="J21" s="10">
        <f t="shared" si="0"/>
      </c>
      <c r="K21" s="30">
        <f>IF(ISBLANK(A21),"",weighting!$B$2*B21+weighting!$C$2*C21+weighting!$D$2*D21+weighting!$E$2*E21+weighting!$F$2*F21+weighting!$G$2*G21+weighting!$J$2*J21)</f>
      </c>
    </row>
    <row r="22" spans="1:11" ht="12.75">
      <c r="A22" s="18"/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IF(ISBLANK(A22),"",weighting!$B$2*B22+weighting!$C$2*C22+weighting!$D$2*D22+weighting!$E$2*E22+weighting!$F$2*F22+weighting!$G$2*G22+weighting!$J$2*J22)</f>
      </c>
    </row>
    <row r="23" spans="1:11" ht="12.75">
      <c r="A23" s="18" t="s">
        <v>49</v>
      </c>
      <c r="B23" s="30">
        <v>0.75</v>
      </c>
      <c r="C23" s="30">
        <v>0.75</v>
      </c>
      <c r="D23" s="30">
        <v>9.62</v>
      </c>
      <c r="E23" s="30">
        <v>0.75</v>
      </c>
      <c r="F23" s="30">
        <v>0.8</v>
      </c>
      <c r="G23" s="30">
        <v>0.75</v>
      </c>
      <c r="H23" s="30">
        <v>9.9</v>
      </c>
      <c r="I23" s="30">
        <v>10</v>
      </c>
      <c r="J23" s="10">
        <f t="shared" si="0"/>
        <v>9.95</v>
      </c>
      <c r="K23" s="30">
        <f>IF(ISBLANK(A23),"",weighting!$B$2*B23+weighting!$C$2*C23+weighting!$D$2*D23+weighting!$E$2*E23+weighting!$F$2*F23+weighting!$G$2*G23+weighting!$J$2*J23)</f>
        <v>3.4589999999999996</v>
      </c>
    </row>
    <row r="24" spans="1:11" ht="12.75">
      <c r="A24" s="18" t="s">
        <v>45</v>
      </c>
      <c r="B24" s="30">
        <v>0.57</v>
      </c>
      <c r="C24" s="30">
        <v>0.72</v>
      </c>
      <c r="D24" s="30">
        <v>8.65</v>
      </c>
      <c r="E24" s="30">
        <v>1.05</v>
      </c>
      <c r="F24" s="30">
        <v>0.83</v>
      </c>
      <c r="G24" s="30">
        <v>0.98</v>
      </c>
      <c r="H24" s="30">
        <v>9.8</v>
      </c>
      <c r="I24" s="30">
        <v>9.9</v>
      </c>
      <c r="J24" s="10">
        <f t="shared" si="0"/>
        <v>9.850000000000001</v>
      </c>
      <c r="K24" s="30">
        <f>IF(ISBLANK(A24),"",weighting!$B$2*B24+weighting!$C$2*C24+weighting!$D$2*D24+weighting!$E$2*E24+weighting!$F$2*F24+weighting!$G$2*G24+weighting!$J$2*J24)</f>
        <v>3.3200000000000003</v>
      </c>
    </row>
    <row r="25" spans="1:11" ht="12.75">
      <c r="A25" s="18"/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IF(ISBLANK(A25),"",weighting!$B$2*B25+weighting!$C$2*C25+weighting!$D$2*D25+weighting!$E$2*E25+weighting!$F$2*F25+weighting!$G$2*G25+weighting!$J$2*J25)</f>
      </c>
    </row>
    <row r="26" spans="1:11" ht="12.75">
      <c r="A26" s="18"/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IF(ISBLANK(A26),"",weighting!$B$2*B26+weighting!$C$2*C26+weighting!$D$2*D26+weighting!$E$2*E26+weighting!$F$2*F26+weighting!$G$2*G26+weighting!$J$2*J26)</f>
      </c>
    </row>
    <row r="27" spans="1:11" ht="12.75">
      <c r="A27" s="18"/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0.75</v>
      </c>
      <c r="C28" s="8">
        <f t="shared" si="1"/>
        <v>0.75</v>
      </c>
      <c r="D28" s="8">
        <f t="shared" si="1"/>
        <v>9.8</v>
      </c>
      <c r="E28" s="8">
        <f t="shared" si="1"/>
        <v>1.08</v>
      </c>
      <c r="F28" s="8">
        <f t="shared" si="1"/>
        <v>0.84</v>
      </c>
      <c r="G28" s="8">
        <f t="shared" si="1"/>
        <v>2.07</v>
      </c>
      <c r="H28" s="8">
        <f t="shared" si="1"/>
        <v>10</v>
      </c>
      <c r="I28" s="8">
        <f t="shared" si="1"/>
        <v>10</v>
      </c>
      <c r="J28" s="8">
        <f t="shared" si="1"/>
        <v>10</v>
      </c>
      <c r="K28" s="8">
        <f t="shared" si="1"/>
        <v>3.668</v>
      </c>
    </row>
    <row r="29" spans="1:11" ht="12.75">
      <c r="A29" s="7" t="s">
        <v>1</v>
      </c>
      <c r="B29" s="8">
        <f aca="true" t="shared" si="2" ref="B29:K29">IF(COUNTBLANK(B8:B27)=20,"",MIN(B8:B27))</f>
        <v>0.48</v>
      </c>
      <c r="C29" s="8">
        <f t="shared" si="2"/>
        <v>0.68</v>
      </c>
      <c r="D29" s="8">
        <f t="shared" si="2"/>
        <v>8.62</v>
      </c>
      <c r="E29" s="8">
        <f t="shared" si="2"/>
        <v>0.52</v>
      </c>
      <c r="F29" s="8">
        <f t="shared" si="2"/>
        <v>0.75</v>
      </c>
      <c r="G29" s="8">
        <f t="shared" si="2"/>
        <v>0.75</v>
      </c>
      <c r="H29" s="8">
        <f t="shared" si="2"/>
        <v>9.8</v>
      </c>
      <c r="I29" s="8">
        <f t="shared" si="2"/>
        <v>9.8</v>
      </c>
      <c r="J29" s="8">
        <f t="shared" si="2"/>
        <v>9.8</v>
      </c>
      <c r="K29" s="8">
        <f t="shared" si="2"/>
        <v>3.3175000000000003</v>
      </c>
    </row>
    <row r="30" spans="1:11" ht="12.75">
      <c r="A30" s="7" t="s">
        <v>2</v>
      </c>
      <c r="B30" s="8">
        <f aca="true" t="shared" si="3" ref="B30:K30">IF(ISERR(AVERAGE(B8:B27)),"",AVERAGE(B8:B27))</f>
        <v>0.7133333333333334</v>
      </c>
      <c r="C30" s="8">
        <f t="shared" si="3"/>
        <v>0.7146666666666666</v>
      </c>
      <c r="D30" s="8">
        <f t="shared" si="3"/>
        <v>9.349333333333334</v>
      </c>
      <c r="E30" s="8">
        <f t="shared" si="3"/>
        <v>0.9106666666666665</v>
      </c>
      <c r="F30" s="8">
        <f t="shared" si="3"/>
        <v>0.7646666666666667</v>
      </c>
      <c r="G30" s="8">
        <f t="shared" si="3"/>
        <v>1.1886666666666668</v>
      </c>
      <c r="H30" s="8">
        <f t="shared" si="3"/>
        <v>9.894666666666668</v>
      </c>
      <c r="I30" s="8">
        <f t="shared" si="3"/>
        <v>9.929333333333334</v>
      </c>
      <c r="J30" s="8">
        <f t="shared" si="3"/>
        <v>9.911999999999999</v>
      </c>
      <c r="K30" s="8">
        <f t="shared" si="3"/>
        <v>3.4530666666666674</v>
      </c>
    </row>
    <row r="31" spans="1:11" ht="12.75">
      <c r="A31" s="7" t="s">
        <v>3</v>
      </c>
      <c r="B31" s="8">
        <f aca="true" t="shared" si="4" ref="B31:K31">IF(ISERR(STDEV(B8:B27)),"",STDEV(B8:B27))</f>
        <v>0.08243323416703977</v>
      </c>
      <c r="C31" s="8">
        <f t="shared" si="4"/>
        <v>0.020655911179776054</v>
      </c>
      <c r="D31" s="8">
        <f t="shared" si="4"/>
        <v>0.34235459200465695</v>
      </c>
      <c r="E31" s="8">
        <f t="shared" si="4"/>
        <v>0.14887514743505612</v>
      </c>
      <c r="F31" s="8">
        <f t="shared" si="4"/>
        <v>0.03136573805619158</v>
      </c>
      <c r="G31" s="8">
        <f t="shared" si="4"/>
        <v>0.32969394176735284</v>
      </c>
      <c r="H31" s="8">
        <f t="shared" si="4"/>
        <v>0.07689200837774263</v>
      </c>
      <c r="I31" s="8">
        <f t="shared" si="4"/>
        <v>0.07004760286169963</v>
      </c>
      <c r="J31" s="8">
        <f t="shared" si="4"/>
        <v>0.07012234206871114</v>
      </c>
      <c r="K31" s="8">
        <f t="shared" si="4"/>
        <v>0.08522153204327244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3" t="str">
        <f>B4</f>
        <v>1A - screened</v>
      </c>
      <c r="C34" s="33"/>
      <c r="D34" s="33"/>
      <c r="E34" s="33"/>
      <c r="F34" s="33"/>
      <c r="G34" s="33"/>
      <c r="H34" s="33"/>
      <c r="I34" s="33"/>
      <c r="J34" s="33"/>
      <c r="K34" s="33"/>
    </row>
    <row r="35" spans="1:10" ht="12.75">
      <c r="A35" s="1"/>
      <c r="B35" s="36" t="s">
        <v>13</v>
      </c>
      <c r="C35" s="36"/>
      <c r="D35" s="36"/>
      <c r="E35" s="36"/>
      <c r="F35" s="36"/>
      <c r="G35" s="36"/>
      <c r="H35" s="36"/>
      <c r="I35" s="36"/>
      <c r="J35" s="36"/>
    </row>
    <row r="36" spans="1:10" ht="12.75">
      <c r="A36" s="1"/>
      <c r="B36" s="35"/>
      <c r="C36" s="35"/>
      <c r="D36" s="35"/>
      <c r="E36" s="35"/>
      <c r="F36" s="35"/>
      <c r="G36" s="35"/>
      <c r="H36" s="35"/>
      <c r="I36" s="35"/>
      <c r="J36" s="35"/>
    </row>
    <row r="37" spans="1:13" s="29" customFormat="1" ht="26.25">
      <c r="A37" s="26"/>
      <c r="B37" s="27" t="str">
        <f aca="true" t="shared" si="5" ref="B37:I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>J7</f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HILLS</v>
      </c>
      <c r="B38" s="10">
        <f aca="true" t="shared" si="7" ref="B38:K38">IF(ISNUMBER(B8),IF(B$31=0,0,(B8-B$30)/B$31),"")</f>
        <v>0.44480441701907025</v>
      </c>
      <c r="C38" s="10">
        <f t="shared" si="7"/>
        <v>-0.7100469468045814</v>
      </c>
      <c r="D38" s="10">
        <f t="shared" si="7"/>
        <v>0.06036626103260843</v>
      </c>
      <c r="E38" s="10">
        <f t="shared" si="7"/>
        <v>-0.07164840371573514</v>
      </c>
      <c r="F38" s="10">
        <f t="shared" si="7"/>
        <v>-0.4676015160361107</v>
      </c>
      <c r="G38" s="10">
        <f t="shared" si="7"/>
        <v>0.48934272940683127</v>
      </c>
      <c r="H38" s="10">
        <f t="shared" si="7"/>
        <v>-1.2311639228046145</v>
      </c>
      <c r="I38" s="10">
        <f t="shared" si="7"/>
        <v>-1.8463634449944855</v>
      </c>
      <c r="J38" s="10">
        <f t="shared" si="7"/>
        <v>-1.5972084887046742</v>
      </c>
      <c r="K38" s="10">
        <f t="shared" si="7"/>
        <v>0.04028715808099959</v>
      </c>
      <c r="L38" s="10">
        <f aca="true" t="shared" si="8" ref="L38:L57">IF(ISERR(AVERAGE(B38:K38)),"",AVERAGE(B38:K38))</f>
        <v>-0.48892321575206915</v>
      </c>
      <c r="M38" s="10">
        <f aca="true" t="shared" si="9" ref="M38:M57">IF(ISERR(STDEV(B38:K38)),"",STDEV(B38:K38))</f>
        <v>0.8337308504031389</v>
      </c>
      <c r="N38" s="23"/>
      <c r="O38" s="23"/>
      <c r="P38" s="23"/>
      <c r="Q38" s="23"/>
    </row>
    <row r="39" spans="1:13" ht="12.75">
      <c r="A39" s="22" t="str">
        <f t="shared" si="6"/>
        <v>GARCIA, P</v>
      </c>
      <c r="B39" s="10">
        <f aca="true" t="shared" si="10" ref="B39:K39">IF(ISNUMBER(B9),IF(B$31=0,0,(B9-B$30)/B$31),"")</f>
        <v>0.44480441701907025</v>
      </c>
      <c r="C39" s="10">
        <f t="shared" si="10"/>
        <v>-1.6782927833562828</v>
      </c>
      <c r="D39" s="10">
        <f t="shared" si="10"/>
        <v>-0.14410010698107464</v>
      </c>
      <c r="E39" s="10">
        <f t="shared" si="10"/>
        <v>1.1374184089873156</v>
      </c>
      <c r="F39" s="10">
        <f t="shared" si="10"/>
        <v>-0.4676015160361107</v>
      </c>
      <c r="G39" s="10">
        <f t="shared" si="10"/>
        <v>-0.02628700612516083</v>
      </c>
      <c r="H39" s="10">
        <f t="shared" si="10"/>
        <v>0.589571455990922</v>
      </c>
      <c r="I39" s="10">
        <f t="shared" si="10"/>
        <v>0.15227739752530164</v>
      </c>
      <c r="J39" s="10">
        <f t="shared" si="10"/>
        <v>0.3993021221761813</v>
      </c>
      <c r="K39" s="10">
        <f t="shared" si="10"/>
        <v>0.13416014778433347</v>
      </c>
      <c r="L39" s="10">
        <f t="shared" si="8"/>
        <v>0.05412525369844954</v>
      </c>
      <c r="M39" s="10">
        <f t="shared" si="9"/>
        <v>0.7503535392774658</v>
      </c>
    </row>
    <row r="40" spans="1:13" ht="12.75">
      <c r="A40" s="22" t="str">
        <f t="shared" si="6"/>
        <v>RODRIGUEZ</v>
      </c>
      <c r="B40" s="10">
        <f aca="true" t="shared" si="11" ref="B40:K40">IF(ISNUMBER(B10),IF(B$31=0,0,(B10-B$30)/B$31),"")</f>
        <v>0.44480441701907025</v>
      </c>
      <c r="C40" s="10">
        <f t="shared" si="11"/>
        <v>-0.225924028528728</v>
      </c>
      <c r="D40" s="10">
        <f t="shared" si="11"/>
        <v>0.38167055362554936</v>
      </c>
      <c r="E40" s="10">
        <f t="shared" si="11"/>
        <v>0.465714624152287</v>
      </c>
      <c r="F40" s="10">
        <f t="shared" si="11"/>
        <v>-0.4676015160361107</v>
      </c>
      <c r="G40" s="10">
        <f t="shared" si="11"/>
        <v>-1.0272153162754973</v>
      </c>
      <c r="H40" s="10">
        <f t="shared" si="11"/>
        <v>0.06936134776363245</v>
      </c>
      <c r="I40" s="10">
        <f t="shared" si="11"/>
        <v>-0.41876284319463025</v>
      </c>
      <c r="J40" s="10">
        <f t="shared" si="11"/>
        <v>-0.1711294809326274</v>
      </c>
      <c r="K40" s="10">
        <f t="shared" si="11"/>
        <v>-0.018383460483574303</v>
      </c>
      <c r="L40" s="10">
        <f t="shared" si="8"/>
        <v>-0.09674657028906289</v>
      </c>
      <c r="M40" s="10">
        <f t="shared" si="9"/>
        <v>0.47157834510543145</v>
      </c>
    </row>
    <row r="41" spans="1:13" ht="12.75">
      <c r="A41" s="22" t="str">
        <f t="shared" si="6"/>
        <v>GARRETT</v>
      </c>
      <c r="B41" s="10">
        <f aca="true" t="shared" si="12" ref="B41:K41">IF(ISNUMBER(B11),IF(B$31=0,0,(B11-B$30)/B$31),"")</f>
        <v>0.44480441701907025</v>
      </c>
      <c r="C41" s="10">
        <f t="shared" si="12"/>
        <v>-0.7100469468045814</v>
      </c>
      <c r="D41" s="10">
        <f t="shared" si="12"/>
        <v>0.5861369216392376</v>
      </c>
      <c r="E41" s="10">
        <f t="shared" si="12"/>
        <v>-0.9448633240012715</v>
      </c>
      <c r="F41" s="10">
        <f t="shared" si="12"/>
        <v>-0.4676015160361107</v>
      </c>
      <c r="G41" s="10">
        <f t="shared" si="12"/>
        <v>0.12536879844307214</v>
      </c>
      <c r="H41" s="10">
        <f t="shared" si="12"/>
        <v>-1.2311639228046145</v>
      </c>
      <c r="I41" s="10">
        <f t="shared" si="12"/>
        <v>-0.41876284319463025</v>
      </c>
      <c r="J41" s="10">
        <f t="shared" si="12"/>
        <v>-0.8841689848186381</v>
      </c>
      <c r="K41" s="10">
        <f t="shared" si="12"/>
        <v>0.15176133335370823</v>
      </c>
      <c r="L41" s="10">
        <f t="shared" si="8"/>
        <v>-0.3348536067204758</v>
      </c>
      <c r="M41" s="10">
        <f t="shared" si="9"/>
        <v>0.6278139481809938</v>
      </c>
    </row>
    <row r="42" spans="1:13" ht="12.75">
      <c r="A42" s="22" t="str">
        <f t="shared" si="6"/>
        <v>VIERA</v>
      </c>
      <c r="B42" s="10">
        <f aca="true" t="shared" si="13" ref="B42:K42">IF(ISNUMBER(B12),IF(B$31=0,0,(B12-B$30)/B$31),"")</f>
        <v>0.44480441701907025</v>
      </c>
      <c r="C42" s="10">
        <f t="shared" si="13"/>
        <v>-1.1941698650804347</v>
      </c>
      <c r="D42" s="10">
        <f t="shared" si="13"/>
        <v>1.3163739502595497</v>
      </c>
      <c r="E42" s="10">
        <f t="shared" si="13"/>
        <v>0.2642034887017784</v>
      </c>
      <c r="F42" s="10">
        <f t="shared" si="13"/>
        <v>2.4017714232763763</v>
      </c>
      <c r="G42" s="10">
        <f t="shared" si="13"/>
        <v>2.6731863151893833</v>
      </c>
      <c r="H42" s="10">
        <f t="shared" si="13"/>
        <v>1.3698866183318794</v>
      </c>
      <c r="I42" s="10">
        <f t="shared" si="13"/>
        <v>1.0088377586052248</v>
      </c>
      <c r="J42" s="10">
        <f t="shared" si="13"/>
        <v>1.2549495268394195</v>
      </c>
      <c r="K42" s="10">
        <f t="shared" si="13"/>
        <v>2.522054323362754</v>
      </c>
      <c r="L42" s="10">
        <f t="shared" si="8"/>
        <v>1.2061897956505</v>
      </c>
      <c r="M42" s="10">
        <f t="shared" si="9"/>
        <v>1.1842498143775098</v>
      </c>
    </row>
    <row r="43" spans="1:13" ht="12.75">
      <c r="A43" s="22" t="str">
        <f t="shared" si="6"/>
        <v>LOPEZ</v>
      </c>
      <c r="B43" s="10">
        <f aca="true" t="shared" si="14" ref="B43:K43">IF(ISNUMBER(B13),IF(B$31=0,0,(B13-B$30)/B$31),"")</f>
        <v>0.44480441701907025</v>
      </c>
      <c r="C43" s="10">
        <f t="shared" si="14"/>
        <v>1.226444726298832</v>
      </c>
      <c r="D43" s="10">
        <f t="shared" si="14"/>
        <v>0.6737653650736732</v>
      </c>
      <c r="E43" s="10">
        <f t="shared" si="14"/>
        <v>1.1374184089873156</v>
      </c>
      <c r="F43" s="10">
        <f t="shared" si="14"/>
        <v>-0.4676015160361107</v>
      </c>
      <c r="G43" s="10">
        <f t="shared" si="14"/>
        <v>0.3376869248385983</v>
      </c>
      <c r="H43" s="10">
        <f t="shared" si="14"/>
        <v>-1.2311639228046145</v>
      </c>
      <c r="I43" s="10">
        <f t="shared" si="14"/>
        <v>-0.41876284319463025</v>
      </c>
      <c r="J43" s="10">
        <f t="shared" si="14"/>
        <v>-0.8841689848186381</v>
      </c>
      <c r="K43" s="10">
        <f t="shared" si="14"/>
        <v>0.8968781891238827</v>
      </c>
      <c r="L43" s="10">
        <f t="shared" si="8"/>
        <v>0.17153007644873786</v>
      </c>
      <c r="M43" s="10">
        <f t="shared" si="9"/>
        <v>0.8670145589948022</v>
      </c>
    </row>
    <row r="44" spans="1:13" ht="12.75">
      <c r="A44" s="22" t="str">
        <f t="shared" si="6"/>
        <v>GARCIA, O</v>
      </c>
      <c r="B44" s="10">
        <f aca="true" t="shared" si="15" ref="B44:K44">IF(ISNUMBER(B14),IF(B$31=0,0,(B14-B$30)/B$31),"")</f>
        <v>0.44480441701907025</v>
      </c>
      <c r="C44" s="10">
        <f t="shared" si="15"/>
        <v>0.2581988897471254</v>
      </c>
      <c r="D44" s="10">
        <f t="shared" si="15"/>
        <v>0.20641366675667294</v>
      </c>
      <c r="E44" s="10">
        <f t="shared" si="15"/>
        <v>0.19703311021827555</v>
      </c>
      <c r="F44" s="10">
        <f t="shared" si="15"/>
        <v>-0.4676015160361107</v>
      </c>
      <c r="G44" s="10">
        <f t="shared" si="15"/>
        <v>0.3376869248385983</v>
      </c>
      <c r="H44" s="10">
        <f t="shared" si="15"/>
        <v>1.1097815642182347</v>
      </c>
      <c r="I44" s="10">
        <f t="shared" si="15"/>
        <v>1.0088377586052248</v>
      </c>
      <c r="J44" s="10">
        <f t="shared" si="15"/>
        <v>1.1123416260622174</v>
      </c>
      <c r="K44" s="10">
        <f t="shared" si="15"/>
        <v>0.4157791168943194</v>
      </c>
      <c r="L44" s="10">
        <f t="shared" si="8"/>
        <v>0.4623275558323628</v>
      </c>
      <c r="M44" s="10">
        <f t="shared" si="9"/>
        <v>0.49449268539494556</v>
      </c>
    </row>
    <row r="45" spans="1:13" ht="12.75">
      <c r="A45" s="22" t="str">
        <f t="shared" si="6"/>
        <v>CASTILLO</v>
      </c>
      <c r="B45" s="10">
        <f aca="true" t="shared" si="16" ref="B45:K45">IF(ISNUMBER(B15),IF(B$31=0,0,(B15-B$30)/B$31),"")</f>
        <v>0.44480441701907025</v>
      </c>
      <c r="C45" s="10">
        <f t="shared" si="16"/>
        <v>-0.225924028528728</v>
      </c>
      <c r="D45" s="10">
        <f t="shared" si="16"/>
        <v>0.11878522332223734</v>
      </c>
      <c r="E45" s="10">
        <f t="shared" si="16"/>
        <v>-0.40750029613324945</v>
      </c>
      <c r="F45" s="10">
        <f t="shared" si="16"/>
        <v>-0.4676015160361107</v>
      </c>
      <c r="G45" s="10">
        <f t="shared" si="16"/>
        <v>0.18603112027036534</v>
      </c>
      <c r="H45" s="10">
        <f t="shared" si="16"/>
        <v>1.3698866183318794</v>
      </c>
      <c r="I45" s="10">
        <f t="shared" si="16"/>
        <v>1.0088377586052248</v>
      </c>
      <c r="J45" s="10">
        <f t="shared" si="16"/>
        <v>1.2549495268394195</v>
      </c>
      <c r="K45" s="10">
        <f t="shared" si="16"/>
        <v>0.12829308592787866</v>
      </c>
      <c r="L45" s="10">
        <f t="shared" si="8"/>
        <v>0.34105619096179873</v>
      </c>
      <c r="M45" s="10">
        <f t="shared" si="9"/>
        <v>0.6670686254346182</v>
      </c>
    </row>
    <row r="46" spans="1:13" ht="12.75">
      <c r="A46" s="22" t="str">
        <f t="shared" si="6"/>
        <v>CUNNIFF</v>
      </c>
      <c r="B46" s="10">
        <f aca="true" t="shared" si="17" ref="B46:K46">IF(ISNUMBER(B16),IF(B$31=0,0,(B16-B$30)/B$31),"")</f>
        <v>-2.830573562848633</v>
      </c>
      <c r="C46" s="10">
        <f t="shared" si="17"/>
        <v>0.7423218080229788</v>
      </c>
      <c r="D46" s="10">
        <f t="shared" si="17"/>
        <v>0.7906032896529207</v>
      </c>
      <c r="E46" s="10">
        <f t="shared" si="17"/>
        <v>-0.40750029613324945</v>
      </c>
      <c r="F46" s="10">
        <f t="shared" si="17"/>
        <v>-0.4676015160361107</v>
      </c>
      <c r="G46" s="10">
        <f t="shared" si="17"/>
        <v>-0.3599297761752727</v>
      </c>
      <c r="H46" s="10">
        <f t="shared" si="17"/>
        <v>0.589571455990922</v>
      </c>
      <c r="I46" s="10">
        <f t="shared" si="17"/>
        <v>1.0088377586052248</v>
      </c>
      <c r="J46" s="10">
        <f t="shared" si="17"/>
        <v>0.8271258245077877</v>
      </c>
      <c r="K46" s="10">
        <f t="shared" si="17"/>
        <v>0.28670375605224124</v>
      </c>
      <c r="L46" s="10">
        <f t="shared" si="8"/>
        <v>0.017955874163880964</v>
      </c>
      <c r="M46" s="10">
        <f t="shared" si="9"/>
        <v>1.1465387137883403</v>
      </c>
    </row>
    <row r="47" spans="1:13" ht="12.75">
      <c r="A47" s="22" t="str">
        <f t="shared" si="6"/>
        <v>KOBRINETZ</v>
      </c>
      <c r="B47" s="10">
        <f aca="true" t="shared" si="18" ref="B47:K47">IF(ISNUMBER(B17),IF(B$31=0,0,(B17-B$30)/B$31),"")</f>
        <v>0.44480441701907025</v>
      </c>
      <c r="C47" s="10">
        <f t="shared" si="18"/>
        <v>-0.225924028528728</v>
      </c>
      <c r="D47" s="10">
        <f t="shared" si="18"/>
        <v>-0.14410010698107464</v>
      </c>
      <c r="E47" s="10">
        <f t="shared" si="18"/>
        <v>0.5328850026357899</v>
      </c>
      <c r="F47" s="10">
        <f t="shared" si="18"/>
        <v>-0.4676015160361107</v>
      </c>
      <c r="G47" s="10">
        <f t="shared" si="18"/>
        <v>-0.5419167416571523</v>
      </c>
      <c r="H47" s="10">
        <f t="shared" si="18"/>
        <v>0.06936134776363245</v>
      </c>
      <c r="I47" s="10">
        <f t="shared" si="18"/>
        <v>-0.41876284319463025</v>
      </c>
      <c r="J47" s="10">
        <f t="shared" si="18"/>
        <v>-0.1711294809326274</v>
      </c>
      <c r="K47" s="10">
        <f t="shared" si="18"/>
        <v>-0.23546474917251595</v>
      </c>
      <c r="L47" s="10">
        <f t="shared" si="8"/>
        <v>-0.11578486990843466</v>
      </c>
      <c r="M47" s="10">
        <f t="shared" si="9"/>
        <v>0.3646596186665122</v>
      </c>
    </row>
    <row r="48" spans="1:13" ht="12.75">
      <c r="A48" s="22" t="str">
        <f t="shared" si="6"/>
        <v>TSCHIRHART</v>
      </c>
      <c r="B48" s="10">
        <f aca="true" t="shared" si="19" ref="B48:K48">IF(ISNUMBER(B18),IF(B$31=0,0,(B18-B$30)/B$31),"")</f>
        <v>0.44480441701907025</v>
      </c>
      <c r="C48" s="10">
        <f t="shared" si="19"/>
        <v>1.7105676445746856</v>
      </c>
      <c r="D48" s="10">
        <f t="shared" si="19"/>
        <v>0.5277179593496086</v>
      </c>
      <c r="E48" s="10">
        <f t="shared" si="19"/>
        <v>-2.6241227860888414</v>
      </c>
      <c r="F48" s="10">
        <f t="shared" si="19"/>
        <v>-0.4676015160361107</v>
      </c>
      <c r="G48" s="10">
        <f t="shared" si="19"/>
        <v>0.9443101431115295</v>
      </c>
      <c r="H48" s="10">
        <f t="shared" si="19"/>
        <v>-1.2311639228046145</v>
      </c>
      <c r="I48" s="10">
        <f t="shared" si="19"/>
        <v>-1.8463634449944855</v>
      </c>
      <c r="J48" s="10">
        <f t="shared" si="19"/>
        <v>-1.5972084887046742</v>
      </c>
      <c r="K48" s="10">
        <f t="shared" si="19"/>
        <v>-0.018383460483579514</v>
      </c>
      <c r="L48" s="10">
        <f t="shared" si="8"/>
        <v>-0.4157443455057412</v>
      </c>
      <c r="M48" s="10">
        <f t="shared" si="9"/>
        <v>1.3802807273633397</v>
      </c>
    </row>
    <row r="49" spans="1:13" ht="12.75">
      <c r="A49" s="22" t="str">
        <f t="shared" si="6"/>
        <v>RAMIREZ</v>
      </c>
      <c r="B49" s="10">
        <f aca="true" t="shared" si="20" ref="B49:K49">IF(ISNUMBER(B19),IF(B$31=0,0,(B19-B$30)/B$31),"")</f>
        <v>0.44480441701907025</v>
      </c>
      <c r="C49" s="10">
        <f t="shared" si="20"/>
        <v>-0.225924028528728</v>
      </c>
      <c r="D49" s="10">
        <f t="shared" si="20"/>
        <v>-2.1303448248283283</v>
      </c>
      <c r="E49" s="10">
        <f t="shared" si="20"/>
        <v>0.06269235325127058</v>
      </c>
      <c r="F49" s="10">
        <f t="shared" si="20"/>
        <v>-0.4676015160361107</v>
      </c>
      <c r="G49" s="10">
        <f t="shared" si="20"/>
        <v>0.15569995935671874</v>
      </c>
      <c r="H49" s="10">
        <f t="shared" si="20"/>
        <v>0.8496765101045899</v>
      </c>
      <c r="I49" s="10">
        <f t="shared" si="20"/>
        <v>1.0088377586052248</v>
      </c>
      <c r="J49" s="10">
        <f t="shared" si="20"/>
        <v>0.9697337252850152</v>
      </c>
      <c r="K49" s="10">
        <f t="shared" si="20"/>
        <v>-1.5907560380143266</v>
      </c>
      <c r="L49" s="10">
        <f t="shared" si="8"/>
        <v>-0.09231816837856041</v>
      </c>
      <c r="M49" s="10">
        <f t="shared" si="9"/>
        <v>1.062463140189704</v>
      </c>
    </row>
    <row r="50" spans="1:13" ht="12.75">
      <c r="A50" s="22" t="str">
        <f t="shared" si="6"/>
        <v>ADAMS</v>
      </c>
      <c r="B50" s="10">
        <f aca="true" t="shared" si="21" ref="B50:K50">IF(ISNUMBER(B20),IF(B$31=0,0,(B20-B$30)/B$31),"")</f>
        <v>-0.7682985384874861</v>
      </c>
      <c r="C50" s="10">
        <f t="shared" si="21"/>
        <v>-0.7100469468045814</v>
      </c>
      <c r="D50" s="10">
        <f t="shared" si="21"/>
        <v>-0.9911750601806395</v>
      </c>
      <c r="E50" s="10">
        <f t="shared" si="21"/>
        <v>0.8015665165698013</v>
      </c>
      <c r="F50" s="10">
        <f t="shared" si="21"/>
        <v>-0.4676015160361107</v>
      </c>
      <c r="G50" s="10">
        <f t="shared" si="21"/>
        <v>-1.3305269254119632</v>
      </c>
      <c r="H50" s="10">
        <f t="shared" si="21"/>
        <v>0.06936134776363245</v>
      </c>
      <c r="I50" s="10">
        <f t="shared" si="21"/>
        <v>-0.41876284319463025</v>
      </c>
      <c r="J50" s="10">
        <f t="shared" si="21"/>
        <v>-0.1711294809326274</v>
      </c>
      <c r="K50" s="10">
        <f t="shared" si="21"/>
        <v>-1.2211311410574668</v>
      </c>
      <c r="L50" s="10">
        <f t="shared" si="8"/>
        <v>-0.5207744587772072</v>
      </c>
      <c r="M50" s="10">
        <f t="shared" si="9"/>
        <v>0.6409107042608827</v>
      </c>
    </row>
    <row r="51" spans="1:13" ht="12.75">
      <c r="A51" s="22">
        <f t="shared" si="6"/>
      </c>
      <c r="B51" s="10">
        <f aca="true" t="shared" si="22" ref="B51:K51">IF(ISNUMBER(B21),IF(B$31=0,0,(B21-B$30)/B$31),"")</f>
      </c>
      <c r="C51" s="10">
        <f t="shared" si="22"/>
      </c>
      <c r="D51" s="10">
        <f t="shared" si="22"/>
      </c>
      <c r="E51" s="10">
        <f t="shared" si="22"/>
      </c>
      <c r="F51" s="10">
        <f t="shared" si="22"/>
      </c>
      <c r="G51" s="10">
        <f t="shared" si="22"/>
      </c>
      <c r="H51" s="10">
        <f t="shared" si="22"/>
      </c>
      <c r="I51" s="10">
        <f t="shared" si="22"/>
      </c>
      <c r="J51" s="10">
        <f t="shared" si="22"/>
      </c>
      <c r="K51" s="10">
        <f t="shared" si="22"/>
      </c>
      <c r="L51" s="10">
        <f t="shared" si="8"/>
      </c>
      <c r="M51" s="10">
        <f t="shared" si="9"/>
      </c>
    </row>
    <row r="52" spans="1:13" ht="12.75">
      <c r="A52" s="22">
        <f t="shared" si="6"/>
      </c>
      <c r="B52" s="10">
        <f aca="true" t="shared" si="23" ref="B52:K52">IF(ISNUMBER(B22),IF(B$31=0,0,(B22-B$30)/B$31),"")</f>
      </c>
      <c r="C52" s="10">
        <f t="shared" si="23"/>
      </c>
      <c r="D52" s="10">
        <f t="shared" si="23"/>
      </c>
      <c r="E52" s="10">
        <f t="shared" si="23"/>
      </c>
      <c r="F52" s="10">
        <f t="shared" si="23"/>
      </c>
      <c r="G52" s="10">
        <f t="shared" si="23"/>
      </c>
      <c r="H52" s="10">
        <f t="shared" si="23"/>
      </c>
      <c r="I52" s="10">
        <f t="shared" si="23"/>
      </c>
      <c r="J52" s="10">
        <f t="shared" si="23"/>
      </c>
      <c r="K52" s="10">
        <f t="shared" si="23"/>
      </c>
      <c r="L52" s="10">
        <f t="shared" si="8"/>
      </c>
      <c r="M52" s="10">
        <f t="shared" si="9"/>
      </c>
    </row>
    <row r="53" spans="1:13" ht="12.75">
      <c r="A53" s="22" t="str">
        <f t="shared" si="6"/>
        <v>CAPRONI</v>
      </c>
      <c r="B53" s="10">
        <f aca="true" t="shared" si="24" ref="B53:K53">IF(ISNUMBER(B23),IF(B$31=0,0,(B23-B$30)/B$31),"")</f>
        <v>0.44480441701907025</v>
      </c>
      <c r="C53" s="10">
        <f t="shared" si="24"/>
        <v>1.7105676445746856</v>
      </c>
      <c r="D53" s="10">
        <f t="shared" si="24"/>
        <v>0.7906032896529207</v>
      </c>
      <c r="E53" s="10">
        <f t="shared" si="24"/>
        <v>-1.0792040809682772</v>
      </c>
      <c r="F53" s="10">
        <f t="shared" si="24"/>
        <v>1.1264945613597173</v>
      </c>
      <c r="G53" s="10">
        <f t="shared" si="24"/>
        <v>-1.3305269254119632</v>
      </c>
      <c r="H53" s="10">
        <f t="shared" si="24"/>
        <v>0.06936134776363245</v>
      </c>
      <c r="I53" s="10">
        <f t="shared" si="24"/>
        <v>1.0088377586052248</v>
      </c>
      <c r="J53" s="10">
        <f t="shared" si="24"/>
        <v>0.5419100229533834</v>
      </c>
      <c r="K53" s="10">
        <f t="shared" si="24"/>
        <v>0.06962246736328914</v>
      </c>
      <c r="L53" s="10">
        <f t="shared" si="8"/>
        <v>0.33524705029116836</v>
      </c>
      <c r="M53" s="10">
        <f t="shared" si="9"/>
        <v>0.951612203664818</v>
      </c>
    </row>
    <row r="54" spans="1:13" ht="12.75">
      <c r="A54" s="22" t="str">
        <f t="shared" si="6"/>
        <v>WALKER</v>
      </c>
      <c r="B54" s="10">
        <f aca="true" t="shared" si="25" ref="B54:K57">IF(ISNUMBER(B24),IF(B$31=0,0,(B24-B$30)/B$31),"")</f>
        <v>-1.7387809028927321</v>
      </c>
      <c r="C54" s="10">
        <f t="shared" si="25"/>
        <v>0.2581988897471254</v>
      </c>
      <c r="D54" s="10">
        <f t="shared" si="25"/>
        <v>-2.0427163813938876</v>
      </c>
      <c r="E54" s="10">
        <f t="shared" si="25"/>
        <v>0.935907273536807</v>
      </c>
      <c r="F54" s="10">
        <f t="shared" si="25"/>
        <v>2.0829522077972107</v>
      </c>
      <c r="G54" s="10">
        <f t="shared" si="25"/>
        <v>-0.6329102243980921</v>
      </c>
      <c r="H54" s="10">
        <f t="shared" si="25"/>
        <v>-1.2311639228046145</v>
      </c>
      <c r="I54" s="10">
        <f t="shared" si="25"/>
        <v>-0.41876284319463025</v>
      </c>
      <c r="J54" s="10">
        <f t="shared" si="25"/>
        <v>-0.8841689848186381</v>
      </c>
      <c r="K54" s="10">
        <f t="shared" si="25"/>
        <v>-1.5614207287320372</v>
      </c>
      <c r="L54" s="10">
        <f t="shared" si="8"/>
        <v>-0.5232865617153488</v>
      </c>
      <c r="M54" s="10">
        <f t="shared" si="9"/>
        <v>1.293167160256243</v>
      </c>
    </row>
    <row r="55" spans="1:13" ht="12.75">
      <c r="A55" s="22">
        <f t="shared" si="6"/>
      </c>
      <c r="B55" s="10">
        <f t="shared" si="25"/>
      </c>
      <c r="C55" s="10">
        <f t="shared" si="25"/>
      </c>
      <c r="D55" s="10">
        <f t="shared" si="25"/>
      </c>
      <c r="E55" s="10">
        <f t="shared" si="25"/>
      </c>
      <c r="F55" s="10">
        <f t="shared" si="25"/>
      </c>
      <c r="G55" s="10">
        <f t="shared" si="25"/>
      </c>
      <c r="H55" s="10">
        <f t="shared" si="25"/>
      </c>
      <c r="I55" s="10">
        <f t="shared" si="25"/>
      </c>
      <c r="J55" s="10">
        <f t="shared" si="25"/>
      </c>
      <c r="K55" s="10">
        <f t="shared" si="25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25"/>
      </c>
      <c r="C56" s="10">
        <f t="shared" si="25"/>
      </c>
      <c r="D56" s="10">
        <f t="shared" si="25"/>
      </c>
      <c r="E56" s="10">
        <f t="shared" si="25"/>
      </c>
      <c r="F56" s="10">
        <f t="shared" si="25"/>
      </c>
      <c r="G56" s="10">
        <f t="shared" si="25"/>
      </c>
      <c r="H56" s="10">
        <f t="shared" si="25"/>
      </c>
      <c r="I56" s="10">
        <f t="shared" si="25"/>
      </c>
      <c r="J56" s="10">
        <f t="shared" si="25"/>
      </c>
      <c r="K56" s="10">
        <f t="shared" si="25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25"/>
      </c>
      <c r="C57" s="10">
        <f t="shared" si="25"/>
      </c>
      <c r="D57" s="10">
        <f t="shared" si="25"/>
      </c>
      <c r="E57" s="10">
        <f t="shared" si="25"/>
      </c>
      <c r="F57" s="10">
        <f t="shared" si="25"/>
      </c>
      <c r="G57" s="10">
        <f t="shared" si="25"/>
      </c>
      <c r="H57" s="10">
        <f t="shared" si="25"/>
      </c>
      <c r="I57" s="10">
        <f t="shared" si="25"/>
      </c>
      <c r="J57" s="10">
        <f t="shared" si="25"/>
      </c>
      <c r="K57" s="10">
        <f t="shared" si="25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26" ref="B58:M58">IF(ABS(MAX(B38:B57))&gt;=ABS(MIN(B38:B57)),MAX(B38:B57),MIN(B38:B57))</f>
        <v>-2.830573562848633</v>
      </c>
      <c r="C58" s="10">
        <f t="shared" si="26"/>
        <v>1.7105676445746856</v>
      </c>
      <c r="D58" s="10">
        <f t="shared" si="26"/>
        <v>-2.1303448248283283</v>
      </c>
      <c r="E58" s="10">
        <f t="shared" si="26"/>
        <v>-2.6241227860888414</v>
      </c>
      <c r="F58" s="10">
        <f t="shared" si="26"/>
        <v>2.4017714232763763</v>
      </c>
      <c r="G58" s="10">
        <f t="shared" si="26"/>
        <v>2.6731863151893833</v>
      </c>
      <c r="H58" s="10">
        <f t="shared" si="26"/>
        <v>1.3698866183318794</v>
      </c>
      <c r="I58" s="10">
        <f t="shared" si="26"/>
        <v>-1.8463634449944855</v>
      </c>
      <c r="J58" s="10">
        <f t="shared" si="26"/>
        <v>-1.5972084887046742</v>
      </c>
      <c r="K58" s="10">
        <f t="shared" si="26"/>
        <v>2.522054323362754</v>
      </c>
      <c r="L58" s="10">
        <f t="shared" si="26"/>
        <v>1.2061897956505</v>
      </c>
      <c r="M58" s="10">
        <f t="shared" si="26"/>
        <v>1.3802807273633397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0.44480441701907025</v>
      </c>
      <c r="C59" s="10">
        <f>IF(MAX(C38:C57)&lt;0,MAX(C38:C57),IF(MIN(C38:C57)&gt;=0,MIN(C38:C57),IF(ABS(DMAX(C37:C57,1,criteria!C1:C2))&lt;MIN(DMIN(C37:C57,1,criteria!C3:C4)),DMAX(C37:C57,1,criteria!C1:C2),DMIN(C37:C57,1,criteria!C3:C4))))</f>
        <v>-0.225924028528728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0.06036626103260843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0.06269235325127058</v>
      </c>
      <c r="F59" s="10">
        <f>IF(MAX(F38:F57)&lt;0,MAX(F38:F57),IF(MIN(F38:F57)&gt;=0,MIN(F38:F57),IF(ABS(DMAX(F37:F57,1,criteria!F1:F2))&lt;MIN(DMIN(F37:F57,1,criteria!F3:F4)),DMAX(F37:F57,1,criteria!F1:F2),DMIN(F37:F57,1,criteria!F3:F4))))</f>
        <v>-0.4676015160361107</v>
      </c>
      <c r="G59" s="10">
        <f>IF(MAX(G38:G57)&lt;0,MAX(G38:G57),IF(MIN(G38:G57)&gt;=0,MIN(G38:G57),IF(ABS(DMAX(G37:G57,1,criteria!G1:G2))&lt;MIN(DMIN(G37:G57,1,criteria!G3:G4)),DMAX(G37:G57,1,criteria!G1:G2),DMIN(G37:G57,1,criteria!G3:G4))))</f>
        <v>-0.02628700612516083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0.06936134776363245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0.15227739752530164</v>
      </c>
      <c r="J59" s="10">
        <f>IF(MAX(J38:J57)&lt;0,MAX(J38:J57),IF(MIN(J38:J57)&gt;=0,MIN(J38:J57),IF(ABS(DMAX(J37:J57,1,criteria!J1:J2))&lt;MIN(DMIN(J37:J57,1,criteria!J3:J4)),DMAX(J37:J57,1,criteria!J1:J2),DMIN(J37:J57,1,criteria!J3:J4))))</f>
        <v>-0.1711294809326274</v>
      </c>
      <c r="K59" s="10">
        <f>IF(MAX(K38:K57)&lt;0,MAX(K38:K57),IF(MIN(K38:K57)&gt;=0,MIN(K38:K57),IF(ABS(DMAX(K37:K57,1,criteria!K1:K2))&lt;MIN(DMIN(K37:K57,1,criteria!K3:K4)),DMAX(K37:K57,1,criteria!K1:K2),DMIN(K37:K57,1,criteria!K3:K4))))</f>
        <v>-0.018383460483574303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0.017955874163880964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0.3646596186665122</v>
      </c>
    </row>
    <row r="60" spans="1:13" ht="12.75">
      <c r="A60" s="7" t="s">
        <v>7</v>
      </c>
      <c r="B60" s="10">
        <f aca="true" t="shared" si="27" ref="B60:K60">IF(ISERR(AVERAGE(B38:B57)),"",AVERAGE(B38:B57))</f>
        <v>-4.884981308350689E-16</v>
      </c>
      <c r="C60" s="10">
        <f t="shared" si="27"/>
        <v>3.963496197911809E-15</v>
      </c>
      <c r="D60" s="10">
        <f t="shared" si="27"/>
        <v>-1.7763568394002505E-15</v>
      </c>
      <c r="E60" s="10">
        <f t="shared" si="27"/>
        <v>1.1102230246251565E-15</v>
      </c>
      <c r="F60" s="10">
        <f t="shared" si="27"/>
        <v>-1.6283271027835629E-15</v>
      </c>
      <c r="G60" s="10">
        <f t="shared" si="27"/>
        <v>-3.0346096006420946E-16</v>
      </c>
      <c r="H60" s="10">
        <f t="shared" si="27"/>
        <v>-7.697546304067751E-15</v>
      </c>
      <c r="I60" s="10">
        <f t="shared" si="27"/>
        <v>-6.783462680459707E-15</v>
      </c>
      <c r="J60" s="10">
        <f t="shared" si="27"/>
        <v>1.859993640588679E-14</v>
      </c>
      <c r="K60" s="10">
        <f t="shared" si="27"/>
        <v>-6.261657858885883E-15</v>
      </c>
      <c r="L60" s="24"/>
      <c r="M60" s="24"/>
    </row>
    <row r="61" spans="1:13" ht="12.75">
      <c r="A61" s="7" t="s">
        <v>8</v>
      </c>
      <c r="B61" s="10">
        <f aca="true" t="shared" si="28" ref="B61:K61">IF(ISERR(STDEV(B38:B57)),"",STDEV(B38:B57))</f>
        <v>1.0000000000000062</v>
      </c>
      <c r="C61" s="10">
        <f t="shared" si="28"/>
        <v>0.9999999999998471</v>
      </c>
      <c r="D61" s="10">
        <f t="shared" si="28"/>
        <v>0.9999999999999641</v>
      </c>
      <c r="E61" s="10">
        <f t="shared" si="28"/>
        <v>0.9999999999999962</v>
      </c>
      <c r="F61" s="10">
        <f t="shared" si="28"/>
        <v>0.9999999999999485</v>
      </c>
      <c r="G61" s="10">
        <f t="shared" si="28"/>
        <v>1.0000000000000027</v>
      </c>
      <c r="H61" s="10">
        <f t="shared" si="28"/>
        <v>1.000000000001528</v>
      </c>
      <c r="I61" s="10">
        <f t="shared" si="28"/>
        <v>0.999999999999617</v>
      </c>
      <c r="J61" s="10">
        <f t="shared" si="28"/>
        <v>0.9999999999940463</v>
      </c>
      <c r="K61" s="10">
        <f t="shared" si="28"/>
        <v>1.0000000000004818</v>
      </c>
      <c r="L61" s="24"/>
      <c r="M61" s="24"/>
    </row>
    <row r="62" spans="1:13" ht="12.75">
      <c r="A62" s="22" t="s">
        <v>9</v>
      </c>
      <c r="B62" s="10">
        <f aca="true" t="shared" si="29" ref="B62:K63">B30</f>
        <v>0.7133333333333334</v>
      </c>
      <c r="C62" s="10">
        <f t="shared" si="29"/>
        <v>0.7146666666666666</v>
      </c>
      <c r="D62" s="10">
        <f t="shared" si="29"/>
        <v>9.349333333333334</v>
      </c>
      <c r="E62" s="10">
        <f t="shared" si="29"/>
        <v>0.9106666666666665</v>
      </c>
      <c r="F62" s="10">
        <f t="shared" si="29"/>
        <v>0.7646666666666667</v>
      </c>
      <c r="G62" s="10">
        <f t="shared" si="29"/>
        <v>1.1886666666666668</v>
      </c>
      <c r="H62" s="10">
        <f t="shared" si="29"/>
        <v>9.894666666666668</v>
      </c>
      <c r="I62" s="10">
        <f t="shared" si="29"/>
        <v>9.929333333333334</v>
      </c>
      <c r="J62" s="10">
        <f t="shared" si="29"/>
        <v>9.911999999999999</v>
      </c>
      <c r="K62" s="10">
        <f t="shared" si="29"/>
        <v>3.4530666666666674</v>
      </c>
      <c r="L62" s="24"/>
      <c r="M62" s="24"/>
    </row>
    <row r="63" spans="1:13" ht="12.75">
      <c r="A63" s="22" t="s">
        <v>10</v>
      </c>
      <c r="B63" s="10">
        <f t="shared" si="29"/>
        <v>0.08243323416703977</v>
      </c>
      <c r="C63" s="10">
        <f t="shared" si="29"/>
        <v>0.020655911179776054</v>
      </c>
      <c r="D63" s="10">
        <f t="shared" si="29"/>
        <v>0.34235459200465695</v>
      </c>
      <c r="E63" s="10">
        <f t="shared" si="29"/>
        <v>0.14887514743505612</v>
      </c>
      <c r="F63" s="10">
        <f t="shared" si="29"/>
        <v>0.03136573805619158</v>
      </c>
      <c r="G63" s="10">
        <f t="shared" si="29"/>
        <v>0.32969394176735284</v>
      </c>
      <c r="H63" s="10">
        <f t="shared" si="29"/>
        <v>0.07689200837774263</v>
      </c>
      <c r="I63" s="10">
        <f t="shared" si="29"/>
        <v>0.07004760286169963</v>
      </c>
      <c r="J63" s="10">
        <f t="shared" si="29"/>
        <v>0.07012234206871114</v>
      </c>
      <c r="K63" s="10">
        <f t="shared" si="29"/>
        <v>0.08522153204327244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23,2002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1" t="s">
        <v>51</v>
      </c>
      <c r="C4" s="31"/>
      <c r="D4" s="31"/>
      <c r="E4" s="31"/>
      <c r="F4" s="31"/>
      <c r="G4" s="31"/>
      <c r="H4" s="31"/>
      <c r="I4" s="31"/>
      <c r="J4" s="31"/>
      <c r="K4" s="31"/>
    </row>
    <row r="5" spans="1:11" ht="12.75">
      <c r="A5" s="1"/>
      <c r="B5" s="37" t="s">
        <v>12</v>
      </c>
      <c r="C5" s="37"/>
      <c r="D5" s="37"/>
      <c r="E5" s="37"/>
      <c r="F5" s="37"/>
      <c r="G5" s="37"/>
      <c r="H5" s="37"/>
      <c r="I5" s="37"/>
      <c r="J5" s="37"/>
      <c r="K5" s="20"/>
    </row>
    <row r="6" spans="1:11" ht="12.75">
      <c r="A6" s="1"/>
      <c r="B6" s="34"/>
      <c r="C6" s="34"/>
      <c r="D6" s="34"/>
      <c r="E6" s="34"/>
      <c r="F6" s="34"/>
      <c r="G6" s="34"/>
      <c r="H6" s="34"/>
      <c r="I6" s="34"/>
      <c r="J6" s="34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HILLS</v>
      </c>
      <c r="B8" s="30">
        <v>0.75</v>
      </c>
      <c r="C8" s="30">
        <v>0.56</v>
      </c>
      <c r="D8" s="30">
        <v>6.88</v>
      </c>
      <c r="E8" s="30">
        <v>0.44</v>
      </c>
      <c r="F8" s="30">
        <v>1.47</v>
      </c>
      <c r="G8" s="30">
        <v>0.75</v>
      </c>
      <c r="H8" s="30">
        <v>5.83</v>
      </c>
      <c r="I8" s="30">
        <v>9.1</v>
      </c>
      <c r="J8" s="10">
        <f>IF(ISERR(AVERAGE(H8:I8)),"",AVERAGE(H8:I8))</f>
        <v>7.465</v>
      </c>
      <c r="K8" s="30">
        <f>IF(ISBLANK(1!A8),"",weighting!$B$2*B8+weighting!$C$2*C8+weighting!$D$2*D8+weighting!$E$2*E8+weighting!$F$2*F8+weighting!$G$2*G8+weighting!$J$2*J8)</f>
        <v>2.7980000000000005</v>
      </c>
    </row>
    <row r="9" spans="1:11" ht="12.75">
      <c r="A9" s="22" t="str">
        <f>IF(1!A9&lt;&gt;"",1!A9,"")</f>
        <v>GARCIA, P</v>
      </c>
      <c r="B9" s="30">
        <v>0.75</v>
      </c>
      <c r="C9" s="30">
        <v>0.64</v>
      </c>
      <c r="D9" s="30">
        <v>6.4</v>
      </c>
      <c r="E9" s="30">
        <v>0.52</v>
      </c>
      <c r="F9" s="30">
        <v>1.6</v>
      </c>
      <c r="G9" s="30">
        <v>0.75</v>
      </c>
      <c r="H9" s="30">
        <v>4.35</v>
      </c>
      <c r="I9" s="30">
        <v>9.18</v>
      </c>
      <c r="J9" s="10">
        <f aca="true" t="shared" si="0" ref="J9:J27">IF(ISERR(AVERAGE(H9:I9)),"",AVERAGE(H9:I9))</f>
        <v>6.765</v>
      </c>
      <c r="K9" s="30">
        <f>IF(ISBLANK(1!A9),"",weighting!$B$2*B9+weighting!$C$2*C9+weighting!$D$2*D9+weighting!$E$2*E9+weighting!$F$2*F9+weighting!$G$2*G9+weighting!$J$2*J9)</f>
        <v>2.6910000000000003</v>
      </c>
    </row>
    <row r="10" spans="1:11" ht="12.75">
      <c r="A10" s="22" t="str">
        <f>IF(1!A10&lt;&gt;"",1!A10,"")</f>
        <v>RODRIGUEZ</v>
      </c>
      <c r="B10" s="30">
        <v>0.75</v>
      </c>
      <c r="C10" s="30">
        <v>0.73</v>
      </c>
      <c r="D10" s="30">
        <v>6.31</v>
      </c>
      <c r="E10" s="30">
        <v>0.68</v>
      </c>
      <c r="F10" s="30">
        <v>1.46</v>
      </c>
      <c r="G10" s="30">
        <v>0.724</v>
      </c>
      <c r="H10" s="30">
        <v>4.43</v>
      </c>
      <c r="I10" s="30">
        <v>9.2</v>
      </c>
      <c r="J10" s="10">
        <f t="shared" si="0"/>
        <v>6.8149999999999995</v>
      </c>
      <c r="K10" s="30">
        <f>IF(ISBLANK(1!A10),"",weighting!$B$2*B10+weighting!$C$2*C10+weighting!$D$2*D10+weighting!$E$2*E10+weighting!$F$2*F10+weighting!$G$2*G10+weighting!$J$2*J10)</f>
        <v>2.6664000000000003</v>
      </c>
    </row>
    <row r="11" spans="1:11" ht="12.75">
      <c r="A11" s="22" t="str">
        <f>IF(1!A11&lt;&gt;"",1!A11,"")</f>
        <v>GARRETT</v>
      </c>
      <c r="B11" s="30">
        <v>0.74</v>
      </c>
      <c r="C11" s="30">
        <v>0.73</v>
      </c>
      <c r="D11" s="30">
        <v>6.96</v>
      </c>
      <c r="E11" s="30">
        <v>0.57</v>
      </c>
      <c r="F11" s="30">
        <v>1.42</v>
      </c>
      <c r="G11" s="30">
        <v>0.75</v>
      </c>
      <c r="H11" s="30">
        <v>5</v>
      </c>
      <c r="I11" s="30">
        <v>8.91</v>
      </c>
      <c r="J11" s="10">
        <f t="shared" si="0"/>
        <v>6.955</v>
      </c>
      <c r="K11" s="30">
        <f>IF(ISBLANK(1!A11),"",weighting!$B$2*B11+weighting!$C$2*C11+weighting!$D$2*D11+weighting!$E$2*E11+weighting!$F$2*F11+weighting!$G$2*G11+weighting!$J$2*J11)</f>
        <v>2.7840000000000003</v>
      </c>
    </row>
    <row r="12" spans="1:11" ht="12.75">
      <c r="A12" s="22" t="str">
        <f>IF(1!A12&lt;&gt;"",1!A12,"")</f>
        <v>VIERA</v>
      </c>
      <c r="B12" s="30">
        <v>0.59</v>
      </c>
      <c r="C12" s="30">
        <v>0.64</v>
      </c>
      <c r="D12" s="30">
        <v>6.43</v>
      </c>
      <c r="E12" s="30">
        <v>0.6</v>
      </c>
      <c r="F12" s="30">
        <v>1.62</v>
      </c>
      <c r="G12" s="30">
        <v>1.44</v>
      </c>
      <c r="H12" s="30">
        <v>6.21</v>
      </c>
      <c r="I12" s="30">
        <v>9.51</v>
      </c>
      <c r="J12" s="10">
        <f t="shared" si="0"/>
        <v>7.859999999999999</v>
      </c>
      <c r="K12" s="30">
        <f>IF(ISBLANK(1!A12),"",weighting!$B$2*B12+weighting!$C$2*C12+weighting!$D$2*D12+weighting!$E$2*E12+weighting!$F$2*F12+weighting!$G$2*G12+weighting!$J$2*J12)</f>
        <v>2.8855</v>
      </c>
    </row>
    <row r="13" spans="1:11" ht="12.75">
      <c r="A13" s="22" t="str">
        <f>IF(1!A13&lt;&gt;"",1!A13,"")</f>
        <v>LOPEZ</v>
      </c>
      <c r="B13" s="30">
        <v>0.75</v>
      </c>
      <c r="C13" s="30">
        <v>0.75</v>
      </c>
      <c r="D13" s="30">
        <v>6.42</v>
      </c>
      <c r="E13" s="30">
        <v>0.56</v>
      </c>
      <c r="F13" s="30">
        <v>1.6</v>
      </c>
      <c r="G13" s="30">
        <v>0.75</v>
      </c>
      <c r="H13" s="30">
        <v>5.7</v>
      </c>
      <c r="I13" s="30">
        <v>9.34</v>
      </c>
      <c r="J13" s="10">
        <f t="shared" si="0"/>
        <v>7.52</v>
      </c>
      <c r="K13" s="30">
        <f>IF(ISBLANK(1!A13),"",weighting!$B$2*B13+weighting!$C$2*C13+weighting!$D$2*D13+weighting!$E$2*E13+weighting!$F$2*F13+weighting!$G$2*G13+weighting!$J$2*J13)</f>
        <v>2.7875000000000005</v>
      </c>
    </row>
    <row r="14" spans="1:11" ht="12.75">
      <c r="A14" s="22" t="str">
        <f>IF(1!A14&lt;&gt;"",1!A14,"")</f>
        <v>GARCIA, O</v>
      </c>
      <c r="B14" s="30">
        <v>0.75</v>
      </c>
      <c r="C14" s="30">
        <v>0.74</v>
      </c>
      <c r="D14" s="30">
        <v>7.05</v>
      </c>
      <c r="E14" s="30">
        <v>0.78</v>
      </c>
      <c r="F14" s="30">
        <v>1.43</v>
      </c>
      <c r="G14" s="30">
        <v>1</v>
      </c>
      <c r="H14" s="30">
        <v>6.19</v>
      </c>
      <c r="I14" s="30">
        <v>9.51</v>
      </c>
      <c r="J14" s="10">
        <f t="shared" si="0"/>
        <v>7.85</v>
      </c>
      <c r="K14" s="30">
        <f>IF(ISBLANK(1!A14),"",weighting!$B$2*B14+weighting!$C$2*C14+weighting!$D$2*D14+weighting!$E$2*E14+weighting!$F$2*F14+weighting!$G$2*G14+weighting!$J$2*J14)</f>
        <v>2.9525</v>
      </c>
    </row>
    <row r="15" spans="1:11" ht="12.75">
      <c r="A15" s="22" t="str">
        <f>IF(1!A15&lt;&gt;"",1!A15,"")</f>
        <v>CASTILLO</v>
      </c>
      <c r="B15" s="30">
        <v>0.75</v>
      </c>
      <c r="C15" s="30">
        <v>0.57</v>
      </c>
      <c r="D15" s="30">
        <v>6.54</v>
      </c>
      <c r="E15" s="30">
        <v>0.54</v>
      </c>
      <c r="F15" s="30">
        <v>1.54</v>
      </c>
      <c r="G15" s="30">
        <v>0.75</v>
      </c>
      <c r="H15" s="30">
        <v>4.72</v>
      </c>
      <c r="I15" s="30">
        <v>8.94</v>
      </c>
      <c r="J15" s="10">
        <f t="shared" si="0"/>
        <v>6.83</v>
      </c>
      <c r="K15" s="30">
        <f>IF(ISBLANK(1!A15),"",weighting!$B$2*B15+weighting!$C$2*C15+weighting!$D$2*D15+weighting!$E$2*E15+weighting!$F$2*F15+weighting!$G$2*G15+weighting!$J$2*J15)</f>
        <v>2.7035</v>
      </c>
    </row>
    <row r="16" spans="1:11" ht="12.75">
      <c r="A16" s="22" t="str">
        <f>IF(1!A16&lt;&gt;"",1!A16,"")</f>
        <v>CUNNIFF</v>
      </c>
      <c r="B16" s="30">
        <v>0.75</v>
      </c>
      <c r="C16" s="30">
        <v>0.7</v>
      </c>
      <c r="D16" s="30">
        <v>7.15</v>
      </c>
      <c r="E16" s="30">
        <v>0.54</v>
      </c>
      <c r="F16" s="30">
        <v>1.42</v>
      </c>
      <c r="G16" s="30">
        <v>0.75</v>
      </c>
      <c r="H16" s="30">
        <v>6.74</v>
      </c>
      <c r="I16" s="30">
        <v>9.75</v>
      </c>
      <c r="J16" s="10">
        <f t="shared" si="0"/>
        <v>8.245000000000001</v>
      </c>
      <c r="K16" s="30">
        <f>IF(ISBLANK(1!A16),"",weighting!$B$2*B16+weighting!$C$2*C16+weighting!$D$2*D16+weighting!$E$2*E16+weighting!$F$2*F16+weighting!$G$2*G16+weighting!$J$2*J16)</f>
        <v>2.9440000000000004</v>
      </c>
    </row>
    <row r="17" spans="1:11" ht="12.75">
      <c r="A17" s="22" t="str">
        <f>IF(1!A17&lt;&gt;"",1!A17,"")</f>
        <v>KOBRINETZ</v>
      </c>
      <c r="B17" s="30">
        <v>0.82</v>
      </c>
      <c r="C17" s="30">
        <v>0.75</v>
      </c>
      <c r="D17" s="30">
        <v>6.34</v>
      </c>
      <c r="E17" s="30">
        <v>0.63</v>
      </c>
      <c r="F17" s="30">
        <v>1.43</v>
      </c>
      <c r="G17" s="30">
        <v>0.83</v>
      </c>
      <c r="H17" s="30">
        <v>5.15</v>
      </c>
      <c r="I17" s="30">
        <v>9.15</v>
      </c>
      <c r="J17" s="10">
        <f t="shared" si="0"/>
        <v>7.15</v>
      </c>
      <c r="K17" s="30">
        <f>IF(ISBLANK(1!A17),"",weighting!$B$2*B17+weighting!$C$2*C17+weighting!$D$2*D17+weighting!$E$2*E17+weighting!$F$2*F17+weighting!$G$2*G17+weighting!$J$2*J17)</f>
        <v>2.7055000000000002</v>
      </c>
    </row>
    <row r="18" spans="1:11" ht="12.75">
      <c r="A18" s="22" t="str">
        <f>IF(1!A18&lt;&gt;"",1!A18,"")</f>
        <v>TSCHIRHART</v>
      </c>
      <c r="B18" s="30">
        <v>0.75</v>
      </c>
      <c r="C18" s="30">
        <v>0.75</v>
      </c>
      <c r="D18" s="30">
        <v>6.65</v>
      </c>
      <c r="E18" s="30">
        <v>0.49</v>
      </c>
      <c r="F18" s="30">
        <v>1.65</v>
      </c>
      <c r="G18" s="30">
        <v>0.75</v>
      </c>
      <c r="H18" s="30">
        <v>6.84</v>
      </c>
      <c r="I18" s="30">
        <v>9.24</v>
      </c>
      <c r="J18" s="10">
        <f>IF(ISERR(AVERAGE(H18:I18)),"",AVERAGE(H18:I18))</f>
        <v>8.04</v>
      </c>
      <c r="K18" s="30">
        <f>IF(ISBLANK(1!A18),"",weighting!$B$2*B18+weighting!$C$2*C18+weighting!$D$2*D18+weighting!$E$2*E18+weighting!$F$2*F18+weighting!$G$2*G18+weighting!$J$2*J18)</f>
        <v>2.89</v>
      </c>
    </row>
    <row r="19" spans="1:11" ht="12.75">
      <c r="A19" s="22" t="str">
        <f>IF(1!A19&lt;&gt;"",1!A19,"")</f>
        <v>RAMIREZ</v>
      </c>
      <c r="B19" s="30">
        <v>0.75</v>
      </c>
      <c r="C19" s="30">
        <v>0.72</v>
      </c>
      <c r="D19" s="30">
        <v>6.31</v>
      </c>
      <c r="E19" s="30">
        <v>0.58</v>
      </c>
      <c r="F19" s="30">
        <v>1.75</v>
      </c>
      <c r="G19" s="30">
        <v>0.75</v>
      </c>
      <c r="H19" s="30">
        <v>4.94</v>
      </c>
      <c r="I19" s="30">
        <v>9.22</v>
      </c>
      <c r="J19" s="10">
        <f t="shared" si="0"/>
        <v>7.08</v>
      </c>
      <c r="K19" s="30">
        <f>IF(ISBLANK(1!A19),"",weighting!$B$2*B19+weighting!$C$2*C19+weighting!$D$2*D19+weighting!$E$2*E19+weighting!$F$2*F19+weighting!$G$2*G19+weighting!$J$2*J19)</f>
        <v>2.7665</v>
      </c>
    </row>
    <row r="20" spans="1:11" ht="12.75">
      <c r="A20" s="22" t="str">
        <f>IF(1!A20&lt;&gt;"",1!A20,"")</f>
        <v>ADAMS</v>
      </c>
      <c r="B20" s="30">
        <v>0.75</v>
      </c>
      <c r="C20" s="30">
        <v>0.63</v>
      </c>
      <c r="D20" s="30">
        <v>6.35</v>
      </c>
      <c r="E20" s="30">
        <v>0.5</v>
      </c>
      <c r="F20" s="30">
        <v>1.86</v>
      </c>
      <c r="G20" s="30">
        <v>0.75</v>
      </c>
      <c r="H20" s="30">
        <v>5.02</v>
      </c>
      <c r="I20" s="30">
        <v>9.31</v>
      </c>
      <c r="J20" s="10">
        <f t="shared" si="0"/>
        <v>7.165</v>
      </c>
      <c r="K20" s="30">
        <f>IF(ISBLANK(1!A20),"",weighting!$B$2*B20+weighting!$C$2*C20+weighting!$D$2*D20+weighting!$E$2*E20+weighting!$F$2*F20+weighting!$G$2*G20+weighting!$J$2*J20)</f>
        <v>2.795</v>
      </c>
    </row>
    <row r="21" spans="1:11" ht="12.75">
      <c r="A21" s="22">
        <f>IF(1!A21&lt;&gt;"",1!A21,"")</f>
      </c>
      <c r="B21" s="30"/>
      <c r="C21" s="30"/>
      <c r="D21" s="30"/>
      <c r="E21" s="30"/>
      <c r="F21" s="30"/>
      <c r="G21" s="30"/>
      <c r="H21" s="30"/>
      <c r="I21" s="30"/>
      <c r="J21" s="10">
        <f t="shared" si="0"/>
      </c>
      <c r="K21" s="30">
        <f>IF(ISBLANK(1!A21),"",weighting!$B$2*B21+weighting!$C$2*C21+weighting!$D$2*D21+weighting!$E$2*E21+weighting!$F$2*F21+weighting!$G$2*G21+weighting!$J$2*J21)</f>
      </c>
    </row>
    <row r="22" spans="1:11" ht="12.75">
      <c r="A22" s="22">
        <f>IF(1!A22&lt;&gt;"",1!A22,"")</f>
      </c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IF(ISBLANK(1!A22),"",weighting!$B$2*B22+weighting!$C$2*C22+weighting!$D$2*D22+weighting!$E$2*E22+weighting!$F$2*F22+weighting!$G$2*G22+weighting!$J$2*J22)</f>
      </c>
    </row>
    <row r="23" spans="1:11" ht="12.75">
      <c r="A23" s="22" t="str">
        <f>IF(1!A23&lt;&gt;"",1!A23,"")</f>
        <v>CAPRONI</v>
      </c>
      <c r="B23" s="30">
        <v>0.75</v>
      </c>
      <c r="C23" s="30">
        <v>0.75</v>
      </c>
      <c r="D23" s="30">
        <v>6.64</v>
      </c>
      <c r="E23" s="30">
        <v>0.64</v>
      </c>
      <c r="F23" s="30">
        <v>1.78</v>
      </c>
      <c r="G23" s="30">
        <v>0.75</v>
      </c>
      <c r="H23" s="30">
        <v>6.08</v>
      </c>
      <c r="I23" s="30">
        <v>9.36</v>
      </c>
      <c r="J23" s="10">
        <f t="shared" si="0"/>
        <v>7.72</v>
      </c>
      <c r="K23" s="30">
        <f>IF(ISBLANK(1!A23),"",weighting!$B$2*B23+weighting!$C$2*C23+weighting!$D$2*D23+weighting!$E$2*E23+weighting!$F$2*F23+weighting!$G$2*G23+weighting!$J$2*J23)</f>
        <v>2.9175000000000004</v>
      </c>
    </row>
    <row r="24" spans="1:11" ht="12.75">
      <c r="A24" s="22" t="str">
        <f>IF(1!A24&lt;&gt;"",1!A24,"")</f>
        <v>WALKER</v>
      </c>
      <c r="B24" s="30">
        <v>0.59</v>
      </c>
      <c r="C24" s="30">
        <v>0.64</v>
      </c>
      <c r="D24" s="30">
        <v>6.6</v>
      </c>
      <c r="E24" s="30">
        <v>0.65</v>
      </c>
      <c r="F24" s="30">
        <v>1.45</v>
      </c>
      <c r="G24" s="30">
        <v>0.75</v>
      </c>
      <c r="H24" s="30">
        <v>5.84</v>
      </c>
      <c r="I24" s="30">
        <v>8.89</v>
      </c>
      <c r="J24" s="10">
        <f t="shared" si="0"/>
        <v>7.365</v>
      </c>
      <c r="K24" s="30">
        <f>IF(ISBLANK(1!A24),"",weighting!$B$2*B24+weighting!$C$2*C24+weighting!$D$2*D24+weighting!$E$2*E24+weighting!$F$2*F24+weighting!$G$2*G24+weighting!$J$2*J24)</f>
        <v>2.7575</v>
      </c>
    </row>
    <row r="25" spans="1:11" ht="12.75">
      <c r="A25" s="22">
        <f>IF(1!A25&lt;&gt;"",1!A25,"")</f>
      </c>
      <c r="B25" s="30"/>
      <c r="C25" s="30"/>
      <c r="D25" s="30"/>
      <c r="E25" s="30"/>
      <c r="F25" s="30"/>
      <c r="G25" s="30"/>
      <c r="H25" s="30"/>
      <c r="I25" s="30"/>
      <c r="J25" s="10"/>
      <c r="K25" s="30">
        <f>IF(ISBLANK(1!A25),"",weighting!$B$2*B25+weighting!$C$2*C25+weighting!$D$2*D25+weighting!$E$2*E25+weighting!$F$2*F25+weighting!$G$2*G25+weighting!$J$2*J25)</f>
      </c>
    </row>
    <row r="26" spans="1:11" ht="12.75">
      <c r="A26" s="22">
        <f>IF(1!A26&lt;&gt;"",1!A26,"")</f>
      </c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IF(ISBLANK(1!A26),"",weighting!$B$2*B26+weighting!$C$2*C26+weighting!$D$2*D26+weighting!$E$2*E26+weighting!$F$2*F26+weighting!$G$2*G26+weighting!$J$2*J26)</f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0.82</v>
      </c>
      <c r="C28" s="8">
        <f t="shared" si="1"/>
        <v>0.75</v>
      </c>
      <c r="D28" s="8">
        <f t="shared" si="1"/>
        <v>7.15</v>
      </c>
      <c r="E28" s="8">
        <f t="shared" si="1"/>
        <v>0.78</v>
      </c>
      <c r="F28" s="8">
        <f t="shared" si="1"/>
        <v>1.86</v>
      </c>
      <c r="G28" s="8">
        <f t="shared" si="1"/>
        <v>1.44</v>
      </c>
      <c r="H28" s="8">
        <f t="shared" si="1"/>
        <v>6.84</v>
      </c>
      <c r="I28" s="8">
        <f t="shared" si="1"/>
        <v>9.75</v>
      </c>
      <c r="J28" s="8">
        <f t="shared" si="1"/>
        <v>8.245000000000001</v>
      </c>
      <c r="K28" s="8">
        <f t="shared" si="1"/>
        <v>2.9525</v>
      </c>
    </row>
    <row r="29" spans="1:11" ht="12.75">
      <c r="A29" s="7" t="s">
        <v>1</v>
      </c>
      <c r="B29" s="8">
        <f aca="true" t="shared" si="2" ref="B29:K29">IF(COUNTBLANK(B8:B27)=20,"",MIN(B8:B27))</f>
        <v>0.59</v>
      </c>
      <c r="C29" s="8">
        <f t="shared" si="2"/>
        <v>0.56</v>
      </c>
      <c r="D29" s="8">
        <f t="shared" si="2"/>
        <v>6.31</v>
      </c>
      <c r="E29" s="8">
        <f t="shared" si="2"/>
        <v>0.44</v>
      </c>
      <c r="F29" s="8">
        <f t="shared" si="2"/>
        <v>1.42</v>
      </c>
      <c r="G29" s="8">
        <f t="shared" si="2"/>
        <v>0.724</v>
      </c>
      <c r="H29" s="8">
        <f t="shared" si="2"/>
        <v>4.35</v>
      </c>
      <c r="I29" s="8">
        <f t="shared" si="2"/>
        <v>8.89</v>
      </c>
      <c r="J29" s="8">
        <f t="shared" si="2"/>
        <v>6.765</v>
      </c>
      <c r="K29" s="8">
        <f t="shared" si="2"/>
        <v>2.6664000000000003</v>
      </c>
    </row>
    <row r="30" spans="1:11" ht="12.75">
      <c r="A30" s="7" t="s">
        <v>2</v>
      </c>
      <c r="B30" s="8">
        <f aca="true" t="shared" si="3" ref="B30:K30">IF(ISERR(AVERAGE(B8:B27)),"",AVERAGE(B8:B27))</f>
        <v>0.7326666666666667</v>
      </c>
      <c r="C30" s="8">
        <f t="shared" si="3"/>
        <v>0.6866666666666669</v>
      </c>
      <c r="D30" s="8">
        <f t="shared" si="3"/>
        <v>6.602</v>
      </c>
      <c r="E30" s="8">
        <f t="shared" si="3"/>
        <v>0.5813333333333334</v>
      </c>
      <c r="F30" s="8">
        <f t="shared" si="3"/>
        <v>1.5653333333333335</v>
      </c>
      <c r="G30" s="8">
        <f t="shared" si="3"/>
        <v>0.8162666666666667</v>
      </c>
      <c r="H30" s="8">
        <f t="shared" si="3"/>
        <v>5.536</v>
      </c>
      <c r="I30" s="8">
        <f t="shared" si="3"/>
        <v>9.240666666666668</v>
      </c>
      <c r="J30" s="8">
        <f t="shared" si="3"/>
        <v>7.388333333333334</v>
      </c>
      <c r="K30" s="8">
        <f t="shared" si="3"/>
        <v>2.80296</v>
      </c>
    </row>
    <row r="31" spans="1:11" ht="12.75">
      <c r="A31" s="7" t="s">
        <v>3</v>
      </c>
      <c r="B31" s="8">
        <f aca="true" t="shared" si="4" ref="B31:K31">IF(ISERR(STDEV(B8:B27)),"",STDEV(B8:B27))</f>
        <v>0.06076496484308131</v>
      </c>
      <c r="C31" s="8">
        <f t="shared" si="4"/>
        <v>0.06725927091345357</v>
      </c>
      <c r="D31" s="8">
        <f t="shared" si="4"/>
        <v>0.28287301542766585</v>
      </c>
      <c r="E31" s="8">
        <f t="shared" si="4"/>
        <v>0.08567935796300288</v>
      </c>
      <c r="F31" s="8">
        <f t="shared" si="4"/>
        <v>0.14456173504110792</v>
      </c>
      <c r="G31" s="8">
        <f t="shared" si="4"/>
        <v>0.18512677766742375</v>
      </c>
      <c r="H31" s="8">
        <f t="shared" si="4"/>
        <v>0.7967415784664099</v>
      </c>
      <c r="I31" s="8">
        <f t="shared" si="4"/>
        <v>0.23753095036420055</v>
      </c>
      <c r="J31" s="8">
        <f t="shared" si="4"/>
        <v>0.4740730303394596</v>
      </c>
      <c r="K31" s="8">
        <f t="shared" si="4"/>
        <v>0.09427146818780881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 t="str">
        <f>B4</f>
        <v>2A - screened</v>
      </c>
      <c r="C34" s="39"/>
      <c r="D34" s="39"/>
      <c r="E34" s="39"/>
      <c r="F34" s="39"/>
      <c r="G34" s="39"/>
      <c r="H34" s="39"/>
      <c r="I34" s="39"/>
      <c r="J34" s="39"/>
    </row>
    <row r="35" spans="1:10" ht="12.75">
      <c r="A35" s="1"/>
      <c r="B35" s="36" t="s">
        <v>13</v>
      </c>
      <c r="C35" s="36"/>
      <c r="D35" s="36"/>
      <c r="E35" s="36"/>
      <c r="F35" s="36"/>
      <c r="G35" s="36"/>
      <c r="H35" s="36"/>
      <c r="I35" s="36"/>
      <c r="J35" s="36"/>
    </row>
    <row r="36" spans="1:10" ht="12.75">
      <c r="A36" s="1"/>
      <c r="B36" s="35"/>
      <c r="C36" s="35"/>
      <c r="D36" s="35"/>
      <c r="E36" s="35"/>
      <c r="F36" s="35"/>
      <c r="G36" s="35"/>
      <c r="H36" s="35"/>
      <c r="I36" s="35"/>
      <c r="J36" s="35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HILLS</v>
      </c>
      <c r="B38" s="10">
        <f aca="true" t="shared" si="7" ref="B38:K53">IF(ISNUMBER(B8),IF(B$31=0,0,(B8-B$30)/B$31),"")</f>
        <v>0.28525209186074074</v>
      </c>
      <c r="C38" s="10">
        <f t="shared" si="7"/>
        <v>-1.883259585576778</v>
      </c>
      <c r="D38" s="10">
        <f t="shared" si="7"/>
        <v>0.9827731343680877</v>
      </c>
      <c r="E38" s="10">
        <f t="shared" si="7"/>
        <v>-1.6495610692409994</v>
      </c>
      <c r="F38" s="10">
        <f t="shared" si="7"/>
        <v>-0.6594645070234131</v>
      </c>
      <c r="G38" s="10">
        <f t="shared" si="7"/>
        <v>-0.35795289855751355</v>
      </c>
      <c r="H38" s="10">
        <f t="shared" si="7"/>
        <v>0.3690029589843921</v>
      </c>
      <c r="I38" s="10">
        <f t="shared" si="7"/>
        <v>-0.5922035273760627</v>
      </c>
      <c r="J38" s="10">
        <f t="shared" si="7"/>
        <v>0.16171910604526293</v>
      </c>
      <c r="K38" s="10">
        <f t="shared" si="7"/>
        <v>-0.052614010318777014</v>
      </c>
      <c r="L38" s="10">
        <f aca="true" t="shared" si="8" ref="L38:L57">IF(ISERR(AVERAGE(B38:K38)),"",AVERAGE(B38:K38))</f>
        <v>-0.3396308306835061</v>
      </c>
      <c r="M38" s="10">
        <f aca="true" t="shared" si="9" ref="M38:M57">IF(ISERR(STDEV(B38:K38)),"",STDEV(B38:K38))</f>
        <v>0.8969239026552176</v>
      </c>
      <c r="N38" s="23"/>
      <c r="O38" s="23"/>
      <c r="P38" s="23"/>
      <c r="Q38" s="23"/>
    </row>
    <row r="39" spans="1:13" ht="12.75">
      <c r="A39" s="22" t="str">
        <f t="shared" si="6"/>
        <v>GARCIA, P</v>
      </c>
      <c r="B39" s="10">
        <f t="shared" si="7"/>
        <v>0.28525209186074074</v>
      </c>
      <c r="C39" s="10">
        <f t="shared" si="7"/>
        <v>-0.6938324788967097</v>
      </c>
      <c r="D39" s="10">
        <f t="shared" si="7"/>
        <v>-0.7141013422386833</v>
      </c>
      <c r="E39" s="10">
        <f t="shared" si="7"/>
        <v>-0.7158472564630752</v>
      </c>
      <c r="F39" s="10">
        <f t="shared" si="7"/>
        <v>0.2398052752812404</v>
      </c>
      <c r="G39" s="10">
        <f t="shared" si="7"/>
        <v>-0.35795289855751355</v>
      </c>
      <c r="H39" s="10">
        <f t="shared" si="7"/>
        <v>-1.4885629569914567</v>
      </c>
      <c r="I39" s="10">
        <f t="shared" si="7"/>
        <v>-0.2554053127546083</v>
      </c>
      <c r="J39" s="10">
        <f t="shared" si="7"/>
        <v>-1.314846644802799</v>
      </c>
      <c r="K39" s="10">
        <f t="shared" si="7"/>
        <v>-1.187633990986029</v>
      </c>
      <c r="L39" s="10">
        <f t="shared" si="8"/>
        <v>-0.6203125514548894</v>
      </c>
      <c r="M39" s="10">
        <f t="shared" si="9"/>
        <v>0.6094859642513317</v>
      </c>
    </row>
    <row r="40" spans="1:13" ht="12.75">
      <c r="A40" s="22" t="str">
        <f t="shared" si="6"/>
        <v>RODRIGUEZ</v>
      </c>
      <c r="B40" s="10">
        <f t="shared" si="7"/>
        <v>0.28525209186074074</v>
      </c>
      <c r="C40" s="10">
        <f t="shared" si="7"/>
        <v>0.6442730161183674</v>
      </c>
      <c r="D40" s="10">
        <f t="shared" si="7"/>
        <v>-1.0322653066024559</v>
      </c>
      <c r="E40" s="10">
        <f t="shared" si="7"/>
        <v>1.151580369092773</v>
      </c>
      <c r="F40" s="10">
        <f t="shared" si="7"/>
        <v>-0.7286391056622326</v>
      </c>
      <c r="G40" s="10">
        <f t="shared" si="7"/>
        <v>-0.4983971947722322</v>
      </c>
      <c r="H40" s="10">
        <f t="shared" si="7"/>
        <v>-1.3881539885603298</v>
      </c>
      <c r="I40" s="10">
        <f t="shared" si="7"/>
        <v>-0.17120575909924654</v>
      </c>
      <c r="J40" s="10">
        <f t="shared" si="7"/>
        <v>-1.2093776625993664</v>
      </c>
      <c r="K40" s="10">
        <f t="shared" si="7"/>
        <v>-1.4485825099057887</v>
      </c>
      <c r="L40" s="10">
        <f t="shared" si="8"/>
        <v>-0.43955160501297713</v>
      </c>
      <c r="M40" s="10">
        <f t="shared" si="9"/>
        <v>0.8976941193333002</v>
      </c>
    </row>
    <row r="41" spans="1:13" ht="12.75">
      <c r="A41" s="22" t="str">
        <f t="shared" si="6"/>
        <v>GARRETT</v>
      </c>
      <c r="B41" s="10">
        <f t="shared" si="7"/>
        <v>0.12068357732569765</v>
      </c>
      <c r="C41" s="10">
        <f t="shared" si="7"/>
        <v>0.6442730161183674</v>
      </c>
      <c r="D41" s="10">
        <f t="shared" si="7"/>
        <v>1.2655855471358832</v>
      </c>
      <c r="E41" s="10">
        <f t="shared" si="7"/>
        <v>-0.13227612347687354</v>
      </c>
      <c r="F41" s="10">
        <f t="shared" si="7"/>
        <v>-1.0053375002175104</v>
      </c>
      <c r="G41" s="10">
        <f t="shared" si="7"/>
        <v>-0.35795289855751355</v>
      </c>
      <c r="H41" s="10">
        <f t="shared" si="7"/>
        <v>-0.6727400884885499</v>
      </c>
      <c r="I41" s="10">
        <f t="shared" si="7"/>
        <v>-1.3920992871020144</v>
      </c>
      <c r="J41" s="10">
        <f t="shared" si="7"/>
        <v>-0.9140645124297528</v>
      </c>
      <c r="K41" s="10">
        <f t="shared" si="7"/>
        <v>-0.20112129750888694</v>
      </c>
      <c r="L41" s="10">
        <f t="shared" si="8"/>
        <v>-0.2645049567201153</v>
      </c>
      <c r="M41" s="10">
        <f t="shared" si="9"/>
        <v>0.799621049257051</v>
      </c>
    </row>
    <row r="42" spans="1:13" ht="12.75">
      <c r="A42" s="22" t="str">
        <f t="shared" si="6"/>
        <v>VIERA</v>
      </c>
      <c r="B42" s="10">
        <f t="shared" si="7"/>
        <v>-2.3478441406999466</v>
      </c>
      <c r="C42" s="10">
        <f t="shared" si="7"/>
        <v>-0.6938324788967097</v>
      </c>
      <c r="D42" s="10">
        <f t="shared" si="7"/>
        <v>-0.6080466874507623</v>
      </c>
      <c r="E42" s="10">
        <f t="shared" si="7"/>
        <v>0.21786655631484825</v>
      </c>
      <c r="F42" s="10">
        <f t="shared" si="7"/>
        <v>0.3781544725588794</v>
      </c>
      <c r="G42" s="10">
        <f t="shared" si="7"/>
        <v>3.3692226548330932</v>
      </c>
      <c r="H42" s="10">
        <f t="shared" si="7"/>
        <v>0.8459455590322449</v>
      </c>
      <c r="I42" s="10">
        <f t="shared" si="7"/>
        <v>1.1338873225588906</v>
      </c>
      <c r="J42" s="10">
        <f t="shared" si="7"/>
        <v>0.9949240654523824</v>
      </c>
      <c r="K42" s="10">
        <f t="shared" si="7"/>
        <v>0.8755565346193889</v>
      </c>
      <c r="L42" s="10">
        <f t="shared" si="8"/>
        <v>0.4165833858322309</v>
      </c>
      <c r="M42" s="10">
        <f t="shared" si="9"/>
        <v>1.4880264576557212</v>
      </c>
    </row>
    <row r="43" spans="1:13" ht="12.75">
      <c r="A43" s="22" t="str">
        <f t="shared" si="6"/>
        <v>LOPEZ</v>
      </c>
      <c r="B43" s="10">
        <f t="shared" si="7"/>
        <v>0.28525209186074074</v>
      </c>
      <c r="C43" s="10">
        <f t="shared" si="7"/>
        <v>0.9416297927883849</v>
      </c>
      <c r="D43" s="10">
        <f t="shared" si="7"/>
        <v>-0.643398239046736</v>
      </c>
      <c r="E43" s="10">
        <f t="shared" si="7"/>
        <v>-0.24899035007411283</v>
      </c>
      <c r="F43" s="10">
        <f t="shared" si="7"/>
        <v>0.2398052752812404</v>
      </c>
      <c r="G43" s="10">
        <f t="shared" si="7"/>
        <v>-0.35795289855751355</v>
      </c>
      <c r="H43" s="10">
        <f t="shared" si="7"/>
        <v>0.20583838528381096</v>
      </c>
      <c r="I43" s="10">
        <f t="shared" si="7"/>
        <v>0.4181911164883007</v>
      </c>
      <c r="J43" s="10">
        <f t="shared" si="7"/>
        <v>0.2777349864690386</v>
      </c>
      <c r="K43" s="10">
        <f t="shared" si="7"/>
        <v>-0.1639944757113571</v>
      </c>
      <c r="L43" s="10">
        <f t="shared" si="8"/>
        <v>0.09541156847817966</v>
      </c>
      <c r="M43" s="10">
        <f t="shared" si="9"/>
        <v>0.4545914217060618</v>
      </c>
    </row>
    <row r="44" spans="1:13" ht="12.75">
      <c r="A44" s="22" t="str">
        <f t="shared" si="6"/>
        <v>GARCIA, O</v>
      </c>
      <c r="B44" s="10">
        <f t="shared" si="7"/>
        <v>0.28525209186074074</v>
      </c>
      <c r="C44" s="10">
        <f t="shared" si="7"/>
        <v>0.7929514044533762</v>
      </c>
      <c r="D44" s="10">
        <f t="shared" si="7"/>
        <v>1.5837495114996527</v>
      </c>
      <c r="E44" s="10">
        <f t="shared" si="7"/>
        <v>2.3187226350651775</v>
      </c>
      <c r="F44" s="10">
        <f t="shared" si="7"/>
        <v>-0.9361629015786911</v>
      </c>
      <c r="G44" s="10">
        <f t="shared" si="7"/>
        <v>0.9924730265840108</v>
      </c>
      <c r="H44" s="10">
        <f t="shared" si="7"/>
        <v>0.8208433169244638</v>
      </c>
      <c r="I44" s="10">
        <f t="shared" si="7"/>
        <v>1.1338873225588906</v>
      </c>
      <c r="J44" s="10">
        <f t="shared" si="7"/>
        <v>0.9738302690116963</v>
      </c>
      <c r="K44" s="10">
        <f t="shared" si="7"/>
        <v>1.586269980457762</v>
      </c>
      <c r="L44" s="10">
        <f t="shared" si="8"/>
        <v>0.955181665683708</v>
      </c>
      <c r="M44" s="10">
        <f t="shared" si="9"/>
        <v>0.8664514769016028</v>
      </c>
    </row>
    <row r="45" spans="1:13" ht="12.75">
      <c r="A45" s="22" t="str">
        <f t="shared" si="6"/>
        <v>CASTILLO</v>
      </c>
      <c r="B45" s="10">
        <f t="shared" si="7"/>
        <v>0.28525209186074074</v>
      </c>
      <c r="C45" s="10">
        <f t="shared" si="7"/>
        <v>-1.7345811972417708</v>
      </c>
      <c r="D45" s="10">
        <f t="shared" si="7"/>
        <v>-0.21917961989504245</v>
      </c>
      <c r="E45" s="10">
        <f t="shared" si="7"/>
        <v>-0.48241880326859404</v>
      </c>
      <c r="F45" s="10">
        <f t="shared" si="7"/>
        <v>-0.17524231655167657</v>
      </c>
      <c r="G45" s="10">
        <f t="shared" si="7"/>
        <v>-0.35795289855751355</v>
      </c>
      <c r="H45" s="10">
        <f t="shared" si="7"/>
        <v>-1.0241714779974946</v>
      </c>
      <c r="I45" s="10">
        <f t="shared" si="7"/>
        <v>-1.2657999566189717</v>
      </c>
      <c r="J45" s="10">
        <f t="shared" si="7"/>
        <v>-1.1777369679383354</v>
      </c>
      <c r="K45" s="10">
        <f t="shared" si="7"/>
        <v>-1.0550381988520072</v>
      </c>
      <c r="L45" s="10">
        <f t="shared" si="8"/>
        <v>-0.7206869345060667</v>
      </c>
      <c r="M45" s="10">
        <f t="shared" si="9"/>
        <v>0.6224680784215457</v>
      </c>
    </row>
    <row r="46" spans="1:13" ht="12.75">
      <c r="A46" s="22" t="str">
        <f t="shared" si="6"/>
        <v>CUNNIFF</v>
      </c>
      <c r="B46" s="10">
        <f t="shared" si="7"/>
        <v>0.28525209186074074</v>
      </c>
      <c r="C46" s="10">
        <f t="shared" si="7"/>
        <v>0.19823785111334113</v>
      </c>
      <c r="D46" s="10">
        <f t="shared" si="7"/>
        <v>1.9372650274593988</v>
      </c>
      <c r="E46" s="10">
        <f t="shared" si="7"/>
        <v>-0.48241880326859404</v>
      </c>
      <c r="F46" s="10">
        <f t="shared" si="7"/>
        <v>-1.0053375002175104</v>
      </c>
      <c r="G46" s="10">
        <f t="shared" si="7"/>
        <v>-0.35795289855751355</v>
      </c>
      <c r="H46" s="10">
        <f t="shared" si="7"/>
        <v>1.5111549748884612</v>
      </c>
      <c r="I46" s="10">
        <f t="shared" si="7"/>
        <v>2.144281966423254</v>
      </c>
      <c r="J46" s="10">
        <f t="shared" si="7"/>
        <v>1.8070352284188196</v>
      </c>
      <c r="K46" s="10">
        <f t="shared" si="7"/>
        <v>1.4961048418066283</v>
      </c>
      <c r="L46" s="10">
        <f t="shared" si="8"/>
        <v>0.7533622779927025</v>
      </c>
      <c r="M46" s="10">
        <f t="shared" si="9"/>
        <v>1.15252947717797</v>
      </c>
    </row>
    <row r="47" spans="1:13" ht="12.75">
      <c r="A47" s="22" t="str">
        <f t="shared" si="6"/>
        <v>KOBRINETZ</v>
      </c>
      <c r="B47" s="10">
        <f t="shared" si="7"/>
        <v>1.4372316936060405</v>
      </c>
      <c r="C47" s="10">
        <f t="shared" si="7"/>
        <v>0.9416297927883849</v>
      </c>
      <c r="D47" s="10">
        <f t="shared" si="7"/>
        <v>-0.9262106518145317</v>
      </c>
      <c r="E47" s="10">
        <f t="shared" si="7"/>
        <v>0.5680092361065701</v>
      </c>
      <c r="F47" s="10">
        <f t="shared" si="7"/>
        <v>-0.9361629015786911</v>
      </c>
      <c r="G47" s="10">
        <f t="shared" si="7"/>
        <v>0.07418339748777403</v>
      </c>
      <c r="H47" s="10">
        <f t="shared" si="7"/>
        <v>-0.48447327268018653</v>
      </c>
      <c r="I47" s="10">
        <f t="shared" si="7"/>
        <v>-0.3817046432376509</v>
      </c>
      <c r="J47" s="10">
        <f t="shared" si="7"/>
        <v>-0.5027354818363637</v>
      </c>
      <c r="K47" s="10">
        <f t="shared" si="7"/>
        <v>-1.033822872110561</v>
      </c>
      <c r="L47" s="10">
        <f t="shared" si="8"/>
        <v>-0.12440557032692157</v>
      </c>
      <c r="M47" s="10">
        <f t="shared" si="9"/>
        <v>0.8538725151584824</v>
      </c>
    </row>
    <row r="48" spans="1:13" ht="12.75">
      <c r="A48" s="22" t="str">
        <f t="shared" si="6"/>
        <v>TSCHIRHART</v>
      </c>
      <c r="B48" s="10">
        <f t="shared" si="7"/>
        <v>0.28525209186074074</v>
      </c>
      <c r="C48" s="10">
        <f t="shared" si="7"/>
        <v>0.9416297927883849</v>
      </c>
      <c r="D48" s="10">
        <f t="shared" si="7"/>
        <v>0.16968744766067742</v>
      </c>
      <c r="E48" s="10">
        <f t="shared" si="7"/>
        <v>-1.065989936254797</v>
      </c>
      <c r="F48" s="10">
        <f t="shared" si="7"/>
        <v>0.5856782684753363</v>
      </c>
      <c r="G48" s="10">
        <f t="shared" si="7"/>
        <v>-0.35795289855751355</v>
      </c>
      <c r="H48" s="10">
        <f t="shared" si="7"/>
        <v>1.6366661854273694</v>
      </c>
      <c r="I48" s="10">
        <f t="shared" si="7"/>
        <v>-0.0028066517885155483</v>
      </c>
      <c r="J48" s="10">
        <f t="shared" si="7"/>
        <v>1.3746124013847405</v>
      </c>
      <c r="K48" s="10">
        <f t="shared" si="7"/>
        <v>0.9232910197876395</v>
      </c>
      <c r="L48" s="10">
        <f t="shared" si="8"/>
        <v>0.4490067720784062</v>
      </c>
      <c r="M48" s="10">
        <f t="shared" si="9"/>
        <v>0.81710545598281</v>
      </c>
    </row>
    <row r="49" spans="1:13" ht="12.75">
      <c r="A49" s="22" t="str">
        <f t="shared" si="6"/>
        <v>RAMIREZ</v>
      </c>
      <c r="B49" s="10">
        <f t="shared" si="7"/>
        <v>0.28525209186074074</v>
      </c>
      <c r="C49" s="10">
        <f t="shared" si="7"/>
        <v>0.49559462778335867</v>
      </c>
      <c r="D49" s="10">
        <f t="shared" si="7"/>
        <v>-1.0322653066024559</v>
      </c>
      <c r="E49" s="10">
        <f t="shared" si="7"/>
        <v>-0.015561896879632943</v>
      </c>
      <c r="F49" s="10">
        <f t="shared" si="7"/>
        <v>1.2774242548635313</v>
      </c>
      <c r="G49" s="10">
        <f t="shared" si="7"/>
        <v>-0.35795289855751355</v>
      </c>
      <c r="H49" s="10">
        <f t="shared" si="7"/>
        <v>-0.7480468148118947</v>
      </c>
      <c r="I49" s="10">
        <f t="shared" si="7"/>
        <v>-0.0870062054438773</v>
      </c>
      <c r="J49" s="10">
        <f t="shared" si="7"/>
        <v>-0.6503920569211705</v>
      </c>
      <c r="K49" s="10">
        <f t="shared" si="7"/>
        <v>-0.386755406496522</v>
      </c>
      <c r="L49" s="10">
        <f t="shared" si="8"/>
        <v>-0.12197096112054362</v>
      </c>
      <c r="M49" s="10">
        <f t="shared" si="9"/>
        <v>0.6785363469243761</v>
      </c>
    </row>
    <row r="50" spans="1:13" ht="12.75">
      <c r="A50" s="22" t="str">
        <f t="shared" si="6"/>
        <v>ADAMS</v>
      </c>
      <c r="B50" s="10">
        <f t="shared" si="7"/>
        <v>0.28525209186074074</v>
      </c>
      <c r="C50" s="10">
        <f t="shared" si="7"/>
        <v>-0.8425108672317184</v>
      </c>
      <c r="D50" s="10">
        <f t="shared" si="7"/>
        <v>-0.890859100218558</v>
      </c>
      <c r="E50" s="10">
        <f t="shared" si="7"/>
        <v>-0.9492757096575564</v>
      </c>
      <c r="F50" s="10">
        <f t="shared" si="7"/>
        <v>2.038344839890546</v>
      </c>
      <c r="G50" s="10">
        <f t="shared" si="7"/>
        <v>-0.35795289855751355</v>
      </c>
      <c r="H50" s="10">
        <f t="shared" si="7"/>
        <v>-0.6476378463807688</v>
      </c>
      <c r="I50" s="10">
        <f t="shared" si="7"/>
        <v>0.29189178600525806</v>
      </c>
      <c r="J50" s="10">
        <f t="shared" si="7"/>
        <v>-0.4710947871753345</v>
      </c>
      <c r="K50" s="10">
        <f t="shared" si="7"/>
        <v>-0.0844370004309488</v>
      </c>
      <c r="L50" s="10">
        <f t="shared" si="8"/>
        <v>-0.16282794918958532</v>
      </c>
      <c r="M50" s="10">
        <f t="shared" si="9"/>
        <v>0.8967530119871008</v>
      </c>
    </row>
    <row r="51" spans="1:13" ht="12.75">
      <c r="A51" s="22">
        <f t="shared" si="6"/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</c>
      <c r="L51" s="10">
        <f t="shared" si="8"/>
      </c>
      <c r="M51" s="10">
        <f t="shared" si="9"/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 t="str">
        <f t="shared" si="6"/>
        <v>CAPRONI</v>
      </c>
      <c r="B53" s="10">
        <f t="shared" si="7"/>
        <v>0.28525209186074074</v>
      </c>
      <c r="C53" s="10">
        <f t="shared" si="7"/>
        <v>0.9416297927883849</v>
      </c>
      <c r="D53" s="10">
        <f t="shared" si="7"/>
        <v>0.1343358960647006</v>
      </c>
      <c r="E53" s="10">
        <f t="shared" si="7"/>
        <v>0.6847234627038106</v>
      </c>
      <c r="F53" s="10">
        <f t="shared" si="7"/>
        <v>1.48494805077999</v>
      </c>
      <c r="G53" s="10">
        <f t="shared" si="7"/>
        <v>-0.35795289855751355</v>
      </c>
      <c r="H53" s="10">
        <f t="shared" si="7"/>
        <v>0.6827809853316638</v>
      </c>
      <c r="I53" s="10">
        <f t="shared" si="7"/>
        <v>0.5023906701436625</v>
      </c>
      <c r="J53" s="10">
        <f t="shared" si="7"/>
        <v>0.6996109152827709</v>
      </c>
      <c r="K53" s="10">
        <f t="shared" si="7"/>
        <v>1.2150017624824965</v>
      </c>
      <c r="L53" s="10">
        <f t="shared" si="8"/>
        <v>0.6272720728880706</v>
      </c>
      <c r="M53" s="10">
        <f t="shared" si="9"/>
        <v>0.5310050436850356</v>
      </c>
    </row>
    <row r="54" spans="1:13" ht="12.75">
      <c r="A54" s="22" t="str">
        <f t="shared" si="6"/>
        <v>WALKER</v>
      </c>
      <c r="B54" s="10">
        <f aca="true" t="shared" si="10" ref="B54:K57">IF(ISNUMBER(B24),IF(B$31=0,0,(B24-B$30)/B$31),"")</f>
        <v>-2.3478441406999466</v>
      </c>
      <c r="C54" s="10">
        <f t="shared" si="10"/>
        <v>-0.6938324788967097</v>
      </c>
      <c r="D54" s="10">
        <f t="shared" si="10"/>
        <v>-0.0070703103191972465</v>
      </c>
      <c r="E54" s="10">
        <f t="shared" si="10"/>
        <v>0.8014376893010512</v>
      </c>
      <c r="F54" s="10">
        <f t="shared" si="10"/>
        <v>-0.797813704301052</v>
      </c>
      <c r="G54" s="10">
        <f t="shared" si="10"/>
        <v>-0.35795289855751355</v>
      </c>
      <c r="H54" s="10">
        <f t="shared" si="10"/>
        <v>0.38155408003828273</v>
      </c>
      <c r="I54" s="10">
        <f t="shared" si="10"/>
        <v>-1.476298840757376</v>
      </c>
      <c r="J54" s="10">
        <f t="shared" si="10"/>
        <v>-0.04921885836160225</v>
      </c>
      <c r="K54" s="10">
        <f t="shared" si="10"/>
        <v>-0.48222437683302327</v>
      </c>
      <c r="L54" s="10">
        <f t="shared" si="8"/>
        <v>-0.5029263839387086</v>
      </c>
      <c r="M54" s="10">
        <f t="shared" si="9"/>
        <v>0.90868770539943</v>
      </c>
    </row>
    <row r="55" spans="1:13" ht="12.75">
      <c r="A55" s="22">
        <f t="shared" si="6"/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-2.3478441406999466</v>
      </c>
      <c r="C58" s="10">
        <f t="shared" si="11"/>
        <v>-1.883259585576778</v>
      </c>
      <c r="D58" s="10">
        <f t="shared" si="11"/>
        <v>1.9372650274593988</v>
      </c>
      <c r="E58" s="10">
        <f t="shared" si="11"/>
        <v>2.3187226350651775</v>
      </c>
      <c r="F58" s="10">
        <f t="shared" si="11"/>
        <v>2.038344839890546</v>
      </c>
      <c r="G58" s="10">
        <f t="shared" si="11"/>
        <v>3.3692226548330932</v>
      </c>
      <c r="H58" s="10">
        <f t="shared" si="11"/>
        <v>1.6366661854273694</v>
      </c>
      <c r="I58" s="10">
        <f t="shared" si="11"/>
        <v>2.144281966423254</v>
      </c>
      <c r="J58" s="10">
        <f t="shared" si="11"/>
        <v>1.8070352284188196</v>
      </c>
      <c r="K58" s="10">
        <f t="shared" si="11"/>
        <v>1.586269980457762</v>
      </c>
      <c r="L58" s="10">
        <f t="shared" si="11"/>
        <v>0.955181665683708</v>
      </c>
      <c r="M58" s="10">
        <f t="shared" si="11"/>
        <v>1.4880264576557212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0.12068357732569765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0.19823785111334113</v>
      </c>
      <c r="D59" s="10">
        <f>IF(MAX(D38:D57)&lt;0,MAX(D38:D57),IF(MIN(D38:D57)&gt;=0,MIN(D38:D57),IF(ABS(DMAX(D37:D57,1,criteria!D1:D2))&lt;MIN(DMIN(D37:D57,1,criteria!D3:D4)),DMAX(D37:D57,1,criteria!D1:D2),DMIN(D37:D57,1,criteria!D3:D4))))</f>
        <v>-0.0070703103191972465</v>
      </c>
      <c r="E59" s="10">
        <f>IF(MAX(E38:E57)&lt;0,MAX(E38:E57),IF(MIN(E38:E57)&gt;=0,MIN(E38:E57),IF(ABS(DMAX(E37:E57,1,criteria!E1:E2))&lt;MIN(DMIN(E37:E57,1,criteria!E3:E4)),DMAX(E37:E57,1,criteria!E1:E2),DMIN(E37:E57,1,criteria!E3:E4))))</f>
        <v>-0.015561896879632943</v>
      </c>
      <c r="F59" s="10">
        <f>IF(MAX(F38:F57)&lt;0,MAX(F38:F57),IF(MIN(F38:F57)&gt;=0,MIN(F38:F57),IF(ABS(DMAX(F37:F57,1,criteria!F1:F2))&lt;MIN(DMIN(F37:F57,1,criteria!F3:F4)),DMAX(F37:F57,1,criteria!F1:F2),DMIN(F37:F57,1,criteria!F3:F4))))</f>
        <v>-0.17524231655167657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0.07418339748777403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0.20583838528381096</v>
      </c>
      <c r="I59" s="10">
        <f>IF(MAX(I38:I57)&lt;0,MAX(I38:I57),IF(MIN(I38:I57)&gt;=0,MIN(I38:I57),IF(ABS(DMAX(I37:I57,1,criteria!I1:I2))&lt;MIN(DMIN(I37:I57,1,criteria!I3:I4)),DMAX(I37:I57,1,criteria!I1:I2),DMIN(I37:I57,1,criteria!I3:I4))))</f>
        <v>-0.0028066517885155483</v>
      </c>
      <c r="J59" s="10">
        <f>IF(MAX(J38:J57)&lt;0,MAX(J38:J57),IF(MIN(J38:J57)&gt;=0,MIN(J38:J57),IF(ABS(DMAX(J37:J57,1,criteria!J1:J2))&lt;MIN(DMIN(J37:J57,1,criteria!J3:J4)),DMAX(J37:J57,1,criteria!J1:J2),DMIN(J37:J57,1,criteria!J3:J4))))</f>
        <v>-0.04921885836160225</v>
      </c>
      <c r="K59" s="10">
        <f>IF(MAX(K38:K57)&lt;0,MAX(K38:K57),IF(MIN(K38:K57)&gt;=0,MIN(K38:K57),IF(ABS(DMAX(K37:K57,1,criteria!K1:K2))&lt;MIN(DMIN(K37:K57,1,criteria!K3:K4)),DMAX(K37:K57,1,criteria!K1:K2),DMIN(K37:K57,1,criteria!K3:K4))))</f>
        <v>-0.052614010318777014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0.09541156847817966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0.4545914217060618</v>
      </c>
    </row>
    <row r="60" spans="1:13" ht="12.75">
      <c r="A60" s="7" t="s">
        <v>7</v>
      </c>
      <c r="B60" s="10">
        <f aca="true" t="shared" si="12" ref="B60:K60">IF(ISERR(AVERAGE(B38:B57)),"",AVERAGE(B38:B57))</f>
        <v>-5.033011044967376E-16</v>
      </c>
      <c r="C60" s="10">
        <f t="shared" si="12"/>
        <v>-3.0864200084579353E-15</v>
      </c>
      <c r="D60" s="10">
        <f t="shared" si="12"/>
        <v>-1.469079487688892E-15</v>
      </c>
      <c r="E60" s="10">
        <f t="shared" si="12"/>
        <v>-3.182639337258782E-16</v>
      </c>
      <c r="F60" s="10">
        <f t="shared" si="12"/>
        <v>-9.177843670234628E-16</v>
      </c>
      <c r="G60" s="10">
        <f t="shared" si="12"/>
        <v>-1.924386576016938E-16</v>
      </c>
      <c r="H60" s="10">
        <f t="shared" si="12"/>
        <v>5.255055649892408E-16</v>
      </c>
      <c r="I60" s="10">
        <f t="shared" si="12"/>
        <v>-4.4704980458239636E-15</v>
      </c>
      <c r="J60" s="10">
        <f t="shared" si="12"/>
        <v>-8.826273045769995E-16</v>
      </c>
      <c r="K60" s="10">
        <f t="shared" si="12"/>
        <v>9.066821367772111E-16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  <v>1.0000000000000062</v>
      </c>
      <c r="C61" s="10">
        <f t="shared" si="13"/>
        <v>1.00000000000002</v>
      </c>
      <c r="D61" s="10">
        <f t="shared" si="13"/>
        <v>1.000000000000015</v>
      </c>
      <c r="E61" s="10">
        <f t="shared" si="13"/>
        <v>0.9999999999999997</v>
      </c>
      <c r="F61" s="10">
        <f t="shared" si="13"/>
        <v>0.9999999999999942</v>
      </c>
      <c r="G61" s="10">
        <f t="shared" si="13"/>
        <v>1.0000000000000009</v>
      </c>
      <c r="H61" s="10">
        <f t="shared" si="13"/>
        <v>0.9999999999999973</v>
      </c>
      <c r="I61" s="10">
        <f t="shared" si="13"/>
        <v>1.000000000000284</v>
      </c>
      <c r="J61" s="10">
        <f t="shared" si="13"/>
        <v>0.9999999999999999</v>
      </c>
      <c r="K61" s="10">
        <f t="shared" si="13"/>
        <v>1.0000000000000377</v>
      </c>
      <c r="L61" s="24"/>
      <c r="M61" s="24"/>
    </row>
    <row r="62" spans="1:13" ht="12.75">
      <c r="A62" s="22" t="s">
        <v>9</v>
      </c>
      <c r="B62" s="10">
        <f aca="true" t="shared" si="14" ref="B62:K62">B30</f>
        <v>0.7326666666666667</v>
      </c>
      <c r="C62" s="10">
        <f t="shared" si="14"/>
        <v>0.6866666666666669</v>
      </c>
      <c r="D62" s="10">
        <f t="shared" si="14"/>
        <v>6.602</v>
      </c>
      <c r="E62" s="10">
        <f t="shared" si="14"/>
        <v>0.5813333333333334</v>
      </c>
      <c r="F62" s="10">
        <f t="shared" si="14"/>
        <v>1.5653333333333335</v>
      </c>
      <c r="G62" s="10">
        <f t="shared" si="14"/>
        <v>0.8162666666666667</v>
      </c>
      <c r="H62" s="10">
        <f t="shared" si="14"/>
        <v>5.536</v>
      </c>
      <c r="I62" s="10">
        <f t="shared" si="14"/>
        <v>9.240666666666668</v>
      </c>
      <c r="J62" s="10">
        <f t="shared" si="14"/>
        <v>7.388333333333334</v>
      </c>
      <c r="K62" s="10">
        <f t="shared" si="14"/>
        <v>2.80296</v>
      </c>
      <c r="L62" s="24"/>
      <c r="M62" s="24"/>
    </row>
    <row r="63" spans="1:13" ht="12.75">
      <c r="A63" s="22" t="s">
        <v>10</v>
      </c>
      <c r="B63" s="10">
        <f aca="true" t="shared" si="15" ref="B63:K63">B31</f>
        <v>0.06076496484308131</v>
      </c>
      <c r="C63" s="10">
        <f t="shared" si="15"/>
        <v>0.06725927091345357</v>
      </c>
      <c r="D63" s="10">
        <f t="shared" si="15"/>
        <v>0.28287301542766585</v>
      </c>
      <c r="E63" s="10">
        <f t="shared" si="15"/>
        <v>0.08567935796300288</v>
      </c>
      <c r="F63" s="10">
        <f t="shared" si="15"/>
        <v>0.14456173504110792</v>
      </c>
      <c r="G63" s="10">
        <f t="shared" si="15"/>
        <v>0.18512677766742375</v>
      </c>
      <c r="H63" s="10">
        <f t="shared" si="15"/>
        <v>0.7967415784664099</v>
      </c>
      <c r="I63" s="10">
        <f t="shared" si="15"/>
        <v>0.23753095036420055</v>
      </c>
      <c r="J63" s="10">
        <f t="shared" si="15"/>
        <v>0.4740730303394596</v>
      </c>
      <c r="K63" s="10">
        <f t="shared" si="15"/>
        <v>0.09427146818780881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34:J34"/>
    <mergeCell ref="B36:J36"/>
    <mergeCell ref="B35:J35"/>
    <mergeCell ref="B5:J5"/>
    <mergeCell ref="B4:K4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23,2002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1" t="s">
        <v>52</v>
      </c>
      <c r="C4" s="31"/>
      <c r="D4" s="31"/>
      <c r="E4" s="31"/>
      <c r="F4" s="31"/>
      <c r="G4" s="31"/>
      <c r="H4" s="31"/>
      <c r="I4" s="31"/>
      <c r="J4" s="31"/>
      <c r="K4" s="31"/>
    </row>
    <row r="5" spans="1:11" ht="12.75">
      <c r="A5" s="1"/>
      <c r="B5" s="37" t="s">
        <v>12</v>
      </c>
      <c r="C5" s="37"/>
      <c r="D5" s="37"/>
      <c r="E5" s="37"/>
      <c r="F5" s="37"/>
      <c r="G5" s="37"/>
      <c r="H5" s="37"/>
      <c r="I5" s="37"/>
      <c r="J5" s="37"/>
      <c r="K5" s="20"/>
    </row>
    <row r="6" spans="1:11" ht="12.75">
      <c r="A6" s="1"/>
      <c r="B6" s="34"/>
      <c r="C6" s="34"/>
      <c r="D6" s="34"/>
      <c r="E6" s="34"/>
      <c r="F6" s="34"/>
      <c r="G6" s="34"/>
      <c r="H6" s="34"/>
      <c r="I6" s="34"/>
      <c r="J6" s="34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HILLS</v>
      </c>
      <c r="B8" s="30">
        <v>0.64</v>
      </c>
      <c r="C8" s="30">
        <v>0.69</v>
      </c>
      <c r="D8" s="30">
        <v>8.05</v>
      </c>
      <c r="E8" s="30">
        <v>0.88</v>
      </c>
      <c r="F8" s="30">
        <v>0.75</v>
      </c>
      <c r="G8" s="30">
        <v>0.75</v>
      </c>
      <c r="H8" s="30">
        <v>8.94</v>
      </c>
      <c r="I8" s="30">
        <v>9.13</v>
      </c>
      <c r="J8" s="10">
        <f>IF(ISERR(AVERAGE(H8:I8)),"",AVERAGE(H8:I8))</f>
        <v>9.035</v>
      </c>
      <c r="K8" s="30">
        <f>IF(ISBLANK(1!A8),"",weighting!$B$2*B8+weighting!$C$2*C8+weighting!$D$2*D8+weighting!$E$2*E8+weighting!$F$2*F8+weighting!$G$2*G8+weighting!$J$2*J8)</f>
        <v>3.046500000000001</v>
      </c>
    </row>
    <row r="9" spans="1:11" ht="12.75">
      <c r="A9" s="22" t="str">
        <f>IF(1!A9&lt;&gt;"",1!A9,"")</f>
        <v>GARCIA, P</v>
      </c>
      <c r="B9" s="30">
        <v>1.8</v>
      </c>
      <c r="C9" s="30">
        <v>0.68</v>
      </c>
      <c r="D9" s="30">
        <v>6.96</v>
      </c>
      <c r="E9" s="30">
        <v>1.02</v>
      </c>
      <c r="F9" s="30">
        <v>0.75</v>
      </c>
      <c r="G9" s="30">
        <v>0.75</v>
      </c>
      <c r="H9" s="30">
        <v>8.51</v>
      </c>
      <c r="I9" s="30">
        <v>9.11</v>
      </c>
      <c r="J9" s="10">
        <f aca="true" t="shared" si="0" ref="J9:J27">IF(ISERR(AVERAGE(H9:I9)),"",AVERAGE(H9:I9))</f>
        <v>8.809999999999999</v>
      </c>
      <c r="K9" s="30">
        <f>IF(ISBLANK(1!A9),"",weighting!$B$2*B9+weighting!$C$2*C9+weighting!$D$2*D9+weighting!$E$2*E9+weighting!$F$2*F9+weighting!$G$2*G9+weighting!$J$2*J9)</f>
        <v>2.8840000000000003</v>
      </c>
    </row>
    <row r="10" spans="1:11" ht="12.75">
      <c r="A10" s="22" t="str">
        <f>IF(1!A10&lt;&gt;"",1!A10,"")</f>
        <v>RODRIGUEZ</v>
      </c>
      <c r="B10" s="30">
        <v>1.63</v>
      </c>
      <c r="C10" s="30">
        <v>0.65</v>
      </c>
      <c r="D10" s="30">
        <v>7.05</v>
      </c>
      <c r="E10" s="30">
        <v>1.23</v>
      </c>
      <c r="F10" s="30">
        <v>0.75</v>
      </c>
      <c r="G10" s="30">
        <v>1.02</v>
      </c>
      <c r="H10" s="30">
        <v>9.22</v>
      </c>
      <c r="I10" s="30">
        <v>9.1</v>
      </c>
      <c r="J10" s="10">
        <f t="shared" si="0"/>
        <v>9.16</v>
      </c>
      <c r="K10" s="30">
        <f>IF(ISBLANK(1!A10),"",weighting!$B$2*B10+weighting!$C$2*C10+weighting!$D$2*D10+weighting!$E$2*E10+weighting!$F$2*F10+weighting!$G$2*G10+weighting!$J$2*J10)</f>
        <v>2.984</v>
      </c>
    </row>
    <row r="11" spans="1:11" ht="12.75">
      <c r="A11" s="22" t="str">
        <f>IF(1!A11&lt;&gt;"",1!A11,"")</f>
        <v>GARRETT</v>
      </c>
      <c r="B11" s="30">
        <v>1.79</v>
      </c>
      <c r="C11" s="30">
        <v>0.68</v>
      </c>
      <c r="D11" s="30">
        <v>7.92</v>
      </c>
      <c r="E11" s="30">
        <v>0.98</v>
      </c>
      <c r="F11" s="30">
        <v>0.75</v>
      </c>
      <c r="G11" s="30">
        <v>0.93</v>
      </c>
      <c r="H11" s="30">
        <v>8.74</v>
      </c>
      <c r="I11" s="30">
        <v>8.85</v>
      </c>
      <c r="J11" s="10">
        <f t="shared" si="0"/>
        <v>8.795</v>
      </c>
      <c r="K11" s="30">
        <f>IF(ISBLANK(1!A11),"",weighting!$B$2*B11+weighting!$C$2*C11+weighting!$D$2*D11+weighting!$E$2*E11+weighting!$F$2*F11+weighting!$G$2*G11+weighting!$J$2*J11)</f>
        <v>3.0860000000000003</v>
      </c>
    </row>
    <row r="12" spans="1:11" ht="12.75">
      <c r="A12" s="22" t="str">
        <f>IF(1!A12&lt;&gt;"",1!A12,"")</f>
        <v>VIERA</v>
      </c>
      <c r="B12" s="30">
        <v>1.82</v>
      </c>
      <c r="C12" s="30">
        <v>0.66</v>
      </c>
      <c r="D12" s="30">
        <v>8</v>
      </c>
      <c r="E12" s="30">
        <v>1.25</v>
      </c>
      <c r="F12" s="30">
        <v>0.84</v>
      </c>
      <c r="G12" s="30">
        <v>1.33</v>
      </c>
      <c r="H12" s="30">
        <v>9.08</v>
      </c>
      <c r="I12" s="30">
        <v>8.84</v>
      </c>
      <c r="J12" s="10">
        <f t="shared" si="0"/>
        <v>8.96</v>
      </c>
      <c r="K12" s="30">
        <f>IF(ISBLANK(1!A12),"",weighting!$B$2*B12+weighting!$C$2*C12+weighting!$D$2*D12+weighting!$E$2*E12+weighting!$F$2*F12+weighting!$G$2*G12+weighting!$J$2*J12)</f>
        <v>3.2255000000000003</v>
      </c>
    </row>
    <row r="13" spans="1:11" ht="12.75">
      <c r="A13" s="22" t="str">
        <f>IF(1!A13&lt;&gt;"",1!A13,"")</f>
        <v>LOPEZ</v>
      </c>
      <c r="B13" s="30">
        <v>1.93</v>
      </c>
      <c r="C13" s="30">
        <v>0.72</v>
      </c>
      <c r="D13" s="30">
        <v>7.83</v>
      </c>
      <c r="E13" s="30">
        <v>1.14</v>
      </c>
      <c r="F13" s="30">
        <v>0.75</v>
      </c>
      <c r="G13" s="30">
        <v>0.75</v>
      </c>
      <c r="H13" s="30">
        <v>8.7</v>
      </c>
      <c r="I13" s="30">
        <v>9.16</v>
      </c>
      <c r="J13" s="10">
        <f t="shared" si="0"/>
        <v>8.93</v>
      </c>
      <c r="K13" s="30">
        <f>IF(ISBLANK(1!A13),"",weighting!$B$2*B13+weighting!$C$2*C13+weighting!$D$2*D13+weighting!$E$2*E13+weighting!$F$2*F13+weighting!$G$2*G13+weighting!$J$2*J13)</f>
        <v>3.0985000000000005</v>
      </c>
    </row>
    <row r="14" spans="1:11" ht="12.75">
      <c r="A14" s="22" t="str">
        <f>IF(1!A14&lt;&gt;"",1!A14,"")</f>
        <v>GARCIA, O</v>
      </c>
      <c r="B14" s="30">
        <v>2.45</v>
      </c>
      <c r="C14" s="30">
        <v>0.68</v>
      </c>
      <c r="D14" s="30">
        <v>7.98</v>
      </c>
      <c r="E14" s="30">
        <v>1.08</v>
      </c>
      <c r="F14" s="30">
        <v>0.75</v>
      </c>
      <c r="G14" s="30">
        <v>1.08</v>
      </c>
      <c r="H14" s="30">
        <v>8.66</v>
      </c>
      <c r="I14" s="30">
        <v>9.15</v>
      </c>
      <c r="J14" s="10">
        <f t="shared" si="0"/>
        <v>8.905000000000001</v>
      </c>
      <c r="K14" s="30">
        <f>IF(ISBLANK(1!A14),"",weighting!$B$2*B14+weighting!$C$2*C14+weighting!$D$2*D14+weighting!$E$2*E14+weighting!$F$2*F14+weighting!$G$2*G14+weighting!$J$2*J14)</f>
        <v>3.1720000000000006</v>
      </c>
    </row>
    <row r="15" spans="1:11" ht="12.75">
      <c r="A15" s="22" t="str">
        <f>IF(1!A15&lt;&gt;"",1!A15,"")</f>
        <v>CASTILLO</v>
      </c>
      <c r="B15" s="30">
        <v>1.89</v>
      </c>
      <c r="C15" s="30">
        <v>0.69</v>
      </c>
      <c r="D15" s="30">
        <v>7.38</v>
      </c>
      <c r="E15" s="30">
        <v>0.89</v>
      </c>
      <c r="F15" s="30">
        <v>0.75</v>
      </c>
      <c r="G15" s="30">
        <v>0.75</v>
      </c>
      <c r="H15" s="30">
        <v>8.75</v>
      </c>
      <c r="I15" s="30">
        <v>8.69</v>
      </c>
      <c r="J15" s="10">
        <f t="shared" si="0"/>
        <v>8.719999999999999</v>
      </c>
      <c r="K15" s="30">
        <f>IF(ISBLANK(1!A15),"",weighting!$B$2*B15+weighting!$C$2*C15+weighting!$D$2*D15+weighting!$E$2*E15+weighting!$F$2*F15+weighting!$G$2*G15+weighting!$J$2*J15)</f>
        <v>2.945</v>
      </c>
    </row>
    <row r="16" spans="1:11" ht="12.75">
      <c r="A16" s="22" t="str">
        <f>IF(1!A16&lt;&gt;"",1!A16,"")</f>
        <v>CUNNIFF</v>
      </c>
      <c r="B16" s="30">
        <v>3.01</v>
      </c>
      <c r="C16" s="30">
        <v>0.74</v>
      </c>
      <c r="D16" s="30">
        <v>7.47</v>
      </c>
      <c r="E16" s="30">
        <v>0.85</v>
      </c>
      <c r="F16" s="30">
        <v>0.84</v>
      </c>
      <c r="G16" s="30">
        <v>0.91</v>
      </c>
      <c r="H16" s="30">
        <v>8.89</v>
      </c>
      <c r="I16" s="30">
        <v>9.36</v>
      </c>
      <c r="J16" s="10">
        <f t="shared" si="0"/>
        <v>9.125</v>
      </c>
      <c r="K16" s="30">
        <f>IF(ISBLANK(1!A16),"",weighting!$B$2*B16+weighting!$C$2*C16+weighting!$D$2*D16+weighting!$E$2*E16+weighting!$F$2*F16+weighting!$G$2*G16+weighting!$J$2*J16)</f>
        <v>3.1015</v>
      </c>
    </row>
    <row r="17" spans="1:11" ht="12.75">
      <c r="A17" s="22" t="str">
        <f>IF(1!A17&lt;&gt;"",1!A17,"")</f>
        <v>KOBRINETZ</v>
      </c>
      <c r="B17" s="30">
        <v>2.46</v>
      </c>
      <c r="C17" s="30">
        <v>0.68</v>
      </c>
      <c r="D17" s="30">
        <v>7.76</v>
      </c>
      <c r="E17" s="30">
        <v>1.29</v>
      </c>
      <c r="F17" s="30">
        <v>0.75</v>
      </c>
      <c r="G17" s="30">
        <v>1.16</v>
      </c>
      <c r="H17" s="30">
        <v>9.03</v>
      </c>
      <c r="I17" s="30">
        <v>8.95</v>
      </c>
      <c r="J17" s="10">
        <f t="shared" si="0"/>
        <v>8.989999999999998</v>
      </c>
      <c r="K17" s="30">
        <f>IF(ISBLANK(1!A17),"",weighting!$B$2*B17+weighting!$C$2*C17+weighting!$D$2*D17+weighting!$E$2*E17+weighting!$F$2*F17+weighting!$G$2*G17+weighting!$J$2*J17)</f>
        <v>3.1765000000000003</v>
      </c>
    </row>
    <row r="18" spans="1:11" ht="12.75">
      <c r="A18" s="22" t="str">
        <f>IF(1!A18&lt;&gt;"",1!A18,"")</f>
        <v>TSCHIRHART</v>
      </c>
      <c r="B18" s="30">
        <v>0.68</v>
      </c>
      <c r="C18" s="30">
        <v>0.75</v>
      </c>
      <c r="D18" s="30">
        <v>6.59</v>
      </c>
      <c r="E18" s="30">
        <v>0.84</v>
      </c>
      <c r="F18" s="30">
        <v>0.75</v>
      </c>
      <c r="G18" s="30">
        <v>1.16</v>
      </c>
      <c r="H18" s="30">
        <v>8.82</v>
      </c>
      <c r="I18" s="30">
        <v>9.16</v>
      </c>
      <c r="J18" s="10">
        <f t="shared" si="0"/>
        <v>8.99</v>
      </c>
      <c r="K18" s="30">
        <f>IF(ISBLANK(1!A18),"",weighting!$B$2*B18+weighting!$C$2*C18+weighting!$D$2*D18+weighting!$E$2*E18+weighting!$F$2*F18+weighting!$G$2*G18+weighting!$J$2*J18)</f>
        <v>2.793</v>
      </c>
    </row>
    <row r="19" spans="1:11" ht="12.75">
      <c r="A19" s="22" t="str">
        <f>IF(1!A19&lt;&gt;"",1!A19,"")</f>
        <v>RAMIREZ</v>
      </c>
      <c r="B19" s="30">
        <v>1.64</v>
      </c>
      <c r="C19" s="30">
        <v>0.65</v>
      </c>
      <c r="D19" s="30">
        <v>7</v>
      </c>
      <c r="E19" s="30">
        <v>0.96</v>
      </c>
      <c r="F19" s="30">
        <v>0.75</v>
      </c>
      <c r="G19" s="30">
        <v>1.02</v>
      </c>
      <c r="H19" s="30">
        <v>8.58</v>
      </c>
      <c r="I19" s="30">
        <v>8.93</v>
      </c>
      <c r="J19" s="10">
        <f t="shared" si="0"/>
        <v>8.754999999999999</v>
      </c>
      <c r="K19" s="30">
        <f>IF(ISBLANK(1!A19),"",weighting!$B$2*B19+weighting!$C$2*C19+weighting!$D$2*D19+weighting!$E$2*E19+weighting!$F$2*F19+weighting!$G$2*G19+weighting!$J$2*J19)</f>
        <v>2.8934999999999995</v>
      </c>
    </row>
    <row r="20" spans="1:11" ht="12.75">
      <c r="A20" s="22" t="str">
        <f>IF(1!A20&lt;&gt;"",1!A20,"")</f>
        <v>ADAMS</v>
      </c>
      <c r="B20" s="30">
        <v>2.56</v>
      </c>
      <c r="C20" s="30">
        <v>0.68</v>
      </c>
      <c r="D20" s="30">
        <v>6.97</v>
      </c>
      <c r="E20" s="30">
        <v>1.36</v>
      </c>
      <c r="F20" s="30">
        <v>0.75</v>
      </c>
      <c r="G20" s="30">
        <v>1.16</v>
      </c>
      <c r="H20" s="30">
        <v>8.63</v>
      </c>
      <c r="I20" s="30">
        <v>9.2</v>
      </c>
      <c r="J20" s="10">
        <f t="shared" si="0"/>
        <v>8.915</v>
      </c>
      <c r="K20" s="30">
        <f>IF(ISBLANK(1!A20),"",weighting!$B$2*B20+weighting!$C$2*C20+weighting!$D$2*D20+weighting!$E$2*E20+weighting!$F$2*F20+weighting!$G$2*G20+weighting!$J$2*J20)</f>
        <v>3.0265000000000004</v>
      </c>
    </row>
    <row r="21" spans="1:11" ht="12.75">
      <c r="A21" s="22">
        <f>IF(1!A21&lt;&gt;"",1!A21,"")</f>
      </c>
      <c r="B21" s="30"/>
      <c r="C21" s="30"/>
      <c r="D21" s="30"/>
      <c r="E21" s="30"/>
      <c r="F21" s="30"/>
      <c r="G21" s="30"/>
      <c r="H21" s="30"/>
      <c r="I21" s="30"/>
      <c r="J21" s="10">
        <f t="shared" si="0"/>
      </c>
      <c r="K21" s="30">
        <f>IF(ISBLANK(1!A21),"",weighting!$B$2*B21+weighting!$C$2*C21+weighting!$D$2*D21+weighting!$E$2*E21+weighting!$F$2*F21+weighting!$G$2*G21+weighting!$J$2*J21)</f>
      </c>
    </row>
    <row r="22" spans="1:11" ht="12.75">
      <c r="A22" s="22">
        <f>IF(1!A22&lt;&gt;"",1!A22,"")</f>
      </c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IF(ISBLANK(1!A22),"",weighting!$B$2*B22+weighting!$C$2*C22+weighting!$D$2*D22+weighting!$E$2*E22+weighting!$F$2*F22+weighting!$G$2*G22+weighting!$J$2*J22)</f>
      </c>
    </row>
    <row r="23" spans="1:11" ht="12.75">
      <c r="A23" s="22" t="str">
        <f>IF(1!A23&lt;&gt;"",1!A23,"")</f>
        <v>CAPRONI</v>
      </c>
      <c r="B23" s="30">
        <v>2.21</v>
      </c>
      <c r="C23" s="30">
        <v>0.75</v>
      </c>
      <c r="D23" s="30">
        <v>6.93</v>
      </c>
      <c r="E23" s="30">
        <v>0.56</v>
      </c>
      <c r="F23" s="30">
        <v>0.75</v>
      </c>
      <c r="G23" s="30">
        <v>1.18</v>
      </c>
      <c r="H23" s="30">
        <v>9.03</v>
      </c>
      <c r="I23" s="30">
        <v>9.48</v>
      </c>
      <c r="J23" s="10">
        <f t="shared" si="0"/>
        <v>9.254999999999999</v>
      </c>
      <c r="K23" s="30">
        <f>IF(ISBLANK(1!A23),"",weighting!$B$2*B23+weighting!$C$2*C23+weighting!$D$2*D23+weighting!$E$2*E23+weighting!$F$2*F23+weighting!$G$2*G23+weighting!$J$2*J23)</f>
        <v>2.924</v>
      </c>
    </row>
    <row r="24" spans="1:11" ht="12.75">
      <c r="A24" s="22" t="str">
        <f>IF(1!A24&lt;&gt;"",1!A24,"")</f>
        <v>WALKER</v>
      </c>
      <c r="B24" s="30">
        <v>1.96</v>
      </c>
      <c r="C24" s="30">
        <v>0.46</v>
      </c>
      <c r="D24" s="30">
        <v>7.22</v>
      </c>
      <c r="E24" s="30">
        <v>1.38</v>
      </c>
      <c r="F24" s="30">
        <v>0.83</v>
      </c>
      <c r="G24" s="30">
        <v>0.75</v>
      </c>
      <c r="H24" s="30">
        <v>8.62</v>
      </c>
      <c r="I24" s="30">
        <v>9.04</v>
      </c>
      <c r="J24" s="10">
        <f t="shared" si="0"/>
        <v>8.829999999999998</v>
      </c>
      <c r="K24" s="30">
        <f>IF(ISBLANK(1!A24),"",weighting!$B$2*B24+weighting!$C$2*C24+weighting!$D$2*D24+weighting!$E$2*E24+weighting!$F$2*F24+weighting!$G$2*G24+weighting!$J$2*J24)</f>
        <v>3.0020000000000002</v>
      </c>
    </row>
    <row r="25" spans="1:11" ht="12.75">
      <c r="A25" s="22">
        <f>IF(1!A25&lt;&gt;"",1!A25,"")</f>
      </c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IF(ISBLANK(1!A25),"",weighting!$B$2*B25+weighting!$C$2*C25+weighting!$D$2*D25+weighting!$E$2*E25+weighting!$F$2*F25+weighting!$G$2*G25+weighting!$J$2*J25)</f>
      </c>
    </row>
    <row r="26" spans="1:11" ht="12.75">
      <c r="A26" s="22">
        <f>IF(1!A26&lt;&gt;"",1!A26,"")</f>
      </c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IF(ISBLANK(1!A26),"",weighting!$B$2*B26+weighting!$C$2*C26+weighting!$D$2*D26+weighting!$E$2*E26+weighting!$F$2*F26+weighting!$G$2*G26+weighting!$J$2*J26)</f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3.01</v>
      </c>
      <c r="C28" s="8">
        <f t="shared" si="1"/>
        <v>0.75</v>
      </c>
      <c r="D28" s="8">
        <f t="shared" si="1"/>
        <v>8.05</v>
      </c>
      <c r="E28" s="8">
        <f t="shared" si="1"/>
        <v>1.38</v>
      </c>
      <c r="F28" s="8">
        <f t="shared" si="1"/>
        <v>0.84</v>
      </c>
      <c r="G28" s="8">
        <f t="shared" si="1"/>
        <v>1.33</v>
      </c>
      <c r="H28" s="8">
        <f t="shared" si="1"/>
        <v>9.22</v>
      </c>
      <c r="I28" s="8">
        <f t="shared" si="1"/>
        <v>9.48</v>
      </c>
      <c r="J28" s="8">
        <f t="shared" si="1"/>
        <v>9.254999999999999</v>
      </c>
      <c r="K28" s="8">
        <f t="shared" si="1"/>
        <v>3.2255000000000003</v>
      </c>
    </row>
    <row r="29" spans="1:11" ht="12.75">
      <c r="A29" s="7" t="s">
        <v>1</v>
      </c>
      <c r="B29" s="8">
        <f aca="true" t="shared" si="2" ref="B29:K29">IF(COUNTBLANK(B8:B27)=20,"",MIN(B8:B27))</f>
        <v>0.64</v>
      </c>
      <c r="C29" s="8">
        <f t="shared" si="2"/>
        <v>0.46</v>
      </c>
      <c r="D29" s="8">
        <f t="shared" si="2"/>
        <v>6.59</v>
      </c>
      <c r="E29" s="8">
        <f t="shared" si="2"/>
        <v>0.56</v>
      </c>
      <c r="F29" s="8">
        <f t="shared" si="2"/>
        <v>0.75</v>
      </c>
      <c r="G29" s="8">
        <f t="shared" si="2"/>
        <v>0.75</v>
      </c>
      <c r="H29" s="8">
        <f t="shared" si="2"/>
        <v>8.51</v>
      </c>
      <c r="I29" s="8">
        <f t="shared" si="2"/>
        <v>8.69</v>
      </c>
      <c r="J29" s="8">
        <f t="shared" si="2"/>
        <v>8.719999999999999</v>
      </c>
      <c r="K29" s="8">
        <f t="shared" si="2"/>
        <v>2.793</v>
      </c>
    </row>
    <row r="30" spans="1:11" ht="12.75">
      <c r="A30" s="7" t="s">
        <v>2</v>
      </c>
      <c r="B30" s="8">
        <f aca="true" t="shared" si="3" ref="B30:K30">IF(ISERR(AVERAGE(B8:B27)),"",AVERAGE(B8:B27))</f>
        <v>1.8980000000000001</v>
      </c>
      <c r="C30" s="8">
        <f t="shared" si="3"/>
        <v>0.6773333333333333</v>
      </c>
      <c r="D30" s="8">
        <f t="shared" si="3"/>
        <v>7.407333333333335</v>
      </c>
      <c r="E30" s="8">
        <f t="shared" si="3"/>
        <v>1.0473333333333334</v>
      </c>
      <c r="F30" s="8">
        <f t="shared" si="3"/>
        <v>0.7673333333333333</v>
      </c>
      <c r="G30" s="8">
        <f t="shared" si="3"/>
        <v>0.98</v>
      </c>
      <c r="H30" s="8">
        <f t="shared" si="3"/>
        <v>8.813333333333333</v>
      </c>
      <c r="I30" s="8">
        <f t="shared" si="3"/>
        <v>9.076666666666666</v>
      </c>
      <c r="J30" s="8">
        <f t="shared" si="3"/>
        <v>8.944999999999997</v>
      </c>
      <c r="K30" s="8">
        <f t="shared" si="3"/>
        <v>3.0239000000000003</v>
      </c>
    </row>
    <row r="31" spans="1:11" ht="12.75">
      <c r="A31" s="7" t="s">
        <v>3</v>
      </c>
      <c r="B31" s="8">
        <f aca="true" t="shared" si="4" ref="B31:K31">IF(ISERR(STDEV(B8:B27)),"",STDEV(B8:B27))</f>
        <v>0.6341158073592361</v>
      </c>
      <c r="C31" s="8">
        <f t="shared" si="4"/>
        <v>0.06850095585012562</v>
      </c>
      <c r="D31" s="8">
        <f t="shared" si="4"/>
        <v>0.4839342733805437</v>
      </c>
      <c r="E31" s="8">
        <f t="shared" si="4"/>
        <v>0.22936143238710885</v>
      </c>
      <c r="F31" s="8">
        <f t="shared" si="4"/>
        <v>0.03594970031003102</v>
      </c>
      <c r="G31" s="8">
        <f t="shared" si="4"/>
        <v>0.19726704163211284</v>
      </c>
      <c r="H31" s="8">
        <f t="shared" si="4"/>
        <v>0.209682299364264</v>
      </c>
      <c r="I31" s="8">
        <f t="shared" si="4"/>
        <v>0.2031419864692285</v>
      </c>
      <c r="J31" s="8">
        <f t="shared" si="4"/>
        <v>0.15364616121864594</v>
      </c>
      <c r="K31" s="8">
        <f t="shared" si="4"/>
        <v>0.12247203762492759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 t="str">
        <f>B4</f>
        <v>3A - screened</v>
      </c>
      <c r="C34" s="39"/>
      <c r="D34" s="39"/>
      <c r="E34" s="39"/>
      <c r="F34" s="39"/>
      <c r="G34" s="39"/>
      <c r="H34" s="39"/>
      <c r="I34" s="39"/>
      <c r="J34" s="39"/>
    </row>
    <row r="35" spans="1:10" ht="12.75">
      <c r="A35" s="1"/>
      <c r="B35" s="36" t="s">
        <v>13</v>
      </c>
      <c r="C35" s="36"/>
      <c r="D35" s="36"/>
      <c r="E35" s="36"/>
      <c r="F35" s="36"/>
      <c r="G35" s="36"/>
      <c r="H35" s="36"/>
      <c r="I35" s="36"/>
      <c r="J35" s="36"/>
    </row>
    <row r="36" spans="1:10" ht="12.75">
      <c r="A36" s="1"/>
      <c r="B36" s="35"/>
      <c r="C36" s="35"/>
      <c r="D36" s="35"/>
      <c r="E36" s="35"/>
      <c r="F36" s="35"/>
      <c r="G36" s="35"/>
      <c r="H36" s="35"/>
      <c r="I36" s="35"/>
      <c r="J36" s="35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HILLS</v>
      </c>
      <c r="B38" s="10">
        <f aca="true" t="shared" si="7" ref="B38:K53">IF(ISNUMBER(B8),IF(B$31=0,0,(B8-B$30)/B$31),"")</f>
        <v>-1.98386475372522</v>
      </c>
      <c r="C38" s="10">
        <f t="shared" si="7"/>
        <v>0.18491226158041085</v>
      </c>
      <c r="D38" s="10">
        <f t="shared" si="7"/>
        <v>1.3280040328148086</v>
      </c>
      <c r="E38" s="10">
        <f t="shared" si="7"/>
        <v>-0.7295617732754373</v>
      </c>
      <c r="F38" s="10">
        <f t="shared" si="7"/>
        <v>-0.4821551552266154</v>
      </c>
      <c r="G38" s="10">
        <f t="shared" si="7"/>
        <v>-1.1659322211002254</v>
      </c>
      <c r="H38" s="10">
        <f t="shared" si="7"/>
        <v>0.6040885046124911</v>
      </c>
      <c r="I38" s="10">
        <f t="shared" si="7"/>
        <v>0.2625421472946627</v>
      </c>
      <c r="J38" s="10">
        <f t="shared" si="7"/>
        <v>0.5857614618300099</v>
      </c>
      <c r="K38" s="10">
        <f t="shared" si="7"/>
        <v>0.18453191796492724</v>
      </c>
      <c r="L38" s="10">
        <f aca="true" t="shared" si="8" ref="L38:L57">IF(ISERR(AVERAGE(B38:K38)),"",AVERAGE(B38:K38))</f>
        <v>-0.12116735772301876</v>
      </c>
      <c r="M38" s="10">
        <f aca="true" t="shared" si="9" ref="M38:M57">IF(ISERR(STDEV(B38:K38)),"",STDEV(B38:K38))</f>
        <v>0.973073199788109</v>
      </c>
      <c r="N38" s="23"/>
      <c r="O38" s="23"/>
      <c r="P38" s="23"/>
      <c r="Q38" s="23"/>
    </row>
    <row r="39" spans="1:13" ht="12.75">
      <c r="A39" s="22" t="str">
        <f t="shared" si="6"/>
        <v>GARCIA, P</v>
      </c>
      <c r="B39" s="10">
        <f t="shared" si="7"/>
        <v>-0.15454590291341155</v>
      </c>
      <c r="C39" s="10">
        <f t="shared" si="7"/>
        <v>0.038928897174824104</v>
      </c>
      <c r="D39" s="10">
        <f t="shared" si="7"/>
        <v>-0.9243679523015976</v>
      </c>
      <c r="E39" s="10">
        <f t="shared" si="7"/>
        <v>-0.11917144503702397</v>
      </c>
      <c r="F39" s="10">
        <f t="shared" si="7"/>
        <v>-0.4821551552266154</v>
      </c>
      <c r="G39" s="10">
        <f t="shared" si="7"/>
        <v>-1.1659322211002254</v>
      </c>
      <c r="H39" s="10">
        <f t="shared" si="7"/>
        <v>-1.446632997887802</v>
      </c>
      <c r="I39" s="10">
        <f t="shared" si="7"/>
        <v>0.1640888420591598</v>
      </c>
      <c r="J39" s="10">
        <f t="shared" si="7"/>
        <v>-0.8786421927449685</v>
      </c>
      <c r="K39" s="10">
        <f t="shared" si="7"/>
        <v>-1.1423015629775486</v>
      </c>
      <c r="L39" s="10">
        <f t="shared" si="8"/>
        <v>-0.611073169095521</v>
      </c>
      <c r="M39" s="10">
        <f t="shared" si="9"/>
        <v>0.572359865434589</v>
      </c>
    </row>
    <row r="40" spans="1:13" ht="12.75">
      <c r="A40" s="22" t="str">
        <f t="shared" si="6"/>
        <v>RODRIGUEZ</v>
      </c>
      <c r="B40" s="10">
        <f t="shared" si="7"/>
        <v>-0.422635734497901</v>
      </c>
      <c r="C40" s="10">
        <f t="shared" si="7"/>
        <v>-0.399021196041941</v>
      </c>
      <c r="D40" s="10">
        <f t="shared" si="7"/>
        <v>-0.738392283805748</v>
      </c>
      <c r="E40" s="10">
        <f t="shared" si="7"/>
        <v>0.7964140473205957</v>
      </c>
      <c r="F40" s="10">
        <f t="shared" si="7"/>
        <v>-0.4821551552266154</v>
      </c>
      <c r="G40" s="10">
        <f t="shared" si="7"/>
        <v>0.202770821060909</v>
      </c>
      <c r="H40" s="10">
        <f t="shared" si="7"/>
        <v>1.939442041124316</v>
      </c>
      <c r="I40" s="10">
        <f t="shared" si="7"/>
        <v>0.11486218944141273</v>
      </c>
      <c r="J40" s="10">
        <f t="shared" si="7"/>
        <v>1.3993190477049926</v>
      </c>
      <c r="K40" s="10">
        <f t="shared" si="7"/>
        <v>-0.32578865162833825</v>
      </c>
      <c r="L40" s="10">
        <f t="shared" si="8"/>
        <v>0.20848151254516828</v>
      </c>
      <c r="M40" s="10">
        <f t="shared" si="9"/>
        <v>0.8941254177261968</v>
      </c>
    </row>
    <row r="41" spans="1:13" ht="12.75">
      <c r="A41" s="22" t="str">
        <f t="shared" si="6"/>
        <v>GARRETT</v>
      </c>
      <c r="B41" s="10">
        <f t="shared" si="7"/>
        <v>-0.17031589300661681</v>
      </c>
      <c r="C41" s="10">
        <f t="shared" si="7"/>
        <v>0.038928897174824104</v>
      </c>
      <c r="D41" s="10">
        <f t="shared" si="7"/>
        <v>1.0593725116541348</v>
      </c>
      <c r="E41" s="10">
        <f t="shared" si="7"/>
        <v>-0.2935686816765708</v>
      </c>
      <c r="F41" s="10">
        <f t="shared" si="7"/>
        <v>-0.4821551552266154</v>
      </c>
      <c r="G41" s="10">
        <f t="shared" si="7"/>
        <v>-0.25346352632613567</v>
      </c>
      <c r="H41" s="10">
        <f t="shared" si="7"/>
        <v>-0.3497354500388053</v>
      </c>
      <c r="I41" s="10">
        <f t="shared" si="7"/>
        <v>-1.1158041260022902</v>
      </c>
      <c r="J41" s="10">
        <f t="shared" si="7"/>
        <v>-0.9762691030499586</v>
      </c>
      <c r="K41" s="10">
        <f t="shared" si="7"/>
        <v>0.5070545179478617</v>
      </c>
      <c r="L41" s="10">
        <f t="shared" si="8"/>
        <v>-0.2035956008550172</v>
      </c>
      <c r="M41" s="10">
        <f t="shared" si="9"/>
        <v>0.6410686127369774</v>
      </c>
    </row>
    <row r="42" spans="1:13" ht="12.75">
      <c r="A42" s="22" t="str">
        <f t="shared" si="6"/>
        <v>VIERA</v>
      </c>
      <c r="B42" s="10">
        <f t="shared" si="7"/>
        <v>-0.12300592272700103</v>
      </c>
      <c r="C42" s="10">
        <f t="shared" si="7"/>
        <v>-0.25303783163635263</v>
      </c>
      <c r="D42" s="10">
        <f t="shared" si="7"/>
        <v>1.2246842169837793</v>
      </c>
      <c r="E42" s="10">
        <f t="shared" si="7"/>
        <v>0.8836126656403691</v>
      </c>
      <c r="F42" s="10">
        <f t="shared" si="7"/>
        <v>2.0213427661423515</v>
      </c>
      <c r="G42" s="10">
        <f t="shared" si="7"/>
        <v>1.7742446842829525</v>
      </c>
      <c r="H42" s="10">
        <f t="shared" si="7"/>
        <v>1.2717652728684037</v>
      </c>
      <c r="I42" s="10">
        <f t="shared" si="7"/>
        <v>-1.1650307786200371</v>
      </c>
      <c r="J42" s="10">
        <f t="shared" si="7"/>
        <v>0.09762691030502477</v>
      </c>
      <c r="K42" s="10">
        <f t="shared" si="7"/>
        <v>1.6460900292800138</v>
      </c>
      <c r="L42" s="10">
        <f t="shared" si="8"/>
        <v>0.7378292012519505</v>
      </c>
      <c r="M42" s="10">
        <f t="shared" si="9"/>
        <v>1.0458096211778092</v>
      </c>
    </row>
    <row r="43" spans="1:13" ht="12.75">
      <c r="A43" s="22" t="str">
        <f t="shared" si="6"/>
        <v>LOPEZ</v>
      </c>
      <c r="B43" s="10">
        <f t="shared" si="7"/>
        <v>0.05046396829825648</v>
      </c>
      <c r="C43" s="10">
        <f t="shared" si="7"/>
        <v>0.6228623547971759</v>
      </c>
      <c r="D43" s="10">
        <f t="shared" si="7"/>
        <v>0.8733968431582851</v>
      </c>
      <c r="E43" s="10">
        <f t="shared" si="7"/>
        <v>0.40402026488161547</v>
      </c>
      <c r="F43" s="10">
        <f t="shared" si="7"/>
        <v>-0.4821551552266154</v>
      </c>
      <c r="G43" s="10">
        <f t="shared" si="7"/>
        <v>-1.1659322211002254</v>
      </c>
      <c r="H43" s="10">
        <f t="shared" si="7"/>
        <v>-0.5405002409690697</v>
      </c>
      <c r="I43" s="10">
        <f t="shared" si="7"/>
        <v>0.41022210514790386</v>
      </c>
      <c r="J43" s="10">
        <f t="shared" si="7"/>
        <v>-0.09762691030497851</v>
      </c>
      <c r="K43" s="10">
        <f t="shared" si="7"/>
        <v>0.6091186318665148</v>
      </c>
      <c r="L43" s="10">
        <f t="shared" si="8"/>
        <v>0.06838696405488624</v>
      </c>
      <c r="M43" s="10">
        <f t="shared" si="9"/>
        <v>0.6414083048626371</v>
      </c>
    </row>
    <row r="44" spans="1:13" ht="12.75">
      <c r="A44" s="22" t="str">
        <f t="shared" si="6"/>
        <v>GARCIA, O</v>
      </c>
      <c r="B44" s="10">
        <f t="shared" si="7"/>
        <v>0.8705034531449297</v>
      </c>
      <c r="C44" s="10">
        <f t="shared" si="7"/>
        <v>0.038928897174824104</v>
      </c>
      <c r="D44" s="10">
        <f t="shared" si="7"/>
        <v>1.183356290651369</v>
      </c>
      <c r="E44" s="10">
        <f t="shared" si="7"/>
        <v>0.14242440992229624</v>
      </c>
      <c r="F44" s="10">
        <f t="shared" si="7"/>
        <v>-0.4821551552266154</v>
      </c>
      <c r="G44" s="10">
        <f t="shared" si="7"/>
        <v>0.5069270526522724</v>
      </c>
      <c r="H44" s="10">
        <f t="shared" si="7"/>
        <v>-0.7312650318993256</v>
      </c>
      <c r="I44" s="10">
        <f t="shared" si="7"/>
        <v>0.3609954525301568</v>
      </c>
      <c r="J44" s="10">
        <f t="shared" si="7"/>
        <v>-0.26033842747996583</v>
      </c>
      <c r="K44" s="10">
        <f t="shared" si="7"/>
        <v>1.2092556217081876</v>
      </c>
      <c r="L44" s="10">
        <f t="shared" si="8"/>
        <v>0.2838632563178129</v>
      </c>
      <c r="M44" s="10">
        <f t="shared" si="9"/>
        <v>0.6715417758800305</v>
      </c>
    </row>
    <row r="45" spans="1:13" ht="12.75">
      <c r="A45" s="22" t="str">
        <f t="shared" si="6"/>
        <v>CASTILLO</v>
      </c>
      <c r="B45" s="10">
        <f t="shared" si="7"/>
        <v>-0.012615992074564559</v>
      </c>
      <c r="C45" s="10">
        <f t="shared" si="7"/>
        <v>0.18491226158041085</v>
      </c>
      <c r="D45" s="10">
        <f t="shared" si="7"/>
        <v>-0.05648149932096479</v>
      </c>
      <c r="E45" s="10">
        <f t="shared" si="7"/>
        <v>-0.6859624641155506</v>
      </c>
      <c r="F45" s="10">
        <f t="shared" si="7"/>
        <v>-0.4821551552266154</v>
      </c>
      <c r="G45" s="10">
        <f t="shared" si="7"/>
        <v>-1.1659322211002254</v>
      </c>
      <c r="H45" s="10">
        <f t="shared" si="7"/>
        <v>-0.3020442523062413</v>
      </c>
      <c r="I45" s="10">
        <f t="shared" si="7"/>
        <v>-1.9034305678862606</v>
      </c>
      <c r="J45" s="10">
        <f t="shared" si="7"/>
        <v>-1.4644036545749552</v>
      </c>
      <c r="K45" s="10">
        <f t="shared" si="7"/>
        <v>-0.6442286870545326</v>
      </c>
      <c r="L45" s="10">
        <f t="shared" si="8"/>
        <v>-0.65323422320795</v>
      </c>
      <c r="M45" s="10">
        <f t="shared" si="9"/>
        <v>0.6754912390057525</v>
      </c>
    </row>
    <row r="46" spans="1:13" ht="12.75">
      <c r="A46" s="22" t="str">
        <f t="shared" si="6"/>
        <v>CUNNIFF</v>
      </c>
      <c r="B46" s="10">
        <f t="shared" si="7"/>
        <v>1.7536228983644229</v>
      </c>
      <c r="C46" s="10">
        <f t="shared" si="7"/>
        <v>0.9148290836083527</v>
      </c>
      <c r="D46" s="10">
        <f t="shared" si="7"/>
        <v>0.12949416917488485</v>
      </c>
      <c r="E46" s="10">
        <f t="shared" si="7"/>
        <v>-0.8603597007550974</v>
      </c>
      <c r="F46" s="10">
        <f t="shared" si="7"/>
        <v>2.0213427661423515</v>
      </c>
      <c r="G46" s="10">
        <f t="shared" si="7"/>
        <v>-0.35484893685659014</v>
      </c>
      <c r="H46" s="10">
        <f t="shared" si="7"/>
        <v>0.3656325159496712</v>
      </c>
      <c r="I46" s="10">
        <f t="shared" si="7"/>
        <v>1.3947551575028627</v>
      </c>
      <c r="J46" s="10">
        <f t="shared" si="7"/>
        <v>1.1715229236599967</v>
      </c>
      <c r="K46" s="10">
        <f t="shared" si="7"/>
        <v>0.6336140192069886</v>
      </c>
      <c r="L46" s="10">
        <f t="shared" si="8"/>
        <v>0.7169604895997844</v>
      </c>
      <c r="M46" s="10">
        <f t="shared" si="9"/>
        <v>0.918542066917103</v>
      </c>
    </row>
    <row r="47" spans="1:13" ht="12.75">
      <c r="A47" s="22" t="str">
        <f t="shared" si="6"/>
        <v>KOBRINETZ</v>
      </c>
      <c r="B47" s="10">
        <f t="shared" si="7"/>
        <v>0.8862734432381346</v>
      </c>
      <c r="C47" s="10">
        <f t="shared" si="7"/>
        <v>0.038928897174824104</v>
      </c>
      <c r="D47" s="10">
        <f t="shared" si="7"/>
        <v>0.7287491009948458</v>
      </c>
      <c r="E47" s="10">
        <f t="shared" si="7"/>
        <v>1.0580099022799159</v>
      </c>
      <c r="F47" s="10">
        <f t="shared" si="7"/>
        <v>-0.4821551552266154</v>
      </c>
      <c r="G47" s="10">
        <f t="shared" si="7"/>
        <v>0.9124686947740893</v>
      </c>
      <c r="H47" s="10">
        <f t="shared" si="7"/>
        <v>1.0333092842055753</v>
      </c>
      <c r="I47" s="10">
        <f t="shared" si="7"/>
        <v>-0.6235375998248107</v>
      </c>
      <c r="J47" s="10">
        <f t="shared" si="7"/>
        <v>0.29288073091500494</v>
      </c>
      <c r="K47" s="10">
        <f t="shared" si="7"/>
        <v>1.2459987027189</v>
      </c>
      <c r="L47" s="10">
        <f t="shared" si="8"/>
        <v>0.5090926001249864</v>
      </c>
      <c r="M47" s="10">
        <f t="shared" si="9"/>
        <v>0.6671327823288865</v>
      </c>
    </row>
    <row r="48" spans="1:13" ht="12.75">
      <c r="A48" s="22" t="str">
        <f t="shared" si="6"/>
        <v>TSCHIRHART</v>
      </c>
      <c r="B48" s="10">
        <f t="shared" si="7"/>
        <v>-1.920784793352399</v>
      </c>
      <c r="C48" s="10">
        <f t="shared" si="7"/>
        <v>1.060812448013941</v>
      </c>
      <c r="D48" s="10">
        <f t="shared" si="7"/>
        <v>-1.6889345894512031</v>
      </c>
      <c r="E48" s="10">
        <f t="shared" si="7"/>
        <v>-0.9039590099149841</v>
      </c>
      <c r="F48" s="10">
        <f t="shared" si="7"/>
        <v>-0.4821551552266154</v>
      </c>
      <c r="G48" s="10">
        <f t="shared" si="7"/>
        <v>0.9124686947740893</v>
      </c>
      <c r="H48" s="10">
        <f t="shared" si="7"/>
        <v>0.03179413182171496</v>
      </c>
      <c r="I48" s="10">
        <f t="shared" si="7"/>
        <v>0.41022210514790386</v>
      </c>
      <c r="J48" s="10">
        <f t="shared" si="7"/>
        <v>0.2928807309150165</v>
      </c>
      <c r="K48" s="10">
        <f t="shared" si="7"/>
        <v>-1.8853283123053342</v>
      </c>
      <c r="L48" s="10">
        <f t="shared" si="8"/>
        <v>-0.41729837495778704</v>
      </c>
      <c r="M48" s="10">
        <f t="shared" si="9"/>
        <v>1.1361537257396226</v>
      </c>
    </row>
    <row r="49" spans="1:13" ht="12.75">
      <c r="A49" s="22" t="str">
        <f t="shared" si="6"/>
        <v>RAMIREZ</v>
      </c>
      <c r="B49" s="10">
        <f t="shared" si="7"/>
        <v>-0.4068657444046957</v>
      </c>
      <c r="C49" s="10">
        <f t="shared" si="7"/>
        <v>-0.399021196041941</v>
      </c>
      <c r="D49" s="10">
        <f t="shared" si="7"/>
        <v>-0.8417120996367753</v>
      </c>
      <c r="E49" s="10">
        <f t="shared" si="7"/>
        <v>-0.3807672999963442</v>
      </c>
      <c r="F49" s="10">
        <f t="shared" si="7"/>
        <v>-0.4821551552266154</v>
      </c>
      <c r="G49" s="10">
        <f t="shared" si="7"/>
        <v>0.202770821060909</v>
      </c>
      <c r="H49" s="10">
        <f t="shared" si="7"/>
        <v>-1.1127946137598457</v>
      </c>
      <c r="I49" s="10">
        <f t="shared" si="7"/>
        <v>-0.7219909050603048</v>
      </c>
      <c r="J49" s="10">
        <f t="shared" si="7"/>
        <v>-1.236607530529959</v>
      </c>
      <c r="K49" s="10">
        <f t="shared" si="7"/>
        <v>-1.06473283639938</v>
      </c>
      <c r="L49" s="10">
        <f t="shared" si="8"/>
        <v>-0.6443876559994952</v>
      </c>
      <c r="M49" s="10">
        <f t="shared" si="9"/>
        <v>0.43740302400715786</v>
      </c>
    </row>
    <row r="50" spans="1:13" ht="12.75">
      <c r="A50" s="22" t="str">
        <f t="shared" si="6"/>
        <v>ADAMS</v>
      </c>
      <c r="B50" s="10">
        <f t="shared" si="7"/>
        <v>1.0439733441701873</v>
      </c>
      <c r="C50" s="10">
        <f t="shared" si="7"/>
        <v>0.038928897174824104</v>
      </c>
      <c r="D50" s="10">
        <f t="shared" si="7"/>
        <v>-0.9037039891353925</v>
      </c>
      <c r="E50" s="10">
        <f t="shared" si="7"/>
        <v>1.3632050663991229</v>
      </c>
      <c r="F50" s="10">
        <f t="shared" si="7"/>
        <v>-0.4821551552266154</v>
      </c>
      <c r="G50" s="10">
        <f t="shared" si="7"/>
        <v>0.9124686947740893</v>
      </c>
      <c r="H50" s="10">
        <f t="shared" si="7"/>
        <v>-0.8743386250970174</v>
      </c>
      <c r="I50" s="10">
        <f t="shared" si="7"/>
        <v>0.6071287156188921</v>
      </c>
      <c r="J50" s="10">
        <f t="shared" si="7"/>
        <v>-0.19525382060998014</v>
      </c>
      <c r="K50" s="10">
        <f t="shared" si="7"/>
        <v>0.02122933569508083</v>
      </c>
      <c r="L50" s="10">
        <f t="shared" si="8"/>
        <v>0.15314824637631907</v>
      </c>
      <c r="M50" s="10">
        <f t="shared" si="9"/>
        <v>0.8005957269575328</v>
      </c>
    </row>
    <row r="51" spans="1:13" ht="12.75">
      <c r="A51" s="22">
        <f t="shared" si="6"/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</c>
      <c r="L51" s="10">
        <f t="shared" si="8"/>
      </c>
      <c r="M51" s="10">
        <f t="shared" si="9"/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 t="str">
        <f t="shared" si="6"/>
        <v>CAPRONI</v>
      </c>
      <c r="B53" s="10">
        <f t="shared" si="7"/>
        <v>0.4920236909080034</v>
      </c>
      <c r="C53" s="10">
        <f t="shared" si="7"/>
        <v>1.060812448013941</v>
      </c>
      <c r="D53" s="10">
        <f t="shared" si="7"/>
        <v>-0.9863598418002147</v>
      </c>
      <c r="E53" s="10">
        <f t="shared" si="7"/>
        <v>-2.12473966639181</v>
      </c>
      <c r="F53" s="10">
        <f t="shared" si="7"/>
        <v>-0.4821551552266154</v>
      </c>
      <c r="G53" s="10">
        <f t="shared" si="7"/>
        <v>1.0138541053045438</v>
      </c>
      <c r="H53" s="10">
        <f t="shared" si="7"/>
        <v>1.0333092842055753</v>
      </c>
      <c r="I53" s="10">
        <f t="shared" si="7"/>
        <v>1.985474988915845</v>
      </c>
      <c r="J53" s="10">
        <f t="shared" si="7"/>
        <v>2.017622812969972</v>
      </c>
      <c r="K53" s="10">
        <f t="shared" si="7"/>
        <v>-0.8156963984378666</v>
      </c>
      <c r="L53" s="10">
        <f t="shared" si="8"/>
        <v>0.3194146268461374</v>
      </c>
      <c r="M53" s="10">
        <f t="shared" si="9"/>
        <v>1.3679243355508488</v>
      </c>
    </row>
    <row r="54" spans="1:13" ht="12.75">
      <c r="A54" s="22" t="str">
        <f t="shared" si="6"/>
        <v>WALKER</v>
      </c>
      <c r="B54" s="10">
        <f aca="true" t="shared" si="10" ref="B54:K57">IF(ISNUMBER(B24),IF(B$31=0,0,(B24-B$30)/B$31),"")</f>
        <v>0.09777393857787227</v>
      </c>
      <c r="C54" s="10">
        <f t="shared" si="10"/>
        <v>-3.1727051197481173</v>
      </c>
      <c r="D54" s="10">
        <f t="shared" si="10"/>
        <v>-0.3871049099802538</v>
      </c>
      <c r="E54" s="10">
        <f t="shared" si="10"/>
        <v>1.4504036847188952</v>
      </c>
      <c r="F54" s="10">
        <f t="shared" si="10"/>
        <v>1.7431763304346881</v>
      </c>
      <c r="G54" s="10">
        <f t="shared" si="10"/>
        <v>-1.1659322211002254</v>
      </c>
      <c r="H54" s="10">
        <f t="shared" si="10"/>
        <v>-0.9220298228295899</v>
      </c>
      <c r="I54" s="10">
        <f t="shared" si="10"/>
        <v>-0.1804977262650784</v>
      </c>
      <c r="J54" s="10">
        <f t="shared" si="10"/>
        <v>-0.748472979004974</v>
      </c>
      <c r="K54" s="10">
        <f t="shared" si="10"/>
        <v>-0.17881632758547794</v>
      </c>
      <c r="L54" s="10">
        <f t="shared" si="8"/>
        <v>-0.34642051527822615</v>
      </c>
      <c r="M54" s="10">
        <f t="shared" si="9"/>
        <v>1.3744507594645787</v>
      </c>
    </row>
    <row r="55" spans="1:13" ht="12.75">
      <c r="A55" s="22">
        <f t="shared" si="6"/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-1.98386475372522</v>
      </c>
      <c r="C58" s="10">
        <f t="shared" si="11"/>
        <v>-3.1727051197481173</v>
      </c>
      <c r="D58" s="10">
        <f t="shared" si="11"/>
        <v>-1.6889345894512031</v>
      </c>
      <c r="E58" s="10">
        <f t="shared" si="11"/>
        <v>-2.12473966639181</v>
      </c>
      <c r="F58" s="10">
        <f t="shared" si="11"/>
        <v>2.0213427661423515</v>
      </c>
      <c r="G58" s="10">
        <f t="shared" si="11"/>
        <v>1.7742446842829525</v>
      </c>
      <c r="H58" s="10">
        <f t="shared" si="11"/>
        <v>1.939442041124316</v>
      </c>
      <c r="I58" s="10">
        <f t="shared" si="11"/>
        <v>1.985474988915845</v>
      </c>
      <c r="J58" s="10">
        <f t="shared" si="11"/>
        <v>2.017622812969972</v>
      </c>
      <c r="K58" s="10">
        <f t="shared" si="11"/>
        <v>-1.8853283123053342</v>
      </c>
      <c r="L58" s="10">
        <f t="shared" si="11"/>
        <v>0.7378292012519505</v>
      </c>
      <c r="M58" s="10">
        <f t="shared" si="11"/>
        <v>1.3744507594645787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-0.012615992074564559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0.038928897174824104</v>
      </c>
      <c r="D59" s="10">
        <f>IF(MAX(D38:D57)&lt;0,MAX(D38:D57),IF(MIN(D38:D57)&gt;=0,MIN(D38:D57),IF(ABS(DMAX(D37:D57,1,criteria!D1:D2))&lt;MIN(DMIN(D37:D57,1,criteria!D3:D4)),DMAX(D37:D57,1,criteria!D1:D2),DMIN(D37:D57,1,criteria!D3:D4))))</f>
        <v>-0.05648149932096479</v>
      </c>
      <c r="E59" s="10">
        <f>IF(MAX(E38:E57)&lt;0,MAX(E38:E57),IF(MIN(E38:E57)&gt;=0,MIN(E38:E57),IF(ABS(DMAX(E37:E57,1,criteria!E1:E2))&lt;MIN(DMIN(E37:E57,1,criteria!E3:E4)),DMAX(E37:E57,1,criteria!E1:E2),DMIN(E37:E57,1,criteria!E3:E4))))</f>
        <v>-0.11917144503702397</v>
      </c>
      <c r="F59" s="10">
        <f>IF(MAX(F38:F57)&lt;0,MAX(F38:F57),IF(MIN(F38:F57)&gt;=0,MIN(F38:F57),IF(ABS(DMAX(F37:F57,1,criteria!F1:F2))&lt;MIN(DMIN(F37:F57,1,criteria!F3:F4)),DMAX(F37:F57,1,criteria!F1:F2),DMIN(F37:F57,1,criteria!F3:F4))))</f>
        <v>-0.4821551552266154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0.202770821060909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0.03179413182171496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0.11486218944141273</v>
      </c>
      <c r="J59" s="10">
        <f>IF(MAX(J38:J57)&lt;0,MAX(J38:J57),IF(MIN(J38:J57)&gt;=0,MIN(J38:J57),IF(ABS(DMAX(J37:J57,1,criteria!J1:J2))&lt;MIN(DMIN(J37:J57,1,criteria!J3:J4)),DMAX(J37:J57,1,criteria!J1:J2),DMIN(J37:J57,1,criteria!J3:J4))))</f>
        <v>-0.09762691030497851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0.02122933569508083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0.06838696405488624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0.43740302400715786</v>
      </c>
    </row>
    <row r="60" spans="1:13" ht="12.75">
      <c r="A60" s="7" t="s">
        <v>7</v>
      </c>
      <c r="B60" s="10">
        <f aca="true" t="shared" si="12" ref="B60:K60">IF(ISERR(AVERAGE(B38:B57)),"",AVERAGE(B38:B57))</f>
        <v>-1.989149585786739E-16</v>
      </c>
      <c r="C60" s="10">
        <f t="shared" si="12"/>
        <v>5.921189464667501E-17</v>
      </c>
      <c r="D60" s="10">
        <f t="shared" si="12"/>
        <v>-2.8569739167020696E-15</v>
      </c>
      <c r="E60" s="10">
        <f t="shared" si="12"/>
        <v>-5.181040781584064E-16</v>
      </c>
      <c r="F60" s="10">
        <f t="shared" si="12"/>
        <v>4.2928623618839387E-16</v>
      </c>
      <c r="G60" s="10">
        <f t="shared" si="12"/>
        <v>1.4802973661668753E-16</v>
      </c>
      <c r="H60" s="10">
        <f t="shared" si="12"/>
        <v>3.3750779948604757E-15</v>
      </c>
      <c r="I60" s="10">
        <f t="shared" si="12"/>
        <v>1.186088264641209E-15</v>
      </c>
      <c r="J60" s="10">
        <f t="shared" si="12"/>
        <v>1.850371707708594E-14</v>
      </c>
      <c r="K60" s="10">
        <f t="shared" si="12"/>
        <v>-1.8503717077085943E-16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  <v>1.0000000000000016</v>
      </c>
      <c r="C61" s="10">
        <f t="shared" si="13"/>
        <v>1.0000000000000098</v>
      </c>
      <c r="D61" s="10">
        <f t="shared" si="13"/>
        <v>1.0000000000000562</v>
      </c>
      <c r="E61" s="10">
        <f t="shared" si="13"/>
        <v>1.0000000000000033</v>
      </c>
      <c r="F61" s="10">
        <f t="shared" si="13"/>
        <v>0.9999999999999639</v>
      </c>
      <c r="G61" s="10">
        <f t="shared" si="13"/>
        <v>0.9999999999999994</v>
      </c>
      <c r="H61" s="10">
        <f t="shared" si="13"/>
        <v>0.9999999999997937</v>
      </c>
      <c r="I61" s="10">
        <f t="shared" si="13"/>
        <v>1.0000000000000304</v>
      </c>
      <c r="J61" s="10">
        <f t="shared" si="13"/>
        <v>0.9999999999982375</v>
      </c>
      <c r="K61" s="10">
        <f t="shared" si="13"/>
        <v>0.9999999999999454</v>
      </c>
      <c r="L61" s="24"/>
      <c r="M61" s="24"/>
    </row>
    <row r="62" spans="1:13" ht="12.75">
      <c r="A62" s="22" t="s">
        <v>9</v>
      </c>
      <c r="B62" s="10">
        <f aca="true" t="shared" si="14" ref="B62:K62">B30</f>
        <v>1.8980000000000001</v>
      </c>
      <c r="C62" s="10">
        <f t="shared" si="14"/>
        <v>0.6773333333333333</v>
      </c>
      <c r="D62" s="10">
        <f t="shared" si="14"/>
        <v>7.407333333333335</v>
      </c>
      <c r="E62" s="10">
        <f t="shared" si="14"/>
        <v>1.0473333333333334</v>
      </c>
      <c r="F62" s="10">
        <f t="shared" si="14"/>
        <v>0.7673333333333333</v>
      </c>
      <c r="G62" s="10">
        <f t="shared" si="14"/>
        <v>0.98</v>
      </c>
      <c r="H62" s="10">
        <f t="shared" si="14"/>
        <v>8.813333333333333</v>
      </c>
      <c r="I62" s="10">
        <f t="shared" si="14"/>
        <v>9.076666666666666</v>
      </c>
      <c r="J62" s="10">
        <f t="shared" si="14"/>
        <v>8.944999999999997</v>
      </c>
      <c r="K62" s="10">
        <f t="shared" si="14"/>
        <v>3.0239000000000003</v>
      </c>
      <c r="L62" s="24"/>
      <c r="M62" s="24"/>
    </row>
    <row r="63" spans="1:13" ht="12.75">
      <c r="A63" s="22" t="s">
        <v>10</v>
      </c>
      <c r="B63" s="10">
        <f aca="true" t="shared" si="15" ref="B63:K63">B31</f>
        <v>0.6341158073592361</v>
      </c>
      <c r="C63" s="10">
        <f t="shared" si="15"/>
        <v>0.06850095585012562</v>
      </c>
      <c r="D63" s="10">
        <f t="shared" si="15"/>
        <v>0.4839342733805437</v>
      </c>
      <c r="E63" s="10">
        <f t="shared" si="15"/>
        <v>0.22936143238710885</v>
      </c>
      <c r="F63" s="10">
        <f t="shared" si="15"/>
        <v>0.03594970031003102</v>
      </c>
      <c r="G63" s="10">
        <f t="shared" si="15"/>
        <v>0.19726704163211284</v>
      </c>
      <c r="H63" s="10">
        <f t="shared" si="15"/>
        <v>0.209682299364264</v>
      </c>
      <c r="I63" s="10">
        <f t="shared" si="15"/>
        <v>0.2031419864692285</v>
      </c>
      <c r="J63" s="10">
        <f t="shared" si="15"/>
        <v>0.15364616121864594</v>
      </c>
      <c r="K63" s="10">
        <f t="shared" si="15"/>
        <v>0.12247203762492759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34:J34"/>
    <mergeCell ref="B36:J36"/>
    <mergeCell ref="B35:J35"/>
    <mergeCell ref="B5:J5"/>
    <mergeCell ref="B4:K4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23,2002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1" t="s">
        <v>53</v>
      </c>
      <c r="C4" s="31"/>
      <c r="D4" s="31"/>
      <c r="E4" s="31"/>
      <c r="F4" s="31"/>
      <c r="G4" s="31"/>
      <c r="H4" s="31"/>
      <c r="I4" s="31"/>
      <c r="J4" s="31"/>
      <c r="K4" s="31"/>
    </row>
    <row r="5" spans="1:11" ht="12.75">
      <c r="A5" s="1"/>
      <c r="B5" s="37" t="s">
        <v>12</v>
      </c>
      <c r="C5" s="37"/>
      <c r="D5" s="37"/>
      <c r="E5" s="37"/>
      <c r="F5" s="37"/>
      <c r="G5" s="37"/>
      <c r="H5" s="37"/>
      <c r="I5" s="37"/>
      <c r="J5" s="37"/>
      <c r="K5" s="20"/>
    </row>
    <row r="6" spans="1:11" ht="12.75">
      <c r="A6" s="1"/>
      <c r="B6" s="34"/>
      <c r="C6" s="34"/>
      <c r="D6" s="34"/>
      <c r="E6" s="34"/>
      <c r="F6" s="34"/>
      <c r="G6" s="34"/>
      <c r="H6" s="34"/>
      <c r="I6" s="34"/>
      <c r="J6" s="34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HILLS</v>
      </c>
      <c r="B8" s="30">
        <v>0.7</v>
      </c>
      <c r="C8" s="30">
        <v>0.69</v>
      </c>
      <c r="D8" s="30">
        <v>7.76</v>
      </c>
      <c r="E8" s="30">
        <v>0.18</v>
      </c>
      <c r="F8" s="30">
        <v>5.29</v>
      </c>
      <c r="G8" s="30">
        <v>0.9</v>
      </c>
      <c r="H8" s="30">
        <v>7.2</v>
      </c>
      <c r="I8" s="30">
        <v>9.57</v>
      </c>
      <c r="J8" s="30">
        <f aca="true" t="shared" si="0" ref="J8:J27">IF(ISERR(AVERAGE(H8:I8)),"",AVERAGE(H8:I8))</f>
        <v>8.385</v>
      </c>
      <c r="K8" s="30">
        <f>IF(ISBLANK(1!A8),"",weighting!$B$2*B8+weighting!$C$2*C8+weighting!$D$2*D8+weighting!$E$2*E8+weighting!$F$2*F8+weighting!$G$2*G8+weighting!$J$2*J8)</f>
        <v>4.1985</v>
      </c>
    </row>
    <row r="9" spans="1:11" ht="12.75">
      <c r="A9" s="22" t="str">
        <f>IF(1!A9&lt;&gt;"",1!A9,"")</f>
        <v>GARCIA, P</v>
      </c>
      <c r="B9" s="30">
        <v>0.75</v>
      </c>
      <c r="C9" s="30">
        <v>0.75</v>
      </c>
      <c r="D9" s="30">
        <v>6.45</v>
      </c>
      <c r="E9" s="30">
        <v>0.22</v>
      </c>
      <c r="F9" s="30">
        <v>4.48</v>
      </c>
      <c r="G9" s="30">
        <v>0.88</v>
      </c>
      <c r="H9" s="30">
        <v>7.05</v>
      </c>
      <c r="I9" s="30">
        <v>9.64</v>
      </c>
      <c r="J9" s="30">
        <f t="shared" si="0"/>
        <v>8.345</v>
      </c>
      <c r="K9" s="30">
        <f>IF(ISBLANK(1!A9),"",weighting!$B$2*B9+weighting!$C$2*C9+weighting!$D$2*D9+weighting!$E$2*E9+weighting!$F$2*F9+weighting!$G$2*G9+weighting!$J$2*J9)</f>
        <v>3.7020000000000004</v>
      </c>
    </row>
    <row r="10" spans="1:11" ht="12.75">
      <c r="A10" s="22" t="str">
        <f>IF(1!A10&lt;&gt;"",1!A10,"")</f>
        <v>RODRIGUEZ</v>
      </c>
      <c r="B10" s="30">
        <v>0.75</v>
      </c>
      <c r="C10" s="30">
        <v>0.69</v>
      </c>
      <c r="D10" s="30">
        <v>7.63</v>
      </c>
      <c r="E10" s="30">
        <v>0.62</v>
      </c>
      <c r="F10" s="30">
        <v>4.64</v>
      </c>
      <c r="G10" s="30">
        <v>0.75</v>
      </c>
      <c r="H10" s="30">
        <v>7.55</v>
      </c>
      <c r="I10" s="30">
        <v>8.68</v>
      </c>
      <c r="J10" s="30">
        <f t="shared" si="0"/>
        <v>8.115</v>
      </c>
      <c r="K10" s="30">
        <f>IF(ISBLANK(1!A10),"",weighting!$B$2*B10+weighting!$C$2*C10+weighting!$D$2*D10+weighting!$E$2*E10+weighting!$F$2*F10+weighting!$G$2*G10+weighting!$J$2*J10)</f>
        <v>4.004</v>
      </c>
    </row>
    <row r="11" spans="1:11" ht="12.75">
      <c r="A11" s="22" t="str">
        <f>IF(1!A11&lt;&gt;"",1!A11,"")</f>
        <v>GARRETT</v>
      </c>
      <c r="B11" s="30">
        <v>0.72</v>
      </c>
      <c r="C11" s="30">
        <v>0.7</v>
      </c>
      <c r="D11" s="30">
        <v>8.13</v>
      </c>
      <c r="E11" s="30">
        <v>0.26</v>
      </c>
      <c r="F11" s="30">
        <v>5.23</v>
      </c>
      <c r="G11" s="30">
        <v>1</v>
      </c>
      <c r="H11" s="30">
        <v>7.75</v>
      </c>
      <c r="I11" s="30">
        <v>9.49</v>
      </c>
      <c r="J11" s="30">
        <f t="shared" si="0"/>
        <v>8.620000000000001</v>
      </c>
      <c r="K11" s="30">
        <f>IF(ISBLANK(1!A11),"",weighting!$B$2*B11+weighting!$C$2*C11+weighting!$D$2*D11+weighting!$E$2*E11+weighting!$F$2*F11+weighting!$G$2*G11+weighting!$J$2*J11)</f>
        <v>4.3020000000000005</v>
      </c>
    </row>
    <row r="12" spans="1:11" ht="12.75">
      <c r="A12" s="22" t="str">
        <f>IF(1!A12&lt;&gt;"",1!A12,"")</f>
        <v>VIERA</v>
      </c>
      <c r="B12" s="30">
        <v>0.75</v>
      </c>
      <c r="C12" s="30">
        <v>0.7</v>
      </c>
      <c r="D12" s="30">
        <v>8.38</v>
      </c>
      <c r="E12" s="30">
        <v>0.44</v>
      </c>
      <c r="F12" s="30">
        <v>4.5</v>
      </c>
      <c r="G12" s="30">
        <v>1.58</v>
      </c>
      <c r="H12" s="30">
        <v>8.14</v>
      </c>
      <c r="I12" s="30">
        <v>9.71</v>
      </c>
      <c r="J12" s="30">
        <f t="shared" si="0"/>
        <v>8.925</v>
      </c>
      <c r="K12" s="30">
        <f>IF(ISBLANK(1!A12),"",weighting!$B$2*B12+weighting!$C$2*C12+weighting!$D$2*D12+weighting!$E$2*E12+weighting!$F$2*F12+weighting!$G$2*G12+weighting!$J$2*J12)</f>
        <v>4.25</v>
      </c>
    </row>
    <row r="13" spans="1:11" ht="12.75">
      <c r="A13" s="22" t="str">
        <f>IF(1!A13&lt;&gt;"",1!A13,"")</f>
        <v>LOPEZ</v>
      </c>
      <c r="B13" s="30">
        <v>0.72</v>
      </c>
      <c r="C13" s="30">
        <v>0.71</v>
      </c>
      <c r="D13" s="30">
        <v>7.58</v>
      </c>
      <c r="E13" s="30">
        <v>0.34</v>
      </c>
      <c r="F13" s="30">
        <v>5.42</v>
      </c>
      <c r="G13" s="30">
        <v>0.88</v>
      </c>
      <c r="H13" s="30">
        <v>7.58</v>
      </c>
      <c r="I13" s="30">
        <v>9.83</v>
      </c>
      <c r="J13" s="30">
        <f t="shared" si="0"/>
        <v>8.705</v>
      </c>
      <c r="K13" s="30">
        <f>IF(ISBLANK(1!A13),"",weighting!$B$2*B13+weighting!$C$2*C13+weighting!$D$2*D13+weighting!$E$2*E13+weighting!$F$2*F13+weighting!$G$2*G13+weighting!$J$2*J13)</f>
        <v>4.2585</v>
      </c>
    </row>
    <row r="14" spans="1:11" ht="12.75">
      <c r="A14" s="22" t="str">
        <f>IF(1!A14&lt;&gt;"",1!A14,"")</f>
        <v>GARCIA, O</v>
      </c>
      <c r="B14" s="30">
        <v>0.75</v>
      </c>
      <c r="C14" s="30">
        <v>0.7</v>
      </c>
      <c r="D14" s="30">
        <v>7.9</v>
      </c>
      <c r="E14" s="30">
        <v>0.64</v>
      </c>
      <c r="F14" s="30">
        <v>5.16</v>
      </c>
      <c r="G14" s="30">
        <v>0.82</v>
      </c>
      <c r="H14" s="30">
        <v>8.14</v>
      </c>
      <c r="I14" s="30">
        <v>9.7</v>
      </c>
      <c r="J14" s="30">
        <f t="shared" si="0"/>
        <v>8.92</v>
      </c>
      <c r="K14" s="30">
        <f>IF(ISBLANK(1!A14),"",weighting!$B$2*B14+weighting!$C$2*C14+weighting!$D$2*D14+weighting!$E$2*E14+weighting!$F$2*F14+weighting!$G$2*G14+weighting!$J$2*J14)</f>
        <v>4.3055</v>
      </c>
    </row>
    <row r="15" spans="1:11" ht="12.75">
      <c r="A15" s="22" t="str">
        <f>IF(1!A15&lt;&gt;"",1!A15,"")</f>
        <v>CASTILLO</v>
      </c>
      <c r="B15" s="30">
        <v>0.7</v>
      </c>
      <c r="C15" s="30">
        <v>0.7</v>
      </c>
      <c r="D15" s="30">
        <v>6.87</v>
      </c>
      <c r="E15" s="30">
        <v>0.26</v>
      </c>
      <c r="F15" s="30">
        <v>4.57</v>
      </c>
      <c r="G15" s="30">
        <v>0.75</v>
      </c>
      <c r="H15" s="30">
        <v>7.3</v>
      </c>
      <c r="I15" s="30">
        <v>9.71</v>
      </c>
      <c r="J15" s="30">
        <f t="shared" si="0"/>
        <v>8.505</v>
      </c>
      <c r="K15" s="30">
        <f>IF(ISBLANK(1!A15),"",weighting!$B$2*B15+weighting!$C$2*C15+weighting!$D$2*D15+weighting!$E$2*E15+weighting!$F$2*F15+weighting!$G$2*G15+weighting!$J$2*J15)</f>
        <v>3.8145000000000007</v>
      </c>
    </row>
    <row r="16" spans="1:11" ht="12.75">
      <c r="A16" s="22" t="str">
        <f>IF(1!A16&lt;&gt;"",1!A16,"")</f>
        <v>CUNNIFF</v>
      </c>
      <c r="B16" s="30">
        <v>0.73</v>
      </c>
      <c r="C16" s="30">
        <v>0.73</v>
      </c>
      <c r="D16" s="30">
        <v>7.92</v>
      </c>
      <c r="E16" s="30">
        <v>0.36</v>
      </c>
      <c r="F16" s="30">
        <v>4.85</v>
      </c>
      <c r="G16" s="30">
        <v>0.87</v>
      </c>
      <c r="H16" s="30">
        <v>8.03</v>
      </c>
      <c r="I16" s="30">
        <v>9.72</v>
      </c>
      <c r="J16" s="30">
        <f t="shared" si="0"/>
        <v>8.875</v>
      </c>
      <c r="K16" s="30">
        <f>IF(ISBLANK(1!A16),"",weighting!$B$2*B16+weighting!$C$2*C16+weighting!$D$2*D16+weighting!$E$2*E16+weighting!$F$2*F16+weighting!$G$2*G16+weighting!$J$2*J16)</f>
        <v>4.177</v>
      </c>
    </row>
    <row r="17" spans="1:11" ht="12.75">
      <c r="A17" s="22" t="str">
        <f>IF(1!A17&lt;&gt;"",1!A17,"")</f>
        <v>KOBRINETZ</v>
      </c>
      <c r="B17" s="30">
        <v>0.59</v>
      </c>
      <c r="C17" s="30">
        <v>0.7</v>
      </c>
      <c r="D17" s="30">
        <v>7.43</v>
      </c>
      <c r="E17" s="30">
        <v>0.46</v>
      </c>
      <c r="F17" s="30">
        <v>5.19</v>
      </c>
      <c r="G17" s="30">
        <v>0.81</v>
      </c>
      <c r="H17" s="30">
        <v>8.09</v>
      </c>
      <c r="I17" s="30">
        <v>9.72</v>
      </c>
      <c r="J17" s="30">
        <f>IF(ISERR(AVERAGE(H17:I17)),"",AVERAGE(H17:I17))</f>
        <v>8.905000000000001</v>
      </c>
      <c r="K17" s="30">
        <f>IF(ISBLANK(1!A17),"",weighting!$B$2*B17+weighting!$C$2*C17+weighting!$D$2*D17+weighting!$E$2*E17+weighting!$F$2*F17+weighting!$G$2*G17+weighting!$J$2*J17)</f>
        <v>4.183</v>
      </c>
    </row>
    <row r="18" spans="1:11" ht="12.75">
      <c r="A18" s="22" t="str">
        <f>IF(1!A18&lt;&gt;"",1!A18,"")</f>
        <v>TSCHIRHART</v>
      </c>
      <c r="B18" s="30">
        <v>0.68</v>
      </c>
      <c r="C18" s="30">
        <v>0.8</v>
      </c>
      <c r="D18" s="30">
        <v>7.75</v>
      </c>
      <c r="E18" s="30">
        <v>0.11</v>
      </c>
      <c r="F18" s="30">
        <v>5.62</v>
      </c>
      <c r="G18" s="30">
        <v>0.82</v>
      </c>
      <c r="H18" s="30">
        <v>8.06</v>
      </c>
      <c r="I18" s="30">
        <v>9.6</v>
      </c>
      <c r="J18" s="30">
        <f t="shared" si="0"/>
        <v>8.83</v>
      </c>
      <c r="K18" s="30">
        <f>IF(ISBLANK(1!A18),"",weighting!$B$2*B18+weighting!$C$2*C18+weighting!$D$2*D18+weighting!$E$2*E18+weighting!$F$2*F18+weighting!$G$2*G18+weighting!$J$2*J18)</f>
        <v>4.3315</v>
      </c>
    </row>
    <row r="19" spans="1:11" ht="12.75">
      <c r="A19" s="22" t="str">
        <f>IF(1!A19&lt;&gt;"",1!A19,"")</f>
        <v>RAMIREZ</v>
      </c>
      <c r="B19" s="30">
        <v>0.75</v>
      </c>
      <c r="C19" s="30">
        <v>0.69</v>
      </c>
      <c r="D19" s="30">
        <v>7.42</v>
      </c>
      <c r="E19" s="30">
        <v>0.54</v>
      </c>
      <c r="F19" s="30">
        <v>5.1</v>
      </c>
      <c r="G19" s="30">
        <v>0.8</v>
      </c>
      <c r="H19" s="30">
        <v>8.15</v>
      </c>
      <c r="I19" s="30">
        <v>9.58</v>
      </c>
      <c r="J19" s="30">
        <f t="shared" si="0"/>
        <v>8.865</v>
      </c>
      <c r="K19" s="30">
        <f>IF(ISBLANK(1!A19),"",weighting!$B$2*B19+weighting!$C$2*C19+weighting!$D$2*D19+weighting!$E$2*E19+weighting!$F$2*F19+weighting!$G$2*G19+weighting!$J$2*J19)</f>
        <v>4.168</v>
      </c>
    </row>
    <row r="20" spans="1:11" ht="12.75">
      <c r="A20" s="22" t="str">
        <f>IF(1!A20&lt;&gt;"",1!A20,"")</f>
        <v>ADAMS</v>
      </c>
      <c r="B20" s="30">
        <v>0.52</v>
      </c>
      <c r="C20" s="30">
        <v>0.71</v>
      </c>
      <c r="D20" s="30">
        <v>7.1</v>
      </c>
      <c r="E20" s="30">
        <v>0.31</v>
      </c>
      <c r="F20" s="30">
        <v>4.23</v>
      </c>
      <c r="G20" s="30">
        <v>0.75</v>
      </c>
      <c r="H20" s="30">
        <v>7.29</v>
      </c>
      <c r="I20" s="30">
        <v>9.85</v>
      </c>
      <c r="J20" s="30">
        <f t="shared" si="0"/>
        <v>8.57</v>
      </c>
      <c r="K20" s="30">
        <f>IF(ISBLANK(1!A20),"",weighting!$B$2*B20+weighting!$C$2*C20+weighting!$D$2*D20+weighting!$E$2*E20+weighting!$F$2*F20+weighting!$G$2*G20+weighting!$J$2*J20)</f>
        <v>3.7645000000000004</v>
      </c>
    </row>
    <row r="21" spans="1:11" ht="12.75">
      <c r="A21" s="22">
        <f>IF(1!A21&lt;&gt;"",1!A21,"")</f>
      </c>
      <c r="B21" s="30"/>
      <c r="C21" s="30"/>
      <c r="D21" s="30"/>
      <c r="E21" s="30"/>
      <c r="F21" s="30"/>
      <c r="G21" s="30"/>
      <c r="H21" s="30"/>
      <c r="I21" s="30"/>
      <c r="J21" s="30">
        <f t="shared" si="0"/>
      </c>
      <c r="K21" s="30">
        <f>IF(ISBLANK(1!A21),"",weighting!$B$2*B21+weighting!$C$2*C21+weighting!$D$2*D21+weighting!$E$2*E21+weighting!$F$2*F21+weighting!$G$2*G21+weighting!$J$2*J21)</f>
      </c>
    </row>
    <row r="22" spans="1:11" ht="12.75">
      <c r="A22" s="22">
        <f>IF(1!A22&lt;&gt;"",1!A22,"")</f>
      </c>
      <c r="B22" s="30"/>
      <c r="C22" s="30"/>
      <c r="D22" s="30"/>
      <c r="E22" s="30"/>
      <c r="F22" s="30"/>
      <c r="G22" s="30"/>
      <c r="H22" s="30"/>
      <c r="I22" s="30"/>
      <c r="J22" s="30">
        <f t="shared" si="0"/>
      </c>
      <c r="K22" s="30">
        <f>IF(ISBLANK(1!A22),"",weighting!$B$2*B22+weighting!$C$2*C22+weighting!$D$2*D22+weighting!$E$2*E22+weighting!$F$2*F22+weighting!$G$2*G22+weighting!$J$2*J22)</f>
      </c>
    </row>
    <row r="23" spans="1:11" ht="12.75">
      <c r="A23" s="22" t="str">
        <f>IF(1!A23&lt;&gt;"",1!A23,"")</f>
        <v>CAPRONI</v>
      </c>
      <c r="B23" s="30">
        <v>0.75</v>
      </c>
      <c r="C23" s="30">
        <v>0.75</v>
      </c>
      <c r="D23" s="30">
        <v>7.57</v>
      </c>
      <c r="E23" s="30">
        <v>0.56</v>
      </c>
      <c r="F23" s="30">
        <v>5.11</v>
      </c>
      <c r="G23" s="30">
        <v>0.75</v>
      </c>
      <c r="H23" s="30">
        <v>8.03</v>
      </c>
      <c r="I23" s="30">
        <v>9.7</v>
      </c>
      <c r="J23" s="30">
        <f t="shared" si="0"/>
        <v>8.864999999999998</v>
      </c>
      <c r="K23" s="30">
        <f>IF(ISBLANK(1!A23),"",weighting!$B$2*B23+weighting!$C$2*C23+weighting!$D$2*D23+weighting!$E$2*E23+weighting!$F$2*F23+weighting!$G$2*G23+weighting!$J$2*J23)</f>
        <v>4.205</v>
      </c>
    </row>
    <row r="24" spans="1:11" ht="12.75">
      <c r="A24" s="22" t="str">
        <f>IF(1!A24&lt;&gt;"",1!A24,"")</f>
        <v>WALKER</v>
      </c>
      <c r="B24" s="30">
        <v>0.69</v>
      </c>
      <c r="C24" s="30">
        <v>0.75</v>
      </c>
      <c r="D24" s="30">
        <v>7.27</v>
      </c>
      <c r="E24" s="30">
        <v>0.62</v>
      </c>
      <c r="F24" s="30">
        <v>5.71</v>
      </c>
      <c r="G24" s="30">
        <v>0.75</v>
      </c>
      <c r="H24" s="30">
        <v>7.4</v>
      </c>
      <c r="I24" s="30">
        <v>9.5</v>
      </c>
      <c r="J24" s="30">
        <f t="shared" si="0"/>
        <v>8.45</v>
      </c>
      <c r="K24" s="30">
        <f>IF(ISBLANK(1!A24),"",weighting!$B$2*B24+weighting!$C$2*C24+weighting!$D$2*D24+weighting!$E$2*E24+weighting!$F$2*F24+weighting!$G$2*G24+weighting!$J$2*J24)</f>
        <v>4.289499999999999</v>
      </c>
    </row>
    <row r="25" spans="1:11" ht="12.75">
      <c r="A25" s="22">
        <f>IF(1!A25&lt;&gt;"",1!A25,"")</f>
      </c>
      <c r="B25" s="30"/>
      <c r="C25" s="30"/>
      <c r="D25" s="30"/>
      <c r="E25" s="30"/>
      <c r="F25" s="30"/>
      <c r="G25" s="30"/>
      <c r="H25" s="30"/>
      <c r="I25" s="30"/>
      <c r="J25" s="30">
        <f t="shared" si="0"/>
      </c>
      <c r="K25" s="30">
        <f>IF(ISBLANK(1!A25),"",weighting!$B$2*B25+weighting!$C$2*C25+weighting!$D$2*D25+weighting!$E$2*E25+weighting!$F$2*F25+weighting!$G$2*G25+weighting!$J$2*J25)</f>
      </c>
    </row>
    <row r="26" spans="1:11" ht="12.75">
      <c r="A26" s="22">
        <f>IF(1!A26&lt;&gt;"",1!A26,"")</f>
      </c>
      <c r="B26" s="30"/>
      <c r="C26" s="30"/>
      <c r="D26" s="30"/>
      <c r="E26" s="30"/>
      <c r="F26" s="30"/>
      <c r="G26" s="30"/>
      <c r="H26" s="30"/>
      <c r="I26" s="30"/>
      <c r="J26" s="30">
        <f t="shared" si="0"/>
      </c>
      <c r="K26" s="30">
        <f>IF(ISBLANK(1!A26),"",weighting!$B$2*B26+weighting!$C$2*C26+weighting!$D$2*D26+weighting!$E$2*E26+weighting!$F$2*F26+weighting!$G$2*G26+weighting!$J$2*J26)</f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3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0.75</v>
      </c>
      <c r="C28" s="8">
        <f t="shared" si="1"/>
        <v>0.8</v>
      </c>
      <c r="D28" s="8">
        <f t="shared" si="1"/>
        <v>8.38</v>
      </c>
      <c r="E28" s="8">
        <f t="shared" si="1"/>
        <v>0.64</v>
      </c>
      <c r="F28" s="8">
        <f t="shared" si="1"/>
        <v>5.71</v>
      </c>
      <c r="G28" s="8">
        <f t="shared" si="1"/>
        <v>1.58</v>
      </c>
      <c r="H28" s="8">
        <f t="shared" si="1"/>
        <v>8.15</v>
      </c>
      <c r="I28" s="8">
        <f t="shared" si="1"/>
        <v>9.85</v>
      </c>
      <c r="J28" s="8">
        <f t="shared" si="1"/>
        <v>8.925</v>
      </c>
      <c r="K28" s="8">
        <f t="shared" si="1"/>
        <v>4.3315</v>
      </c>
    </row>
    <row r="29" spans="1:11" ht="12.75">
      <c r="A29" s="7" t="s">
        <v>1</v>
      </c>
      <c r="B29" s="8">
        <f aca="true" t="shared" si="2" ref="B29:K29">IF(COUNTBLANK(B8:B27)=20,"",MIN(B8:B27))</f>
        <v>0.52</v>
      </c>
      <c r="C29" s="8">
        <f t="shared" si="2"/>
        <v>0.69</v>
      </c>
      <c r="D29" s="8">
        <f t="shared" si="2"/>
        <v>6.45</v>
      </c>
      <c r="E29" s="8">
        <f t="shared" si="2"/>
        <v>0.11</v>
      </c>
      <c r="F29" s="8">
        <f t="shared" si="2"/>
        <v>4.23</v>
      </c>
      <c r="G29" s="8">
        <f t="shared" si="2"/>
        <v>0.75</v>
      </c>
      <c r="H29" s="8">
        <f t="shared" si="2"/>
        <v>7.05</v>
      </c>
      <c r="I29" s="8">
        <f t="shared" si="2"/>
        <v>8.68</v>
      </c>
      <c r="J29" s="8">
        <f t="shared" si="2"/>
        <v>8.115</v>
      </c>
      <c r="K29" s="8">
        <f t="shared" si="2"/>
        <v>3.7020000000000004</v>
      </c>
    </row>
    <row r="30" spans="1:11" ht="12.75">
      <c r="A30" s="7" t="s">
        <v>2</v>
      </c>
      <c r="B30" s="8">
        <f aca="true" t="shared" si="3" ref="B30:K30">IF(ISERR(AVERAGE(B8:B27)),"",AVERAGE(B8:B27))</f>
        <v>0.7033333333333333</v>
      </c>
      <c r="C30" s="8">
        <f t="shared" si="3"/>
        <v>0.718</v>
      </c>
      <c r="D30" s="8">
        <f t="shared" si="3"/>
        <v>7.543999999999999</v>
      </c>
      <c r="E30" s="8">
        <f t="shared" si="3"/>
        <v>0.3946666666666666</v>
      </c>
      <c r="F30" s="8">
        <f t="shared" si="3"/>
        <v>5.006666666666666</v>
      </c>
      <c r="G30" s="8">
        <f t="shared" si="3"/>
        <v>0.8740000000000001</v>
      </c>
      <c r="H30" s="8">
        <f t="shared" si="3"/>
        <v>7.717333333333334</v>
      </c>
      <c r="I30" s="8">
        <f t="shared" si="3"/>
        <v>9.6</v>
      </c>
      <c r="J30" s="8">
        <f t="shared" si="3"/>
        <v>8.658666666666667</v>
      </c>
      <c r="K30" s="8">
        <f t="shared" si="3"/>
        <v>4.130233333333333</v>
      </c>
    </row>
    <row r="31" spans="1:11" ht="12.75">
      <c r="A31" s="7" t="s">
        <v>3</v>
      </c>
      <c r="B31" s="8">
        <f aca="true" t="shared" si="4" ref="B31:K31">IF(ISERR(STDEV(B8:B27)),"",STDEV(B8:B27))</f>
        <v>0.06629659188252554</v>
      </c>
      <c r="C31" s="8">
        <f t="shared" si="4"/>
        <v>0.031667919774703415</v>
      </c>
      <c r="D31" s="8">
        <f t="shared" si="4"/>
        <v>0.4899387716848114</v>
      </c>
      <c r="E31" s="8">
        <f t="shared" si="4"/>
        <v>0.17357035077070823</v>
      </c>
      <c r="F31" s="8">
        <f t="shared" si="4"/>
        <v>0.44201917648553907</v>
      </c>
      <c r="G31" s="8">
        <f t="shared" si="4"/>
        <v>0.20828551832246256</v>
      </c>
      <c r="H31" s="8">
        <f t="shared" si="4"/>
        <v>0.3977340580744341</v>
      </c>
      <c r="I31" s="8">
        <f t="shared" si="4"/>
        <v>0.27513632984395153</v>
      </c>
      <c r="J31" s="8">
        <f t="shared" si="4"/>
        <v>0.25477207367328497</v>
      </c>
      <c r="K31" s="8">
        <f t="shared" si="4"/>
        <v>0.20810504444584713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 t="str">
        <f>B4</f>
        <v>4A - screened</v>
      </c>
      <c r="C34" s="39"/>
      <c r="D34" s="39"/>
      <c r="E34" s="39"/>
      <c r="F34" s="39"/>
      <c r="G34" s="39"/>
      <c r="H34" s="39"/>
      <c r="I34" s="39"/>
      <c r="J34" s="39"/>
    </row>
    <row r="35" spans="1:10" ht="12.75">
      <c r="A35" s="1"/>
      <c r="B35" s="36" t="s">
        <v>13</v>
      </c>
      <c r="C35" s="36"/>
      <c r="D35" s="36"/>
      <c r="E35" s="36"/>
      <c r="F35" s="36"/>
      <c r="G35" s="36"/>
      <c r="H35" s="36"/>
      <c r="I35" s="36"/>
      <c r="J35" s="36"/>
    </row>
    <row r="36" spans="1:10" ht="12.75">
      <c r="A36" s="1"/>
      <c r="B36" s="35"/>
      <c r="C36" s="35"/>
      <c r="D36" s="35"/>
      <c r="E36" s="35"/>
      <c r="F36" s="35"/>
      <c r="G36" s="35"/>
      <c r="H36" s="35"/>
      <c r="I36" s="35"/>
      <c r="J36" s="35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HILLS</v>
      </c>
      <c r="B38" s="10">
        <f aca="true" t="shared" si="7" ref="B38:K53">IF(ISNUMBER(B8),IF(B$31=0,0,(B8-B$30)/B$31),"")</f>
        <v>-0.05027910543636708</v>
      </c>
      <c r="C38" s="10">
        <f t="shared" si="7"/>
        <v>-0.8841755378692934</v>
      </c>
      <c r="D38" s="10">
        <f t="shared" si="7"/>
        <v>0.440871415946968</v>
      </c>
      <c r="E38" s="10">
        <f t="shared" si="7"/>
        <v>-1.2367703684038058</v>
      </c>
      <c r="F38" s="10">
        <f t="shared" si="7"/>
        <v>0.6409978308771487</v>
      </c>
      <c r="G38" s="10">
        <f t="shared" si="7"/>
        <v>0.12482864967955835</v>
      </c>
      <c r="H38" s="10">
        <f t="shared" si="7"/>
        <v>-1.3007016191621124</v>
      </c>
      <c r="I38" s="10">
        <f t="shared" si="7"/>
        <v>-0.10903685462771999</v>
      </c>
      <c r="J38" s="10">
        <f t="shared" si="7"/>
        <v>-1.0741627318919273</v>
      </c>
      <c r="K38" s="10">
        <f t="shared" si="7"/>
        <v>0.32803946126558897</v>
      </c>
      <c r="L38" s="10">
        <f aca="true" t="shared" si="8" ref="L38:L57">IF(ISERR(AVERAGE(B38:K38)),"",AVERAGE(B38:K38))</f>
        <v>-0.3120388859621962</v>
      </c>
      <c r="M38" s="10">
        <f aca="true" t="shared" si="9" ref="M38:M57">IF(ISERR(STDEV(B38:K38)),"",STDEV(B38:K38))</f>
        <v>0.7398340555456749</v>
      </c>
      <c r="N38" s="23"/>
      <c r="O38" s="23"/>
      <c r="P38" s="23"/>
      <c r="Q38" s="23"/>
    </row>
    <row r="39" spans="1:13" ht="12.75">
      <c r="A39" s="22" t="str">
        <f t="shared" si="6"/>
        <v>GARCIA, P</v>
      </c>
      <c r="B39" s="10">
        <f t="shared" si="7"/>
        <v>0.7039074761091474</v>
      </c>
      <c r="C39" s="10">
        <f t="shared" si="7"/>
        <v>1.0104863289934782</v>
      </c>
      <c r="D39" s="10">
        <f t="shared" si="7"/>
        <v>-2.2329320789165736</v>
      </c>
      <c r="E39" s="10">
        <f t="shared" si="7"/>
        <v>-1.006316262490053</v>
      </c>
      <c r="F39" s="10">
        <f t="shared" si="7"/>
        <v>-1.191501850336341</v>
      </c>
      <c r="G39" s="10">
        <f t="shared" si="7"/>
        <v>0.028806611464513056</v>
      </c>
      <c r="H39" s="10">
        <f t="shared" si="7"/>
        <v>-1.6778380422439108</v>
      </c>
      <c r="I39" s="10">
        <f t="shared" si="7"/>
        <v>0.14538247283696645</v>
      </c>
      <c r="J39" s="10">
        <f t="shared" si="7"/>
        <v>-1.231165810852985</v>
      </c>
      <c r="K39" s="10">
        <f t="shared" si="7"/>
        <v>-2.057774882265129</v>
      </c>
      <c r="L39" s="10">
        <f t="shared" si="8"/>
        <v>-0.7508946037700888</v>
      </c>
      <c r="M39" s="10">
        <f t="shared" si="9"/>
        <v>1.1490957384455702</v>
      </c>
    </row>
    <row r="40" spans="1:13" ht="12.75">
      <c r="A40" s="22" t="str">
        <f t="shared" si="6"/>
        <v>RODRIGUEZ</v>
      </c>
      <c r="B40" s="10">
        <f t="shared" si="7"/>
        <v>0.7039074761091474</v>
      </c>
      <c r="C40" s="10">
        <f t="shared" si="7"/>
        <v>-0.8841755378692934</v>
      </c>
      <c r="D40" s="10">
        <f t="shared" si="7"/>
        <v>0.1755321378307388</v>
      </c>
      <c r="E40" s="10">
        <f t="shared" si="7"/>
        <v>1.2982247966474738</v>
      </c>
      <c r="F40" s="10">
        <f t="shared" si="7"/>
        <v>-0.8295266046645422</v>
      </c>
      <c r="G40" s="10">
        <f t="shared" si="7"/>
        <v>-0.5953366369332809</v>
      </c>
      <c r="H40" s="10">
        <f t="shared" si="7"/>
        <v>-0.4207166319712524</v>
      </c>
      <c r="I40" s="10">
        <f t="shared" si="7"/>
        <v>-3.343796875250151</v>
      </c>
      <c r="J40" s="10">
        <f t="shared" si="7"/>
        <v>-2.1339335148790872</v>
      </c>
      <c r="K40" s="10">
        <f t="shared" si="7"/>
        <v>-0.6065846874085828</v>
      </c>
      <c r="L40" s="10">
        <f t="shared" si="8"/>
        <v>-0.663640607838883</v>
      </c>
      <c r="M40" s="10">
        <f t="shared" si="9"/>
        <v>1.3296365444234497</v>
      </c>
    </row>
    <row r="41" spans="1:13" ht="12.75">
      <c r="A41" s="22" t="str">
        <f t="shared" si="6"/>
        <v>GARRETT</v>
      </c>
      <c r="B41" s="10">
        <f t="shared" si="7"/>
        <v>0.2513955271818387</v>
      </c>
      <c r="C41" s="10">
        <f t="shared" si="7"/>
        <v>-0.5683985600588315</v>
      </c>
      <c r="D41" s="10">
        <f t="shared" si="7"/>
        <v>1.1960678228931614</v>
      </c>
      <c r="E41" s="10">
        <f t="shared" si="7"/>
        <v>-0.7758621565763003</v>
      </c>
      <c r="F41" s="10">
        <f t="shared" si="7"/>
        <v>0.5052571137502243</v>
      </c>
      <c r="G41" s="10">
        <f t="shared" si="7"/>
        <v>0.6049388407547843</v>
      </c>
      <c r="H41" s="10">
        <f t="shared" si="7"/>
        <v>0.08213193213781132</v>
      </c>
      <c r="I41" s="10">
        <f t="shared" si="7"/>
        <v>-0.3998018003016464</v>
      </c>
      <c r="J41" s="10">
        <f t="shared" si="7"/>
        <v>-0.15176964299568949</v>
      </c>
      <c r="K41" s="10">
        <f t="shared" si="7"/>
        <v>0.8253844452644417</v>
      </c>
      <c r="L41" s="10">
        <f t="shared" si="8"/>
        <v>0.1569343522049794</v>
      </c>
      <c r="M41" s="10">
        <f t="shared" si="9"/>
        <v>0.6381091373896303</v>
      </c>
    </row>
    <row r="42" spans="1:13" ht="12.75">
      <c r="A42" s="22" t="str">
        <f t="shared" si="6"/>
        <v>VIERA</v>
      </c>
      <c r="B42" s="10">
        <f t="shared" si="7"/>
        <v>0.7039074761091474</v>
      </c>
      <c r="C42" s="10">
        <f t="shared" si="7"/>
        <v>-0.5683985600588315</v>
      </c>
      <c r="D42" s="10">
        <f t="shared" si="7"/>
        <v>1.7063356654243718</v>
      </c>
      <c r="E42" s="10">
        <f t="shared" si="7"/>
        <v>0.2611813200355867</v>
      </c>
      <c r="F42" s="10">
        <f t="shared" si="7"/>
        <v>-1.1462549446273669</v>
      </c>
      <c r="G42" s="10">
        <f t="shared" si="7"/>
        <v>3.389577948991096</v>
      </c>
      <c r="H42" s="10">
        <f t="shared" si="7"/>
        <v>1.0626866321504862</v>
      </c>
      <c r="I42" s="10">
        <f t="shared" si="7"/>
        <v>0.39980180030165285</v>
      </c>
      <c r="J42" s="10">
        <f t="shared" si="7"/>
        <v>1.0453788340823993</v>
      </c>
      <c r="K42" s="10">
        <f t="shared" si="7"/>
        <v>0.5755106368785432</v>
      </c>
      <c r="L42" s="10">
        <f t="shared" si="8"/>
        <v>0.7429726809287084</v>
      </c>
      <c r="M42" s="10">
        <f t="shared" si="9"/>
        <v>1.2380355642407015</v>
      </c>
    </row>
    <row r="43" spans="1:13" ht="12.75">
      <c r="A43" s="22" t="str">
        <f t="shared" si="6"/>
        <v>LOPEZ</v>
      </c>
      <c r="B43" s="10">
        <f t="shared" si="7"/>
        <v>0.2513955271818387</v>
      </c>
      <c r="C43" s="10">
        <f t="shared" si="7"/>
        <v>-0.25262158224836956</v>
      </c>
      <c r="D43" s="10">
        <f t="shared" si="7"/>
        <v>0.07347856932449708</v>
      </c>
      <c r="E43" s="10">
        <f t="shared" si="7"/>
        <v>-0.31495394474879485</v>
      </c>
      <c r="F43" s="10">
        <f t="shared" si="7"/>
        <v>0.9351027179854864</v>
      </c>
      <c r="G43" s="10">
        <f t="shared" si="7"/>
        <v>0.028806611464513056</v>
      </c>
      <c r="H43" s="10">
        <f t="shared" si="7"/>
        <v>-0.3452893473548923</v>
      </c>
      <c r="I43" s="10">
        <f t="shared" si="7"/>
        <v>0.8359492188125393</v>
      </c>
      <c r="J43" s="10">
        <f t="shared" si="7"/>
        <v>0.18186189979656142</v>
      </c>
      <c r="K43" s="10">
        <f t="shared" si="7"/>
        <v>0.6163553940185441</v>
      </c>
      <c r="L43" s="10">
        <f t="shared" si="8"/>
        <v>0.2010085064231923</v>
      </c>
      <c r="M43" s="10">
        <f t="shared" si="9"/>
        <v>0.46353937050026334</v>
      </c>
    </row>
    <row r="44" spans="1:13" ht="12.75">
      <c r="A44" s="22" t="str">
        <f t="shared" si="6"/>
        <v>GARCIA, O</v>
      </c>
      <c r="B44" s="10">
        <f t="shared" si="7"/>
        <v>0.7039074761091474</v>
      </c>
      <c r="C44" s="10">
        <f t="shared" si="7"/>
        <v>-0.5683985600588315</v>
      </c>
      <c r="D44" s="10">
        <f t="shared" si="7"/>
        <v>0.726621407764447</v>
      </c>
      <c r="E44" s="10">
        <f t="shared" si="7"/>
        <v>1.4134518496043502</v>
      </c>
      <c r="F44" s="10">
        <f t="shared" si="7"/>
        <v>0.3468929437688109</v>
      </c>
      <c r="G44" s="10">
        <f t="shared" si="7"/>
        <v>-0.25925950318062285</v>
      </c>
      <c r="H44" s="10">
        <f t="shared" si="7"/>
        <v>1.0626866321504862</v>
      </c>
      <c r="I44" s="10">
        <f t="shared" si="7"/>
        <v>0.36345618209240643</v>
      </c>
      <c r="J44" s="10">
        <f t="shared" si="7"/>
        <v>1.0257534492122635</v>
      </c>
      <c r="K44" s="10">
        <f t="shared" si="7"/>
        <v>0.8422028746750301</v>
      </c>
      <c r="L44" s="10">
        <f t="shared" si="8"/>
        <v>0.5657314752137488</v>
      </c>
      <c r="M44" s="10">
        <f t="shared" si="9"/>
        <v>0.6104912173775339</v>
      </c>
    </row>
    <row r="45" spans="1:13" ht="12.75">
      <c r="A45" s="22" t="str">
        <f t="shared" si="6"/>
        <v>CASTILLO</v>
      </c>
      <c r="B45" s="10">
        <f t="shared" si="7"/>
        <v>-0.05027910543636708</v>
      </c>
      <c r="C45" s="10">
        <f t="shared" si="7"/>
        <v>-0.5683985600588315</v>
      </c>
      <c r="D45" s="10">
        <f t="shared" si="7"/>
        <v>-1.3756821034641404</v>
      </c>
      <c r="E45" s="10">
        <f t="shared" si="7"/>
        <v>-0.7758621565763003</v>
      </c>
      <c r="F45" s="10">
        <f t="shared" si="7"/>
        <v>-0.9878907746459535</v>
      </c>
      <c r="G45" s="10">
        <f t="shared" si="7"/>
        <v>-0.5953366369332809</v>
      </c>
      <c r="H45" s="10">
        <f t="shared" si="7"/>
        <v>-1.0492773371075816</v>
      </c>
      <c r="I45" s="10">
        <f t="shared" si="7"/>
        <v>0.39980180030165285</v>
      </c>
      <c r="J45" s="10">
        <f t="shared" si="7"/>
        <v>-0.6031534950087406</v>
      </c>
      <c r="K45" s="10">
        <f t="shared" si="7"/>
        <v>-1.5171825083533337</v>
      </c>
      <c r="L45" s="10">
        <f t="shared" si="8"/>
        <v>-0.7123260877282878</v>
      </c>
      <c r="M45" s="10">
        <f t="shared" si="9"/>
        <v>0.5776195307301728</v>
      </c>
    </row>
    <row r="46" spans="1:13" ht="12.75">
      <c r="A46" s="22" t="str">
        <f t="shared" si="6"/>
        <v>CUNNIFF</v>
      </c>
      <c r="B46" s="10">
        <f t="shared" si="7"/>
        <v>0.4022328434909416</v>
      </c>
      <c r="C46" s="10">
        <f t="shared" si="7"/>
        <v>0.3789323733725543</v>
      </c>
      <c r="D46" s="10">
        <f t="shared" si="7"/>
        <v>0.7674428351669429</v>
      </c>
      <c r="E46" s="10">
        <f t="shared" si="7"/>
        <v>-0.19972689179191874</v>
      </c>
      <c r="F46" s="10">
        <f t="shared" si="7"/>
        <v>-0.3544340947203039</v>
      </c>
      <c r="G46" s="10">
        <f t="shared" si="7"/>
        <v>-0.019204407643009593</v>
      </c>
      <c r="H46" s="10">
        <f t="shared" si="7"/>
        <v>0.7861199218904984</v>
      </c>
      <c r="I46" s="10">
        <f t="shared" si="7"/>
        <v>0.4361474185108929</v>
      </c>
      <c r="J46" s="10">
        <f t="shared" si="7"/>
        <v>0.8491249853810702</v>
      </c>
      <c r="K46" s="10">
        <f t="shared" si="7"/>
        <v>0.2247262520291102</v>
      </c>
      <c r="L46" s="10">
        <f t="shared" si="8"/>
        <v>0.3271361235686778</v>
      </c>
      <c r="M46" s="10">
        <f t="shared" si="9"/>
        <v>0.41763573645522756</v>
      </c>
    </row>
    <row r="47" spans="1:13" ht="12.75">
      <c r="A47" s="22" t="str">
        <f t="shared" si="6"/>
        <v>KOBRINETZ</v>
      </c>
      <c r="B47" s="10">
        <f aca="true" t="shared" si="10" ref="B47:I47">IF(ISNUMBER(B17),IF(B$31=0,0,(B17-B$30)/B$31),"")</f>
        <v>-1.7094895848364973</v>
      </c>
      <c r="C47" s="10">
        <f t="shared" si="10"/>
        <v>-0.5683985600588315</v>
      </c>
      <c r="D47" s="10">
        <f t="shared" si="10"/>
        <v>-0.2326821361942299</v>
      </c>
      <c r="E47" s="10">
        <f t="shared" si="10"/>
        <v>0.37640837299246316</v>
      </c>
      <c r="F47" s="10">
        <f t="shared" si="10"/>
        <v>0.4147633023322741</v>
      </c>
      <c r="G47" s="10">
        <f t="shared" si="10"/>
        <v>-0.30727052228814494</v>
      </c>
      <c r="H47" s="10">
        <f t="shared" si="10"/>
        <v>0.9369744911232186</v>
      </c>
      <c r="I47" s="10">
        <f t="shared" si="10"/>
        <v>0.4361474185108929</v>
      </c>
      <c r="J47" s="10">
        <f t="shared" si="7"/>
        <v>0.9668772946018704</v>
      </c>
      <c r="K47" s="10">
        <f t="shared" si="7"/>
        <v>0.253557845304407</v>
      </c>
      <c r="L47" s="10">
        <f t="shared" si="8"/>
        <v>0.0566887921487423</v>
      </c>
      <c r="M47" s="10">
        <f t="shared" si="9"/>
        <v>0.7988083092402569</v>
      </c>
    </row>
    <row r="48" spans="1:13" ht="12.75">
      <c r="A48" s="22" t="str">
        <f t="shared" si="6"/>
        <v>TSCHIRHART</v>
      </c>
      <c r="B48" s="10">
        <f t="shared" si="7"/>
        <v>-0.3519537380545712</v>
      </c>
      <c r="C48" s="10">
        <f t="shared" si="7"/>
        <v>2.589371218045788</v>
      </c>
      <c r="D48" s="10">
        <f t="shared" si="7"/>
        <v>0.42046070224572</v>
      </c>
      <c r="E48" s="10">
        <f t="shared" si="7"/>
        <v>-1.640065053752873</v>
      </c>
      <c r="F48" s="10">
        <f t="shared" si="7"/>
        <v>1.3875717750752377</v>
      </c>
      <c r="G48" s="10">
        <f t="shared" si="7"/>
        <v>-0.25925950318062285</v>
      </c>
      <c r="H48" s="10">
        <f t="shared" si="7"/>
        <v>0.8615472065068607</v>
      </c>
      <c r="I48" s="10">
        <f t="shared" si="7"/>
        <v>0</v>
      </c>
      <c r="J48" s="10">
        <f t="shared" si="7"/>
        <v>0.6724965215498769</v>
      </c>
      <c r="K48" s="10">
        <f t="shared" si="7"/>
        <v>0.9671397788679772</v>
      </c>
      <c r="L48" s="10">
        <f t="shared" si="8"/>
        <v>0.4647308907303394</v>
      </c>
      <c r="M48" s="10">
        <f t="shared" si="9"/>
        <v>1.1381277387123756</v>
      </c>
    </row>
    <row r="49" spans="1:13" ht="12.75">
      <c r="A49" s="22" t="str">
        <f t="shared" si="6"/>
        <v>RAMIREZ</v>
      </c>
      <c r="B49" s="10">
        <f t="shared" si="7"/>
        <v>0.7039074761091474</v>
      </c>
      <c r="C49" s="10">
        <f t="shared" si="7"/>
        <v>-0.8841755378692934</v>
      </c>
      <c r="D49" s="10">
        <f t="shared" si="7"/>
        <v>-0.25309284989547787</v>
      </c>
      <c r="E49" s="10">
        <f t="shared" si="7"/>
        <v>0.8373165848199686</v>
      </c>
      <c r="F49" s="10">
        <f t="shared" si="7"/>
        <v>0.21115222664188454</v>
      </c>
      <c r="G49" s="10">
        <f t="shared" si="7"/>
        <v>-0.3552815413956676</v>
      </c>
      <c r="H49" s="10">
        <f t="shared" si="7"/>
        <v>1.0878290603559388</v>
      </c>
      <c r="I49" s="10">
        <f t="shared" si="7"/>
        <v>-0.07269123641848</v>
      </c>
      <c r="J49" s="10">
        <f t="shared" si="7"/>
        <v>0.8098742156408059</v>
      </c>
      <c r="K49" s="10">
        <f t="shared" si="7"/>
        <v>0.1814788621161693</v>
      </c>
      <c r="L49" s="10">
        <f t="shared" si="8"/>
        <v>0.22663172601049958</v>
      </c>
      <c r="M49" s="10">
        <f t="shared" si="9"/>
        <v>0.6304394338396603</v>
      </c>
    </row>
    <row r="50" spans="1:13" ht="12.75">
      <c r="A50" s="22" t="str">
        <f t="shared" si="6"/>
        <v>ADAMS</v>
      </c>
      <c r="B50" s="10">
        <f t="shared" si="7"/>
        <v>-2.765350799000216</v>
      </c>
      <c r="C50" s="10">
        <f t="shared" si="7"/>
        <v>-0.25262158224836956</v>
      </c>
      <c r="D50" s="10">
        <f t="shared" si="7"/>
        <v>-0.9062356883354278</v>
      </c>
      <c r="E50" s="10">
        <f t="shared" si="7"/>
        <v>-0.4877945241841095</v>
      </c>
      <c r="F50" s="10">
        <f t="shared" si="7"/>
        <v>-1.7570881716985296</v>
      </c>
      <c r="G50" s="10">
        <f t="shared" si="7"/>
        <v>-0.5953366369332809</v>
      </c>
      <c r="H50" s="10">
        <f t="shared" si="7"/>
        <v>-1.0744197653130343</v>
      </c>
      <c r="I50" s="10">
        <f t="shared" si="7"/>
        <v>0.9086404552310193</v>
      </c>
      <c r="J50" s="10">
        <f t="shared" si="7"/>
        <v>-0.34802349169701846</v>
      </c>
      <c r="K50" s="10">
        <f t="shared" si="7"/>
        <v>-1.7574457856474657</v>
      </c>
      <c r="L50" s="10">
        <f t="shared" si="8"/>
        <v>-0.9035675989826432</v>
      </c>
      <c r="M50" s="10">
        <f t="shared" si="9"/>
        <v>1.013101463072222</v>
      </c>
    </row>
    <row r="51" spans="1:13" ht="12.75">
      <c r="A51" s="22">
        <f t="shared" si="6"/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</c>
      <c r="L51" s="10">
        <f t="shared" si="8"/>
      </c>
      <c r="M51" s="10">
        <f t="shared" si="9"/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 t="str">
        <f t="shared" si="6"/>
        <v>CAPRONI</v>
      </c>
      <c r="B53" s="10">
        <f t="shared" si="7"/>
        <v>0.7039074761091474</v>
      </c>
      <c r="C53" s="10">
        <f t="shared" si="7"/>
        <v>1.0104863289934782</v>
      </c>
      <c r="D53" s="10">
        <f t="shared" si="7"/>
        <v>0.0530678556232491</v>
      </c>
      <c r="E53" s="10">
        <f t="shared" si="7"/>
        <v>0.952543637776845</v>
      </c>
      <c r="F53" s="10">
        <f t="shared" si="7"/>
        <v>0.23377567949637362</v>
      </c>
      <c r="G53" s="10">
        <f t="shared" si="7"/>
        <v>-0.5953366369332809</v>
      </c>
      <c r="H53" s="10">
        <f t="shared" si="7"/>
        <v>0.7861199218904984</v>
      </c>
      <c r="I53" s="10">
        <f t="shared" si="7"/>
        <v>0.36345618209240643</v>
      </c>
      <c r="J53" s="10">
        <f t="shared" si="7"/>
        <v>0.8098742156407989</v>
      </c>
      <c r="K53" s="10">
        <f t="shared" si="7"/>
        <v>0.35927368731382575</v>
      </c>
      <c r="L53" s="10">
        <f t="shared" si="8"/>
        <v>0.46771683480033416</v>
      </c>
      <c r="M53" s="10">
        <f t="shared" si="9"/>
        <v>0.49252964881623945</v>
      </c>
    </row>
    <row r="54" spans="1:13" ht="12.75">
      <c r="A54" s="22" t="str">
        <f t="shared" si="6"/>
        <v>WALKER</v>
      </c>
      <c r="B54" s="10">
        <f aca="true" t="shared" si="11" ref="B54:K57">IF(ISNUMBER(B24),IF(B$31=0,0,(B24-B$30)/B$31),"")</f>
        <v>-0.20111642174546998</v>
      </c>
      <c r="C54" s="10">
        <f t="shared" si="11"/>
        <v>1.0104863289934782</v>
      </c>
      <c r="D54" s="10">
        <f t="shared" si="11"/>
        <v>-0.5592535554142049</v>
      </c>
      <c r="E54" s="10">
        <f t="shared" si="11"/>
        <v>1.2982247966474738</v>
      </c>
      <c r="F54" s="10">
        <f t="shared" si="11"/>
        <v>1.5911828507656252</v>
      </c>
      <c r="G54" s="10">
        <f t="shared" si="11"/>
        <v>-0.5953366369332809</v>
      </c>
      <c r="H54" s="10">
        <f t="shared" si="11"/>
        <v>-0.7978530550530486</v>
      </c>
      <c r="I54" s="10">
        <f t="shared" si="11"/>
        <v>-0.36345618209240643</v>
      </c>
      <c r="J54" s="10">
        <f t="shared" si="11"/>
        <v>-0.8190327285802053</v>
      </c>
      <c r="K54" s="10">
        <f t="shared" si="11"/>
        <v>0.7653186259409038</v>
      </c>
      <c r="L54" s="10">
        <f t="shared" si="8"/>
        <v>0.1329164022528865</v>
      </c>
      <c r="M54" s="10">
        <f t="shared" si="9"/>
        <v>0.9306210935281424</v>
      </c>
    </row>
    <row r="55" spans="1:13" ht="12.75">
      <c r="A55" s="22">
        <f t="shared" si="6"/>
      </c>
      <c r="B55" s="10">
        <f t="shared" si="11"/>
      </c>
      <c r="C55" s="10">
        <f t="shared" si="11"/>
      </c>
      <c r="D55" s="10">
        <f t="shared" si="11"/>
      </c>
      <c r="E55" s="10">
        <f t="shared" si="11"/>
      </c>
      <c r="F55" s="10">
        <f t="shared" si="11"/>
      </c>
      <c r="G55" s="10">
        <f t="shared" si="11"/>
      </c>
      <c r="H55" s="10">
        <f t="shared" si="11"/>
      </c>
      <c r="I55" s="10">
        <f t="shared" si="11"/>
      </c>
      <c r="J55" s="10">
        <f t="shared" si="11"/>
      </c>
      <c r="K55" s="10">
        <f t="shared" si="11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11"/>
      </c>
      <c r="C56" s="10">
        <f t="shared" si="11"/>
      </c>
      <c r="D56" s="10">
        <f t="shared" si="11"/>
      </c>
      <c r="E56" s="10">
        <f t="shared" si="11"/>
      </c>
      <c r="F56" s="10">
        <f t="shared" si="11"/>
      </c>
      <c r="G56" s="10">
        <f t="shared" si="11"/>
      </c>
      <c r="H56" s="10">
        <f t="shared" si="11"/>
      </c>
      <c r="I56" s="10">
        <f t="shared" si="11"/>
      </c>
      <c r="J56" s="10">
        <f t="shared" si="11"/>
      </c>
      <c r="K56" s="10">
        <f t="shared" si="11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11"/>
      </c>
      <c r="C57" s="10">
        <f t="shared" si="11"/>
      </c>
      <c r="D57" s="10">
        <f t="shared" si="11"/>
      </c>
      <c r="E57" s="10">
        <f t="shared" si="11"/>
      </c>
      <c r="F57" s="10">
        <f t="shared" si="11"/>
      </c>
      <c r="G57" s="10">
        <f t="shared" si="11"/>
      </c>
      <c r="H57" s="10">
        <f t="shared" si="11"/>
      </c>
      <c r="I57" s="10">
        <f t="shared" si="11"/>
      </c>
      <c r="J57" s="10">
        <f t="shared" si="11"/>
      </c>
      <c r="K57" s="10">
        <f t="shared" si="11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2" ref="B58:M58">IF(ABS(MAX(B38:B57))&gt;=ABS(MIN(B38:B57)),MAX(B38:B57),MIN(B38:B57))</f>
        <v>-2.765350799000216</v>
      </c>
      <c r="C58" s="10">
        <f t="shared" si="12"/>
        <v>2.589371218045788</v>
      </c>
      <c r="D58" s="10">
        <f t="shared" si="12"/>
        <v>-2.2329320789165736</v>
      </c>
      <c r="E58" s="10">
        <f t="shared" si="12"/>
        <v>-1.640065053752873</v>
      </c>
      <c r="F58" s="10">
        <f t="shared" si="12"/>
        <v>-1.7570881716985296</v>
      </c>
      <c r="G58" s="10">
        <f t="shared" si="12"/>
        <v>3.389577948991096</v>
      </c>
      <c r="H58" s="10">
        <f t="shared" si="12"/>
        <v>-1.6778380422439108</v>
      </c>
      <c r="I58" s="10">
        <f t="shared" si="12"/>
        <v>-3.343796875250151</v>
      </c>
      <c r="J58" s="10">
        <f t="shared" si="12"/>
        <v>-2.1339335148790872</v>
      </c>
      <c r="K58" s="10">
        <f t="shared" si="12"/>
        <v>-2.057774882265129</v>
      </c>
      <c r="L58" s="10">
        <f t="shared" si="12"/>
        <v>-0.9035675989826432</v>
      </c>
      <c r="M58" s="10">
        <f t="shared" si="12"/>
        <v>1.3296365444234497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-0.05027910543636708</v>
      </c>
      <c r="C59" s="10">
        <f>IF(MAX(C38:C57)&lt;0,MAX(C38:C57),IF(MIN(C38:C57)&gt;=0,MIN(C38:C57),IF(ABS(DMAX(C37:C57,1,criteria!C1:C2))&lt;MIN(DMIN(C37:C57,1,criteria!C3:C4)),DMAX(C37:C57,1,criteria!C1:C2),DMIN(C37:C57,1,criteria!C3:C4))))</f>
        <v>-0.25262158224836956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0.0530678556232491</v>
      </c>
      <c r="E59" s="10">
        <f>IF(MAX(E38:E57)&lt;0,MAX(E38:E57),IF(MIN(E38:E57)&gt;=0,MIN(E38:E57),IF(ABS(DMAX(E37:E57,1,criteria!E1:E2))&lt;MIN(DMIN(E37:E57,1,criteria!E3:E4)),DMAX(E37:E57,1,criteria!E1:E2),DMIN(E37:E57,1,criteria!E3:E4))))</f>
        <v>-0.19972689179191874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0.21115222664188454</v>
      </c>
      <c r="G59" s="10">
        <f>IF(MAX(G38:G57)&lt;0,MAX(G38:G57),IF(MIN(G38:G57)&gt;=0,MIN(G38:G57),IF(ABS(DMAX(G37:G57,1,criteria!G1:G2))&lt;MIN(DMIN(G37:G57,1,criteria!G3:G4)),DMAX(G37:G57,1,criteria!G1:G2),DMIN(G37:G57,1,criteria!G3:G4))))</f>
        <v>-0.019204407643009593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0.08213193213781132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</v>
      </c>
      <c r="J59" s="10">
        <f>IF(MAX(J38:J57)&lt;0,MAX(J38:J57),IF(MIN(J38:J57)&gt;=0,MIN(J38:J57),IF(ABS(DMAX(J37:J57,1,criteria!J1:J2))&lt;MIN(DMIN(J37:J57,1,criteria!J3:J4)),DMAX(J37:J57,1,criteria!J1:J2),DMIN(J37:J57,1,criteria!J3:J4))))</f>
        <v>-0.15176964299568949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0.1814788621161693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0.0566887921487423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0.41763573645522756</v>
      </c>
    </row>
    <row r="60" spans="1:13" ht="12.75">
      <c r="A60" s="7" t="s">
        <v>7</v>
      </c>
      <c r="B60" s="10">
        <f aca="true" t="shared" si="13" ref="B60:K60">IF(ISERR(AVERAGE(B38:B57)),"",AVERAGE(B38:B57))</f>
        <v>9.825473767932635E-16</v>
      </c>
      <c r="C60" s="10">
        <f t="shared" si="13"/>
        <v>2.960594732333751E-17</v>
      </c>
      <c r="D60" s="10">
        <f t="shared" si="13"/>
        <v>2.7607545879012226E-15</v>
      </c>
      <c r="E60" s="10">
        <f t="shared" si="13"/>
        <v>3.7007434154171886E-16</v>
      </c>
      <c r="F60" s="10">
        <f t="shared" si="13"/>
        <v>1.865174681370263E-15</v>
      </c>
      <c r="G60" s="10">
        <f t="shared" si="13"/>
        <v>-5.329070518200751E-16</v>
      </c>
      <c r="H60" s="10">
        <f t="shared" si="13"/>
        <v>-2.2278475360811474E-15</v>
      </c>
      <c r="I60" s="10">
        <f t="shared" si="13"/>
        <v>1.7245464315844098E-15</v>
      </c>
      <c r="J60" s="10">
        <f t="shared" si="13"/>
        <v>-4.144832625267251E-16</v>
      </c>
      <c r="K60" s="10">
        <f t="shared" si="13"/>
        <v>1.9909999574944474E-15</v>
      </c>
      <c r="L60" s="24"/>
      <c r="M60" s="24"/>
    </row>
    <row r="61" spans="1:13" ht="12.75">
      <c r="A61" s="7" t="s">
        <v>8</v>
      </c>
      <c r="B61" s="10">
        <f aca="true" t="shared" si="14" ref="B61:K61">IF(ISERR(STDEV(B38:B57)),"",STDEV(B38:B57))</f>
        <v>0.9999999999999936</v>
      </c>
      <c r="C61" s="10">
        <f t="shared" si="14"/>
        <v>1.0000000000000464</v>
      </c>
      <c r="D61" s="10">
        <f t="shared" si="14"/>
        <v>0.9999999999999551</v>
      </c>
      <c r="E61" s="10">
        <f t="shared" si="14"/>
        <v>0.9999999999999996</v>
      </c>
      <c r="F61" s="10">
        <f t="shared" si="14"/>
        <v>0.9999999999999954</v>
      </c>
      <c r="G61" s="10">
        <f t="shared" si="14"/>
        <v>1.000000000000003</v>
      </c>
      <c r="H61" s="10">
        <f t="shared" si="14"/>
        <v>1.0000000000000748</v>
      </c>
      <c r="I61" s="10">
        <f t="shared" si="14"/>
        <v>1.0000000000000024</v>
      </c>
      <c r="J61" s="10">
        <f t="shared" si="14"/>
        <v>1.000000000000183</v>
      </c>
      <c r="K61" s="10">
        <f t="shared" si="14"/>
        <v>1.0000000000000169</v>
      </c>
      <c r="L61" s="24"/>
      <c r="M61" s="24"/>
    </row>
    <row r="62" spans="1:13" ht="12.75">
      <c r="A62" s="22" t="s">
        <v>9</v>
      </c>
      <c r="B62" s="10">
        <f aca="true" t="shared" si="15" ref="B62:K62">B30</f>
        <v>0.7033333333333333</v>
      </c>
      <c r="C62" s="10">
        <f t="shared" si="15"/>
        <v>0.718</v>
      </c>
      <c r="D62" s="10">
        <f t="shared" si="15"/>
        <v>7.543999999999999</v>
      </c>
      <c r="E62" s="10">
        <f t="shared" si="15"/>
        <v>0.3946666666666666</v>
      </c>
      <c r="F62" s="10">
        <f t="shared" si="15"/>
        <v>5.006666666666666</v>
      </c>
      <c r="G62" s="10">
        <f t="shared" si="15"/>
        <v>0.8740000000000001</v>
      </c>
      <c r="H62" s="10">
        <f t="shared" si="15"/>
        <v>7.717333333333334</v>
      </c>
      <c r="I62" s="10">
        <f t="shared" si="15"/>
        <v>9.6</v>
      </c>
      <c r="J62" s="10">
        <f t="shared" si="15"/>
        <v>8.658666666666667</v>
      </c>
      <c r="K62" s="10">
        <f t="shared" si="15"/>
        <v>4.130233333333333</v>
      </c>
      <c r="L62" s="24"/>
      <c r="M62" s="24"/>
    </row>
    <row r="63" spans="1:13" ht="12.75">
      <c r="A63" s="22" t="s">
        <v>10</v>
      </c>
      <c r="B63" s="10">
        <f aca="true" t="shared" si="16" ref="B63:K63">B31</f>
        <v>0.06629659188252554</v>
      </c>
      <c r="C63" s="10">
        <f t="shared" si="16"/>
        <v>0.031667919774703415</v>
      </c>
      <c r="D63" s="10">
        <f t="shared" si="16"/>
        <v>0.4899387716848114</v>
      </c>
      <c r="E63" s="10">
        <f t="shared" si="16"/>
        <v>0.17357035077070823</v>
      </c>
      <c r="F63" s="10">
        <f t="shared" si="16"/>
        <v>0.44201917648553907</v>
      </c>
      <c r="G63" s="10">
        <f t="shared" si="16"/>
        <v>0.20828551832246256</v>
      </c>
      <c r="H63" s="10">
        <f t="shared" si="16"/>
        <v>0.3977340580744341</v>
      </c>
      <c r="I63" s="10">
        <f t="shared" si="16"/>
        <v>0.27513632984395153</v>
      </c>
      <c r="J63" s="10">
        <f t="shared" si="16"/>
        <v>0.25477207367328497</v>
      </c>
      <c r="K63" s="10">
        <f t="shared" si="16"/>
        <v>0.20810504444584713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34:J34"/>
    <mergeCell ref="B36:J36"/>
    <mergeCell ref="B35:J35"/>
    <mergeCell ref="B5:J5"/>
    <mergeCell ref="B4:K4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23,2002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5</v>
      </c>
      <c r="C4" s="38"/>
      <c r="D4" s="38"/>
      <c r="E4" s="38"/>
      <c r="F4" s="38"/>
      <c r="G4" s="38"/>
      <c r="H4" s="38"/>
      <c r="I4" s="38"/>
      <c r="J4" s="38"/>
      <c r="K4" s="20"/>
    </row>
    <row r="5" spans="1:11" ht="12.75">
      <c r="A5" s="1"/>
      <c r="B5" s="37" t="s">
        <v>12</v>
      </c>
      <c r="C5" s="37"/>
      <c r="D5" s="37"/>
      <c r="E5" s="37"/>
      <c r="F5" s="37"/>
      <c r="G5" s="37"/>
      <c r="H5" s="37"/>
      <c r="I5" s="37"/>
      <c r="J5" s="37"/>
      <c r="K5" s="20"/>
    </row>
    <row r="6" spans="1:11" ht="12.75">
      <c r="A6" s="1"/>
      <c r="B6" s="34"/>
      <c r="C6" s="34"/>
      <c r="D6" s="34"/>
      <c r="E6" s="34"/>
      <c r="F6" s="34"/>
      <c r="G6" s="34"/>
      <c r="H6" s="34"/>
      <c r="I6" s="34"/>
      <c r="J6" s="34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HILLS</v>
      </c>
      <c r="B8" s="30"/>
      <c r="C8" s="30"/>
      <c r="D8" s="30"/>
      <c r="E8" s="30"/>
      <c r="F8" s="30"/>
      <c r="G8" s="30"/>
      <c r="H8" s="30"/>
      <c r="I8" s="30"/>
      <c r="J8" s="10">
        <f aca="true" t="shared" si="0" ref="J8:J27">IF(ISERR(AVERAGE(H8:I8)),"",AVERAGE(H8:I8))</f>
      </c>
      <c r="K8" s="30">
        <f>IF(ISBLANK(1!A8),"",weighting!$B$2*B8+weighting!$C$2*C8+weighting!$D$2*D8+weighting!$E$2*E8+weighting!$F$2*F8+weighting!$G$2*G8+weighting!$J$2*J8)</f>
        <v>0</v>
      </c>
    </row>
    <row r="9" spans="1:11" ht="12.75">
      <c r="A9" s="22" t="str">
        <f>IF(1!A9&lt;&gt;"",1!A9,"")</f>
        <v>GARCIA, P</v>
      </c>
      <c r="B9" s="30"/>
      <c r="C9" s="30"/>
      <c r="D9" s="30"/>
      <c r="E9" s="30"/>
      <c r="F9" s="30"/>
      <c r="G9" s="30"/>
      <c r="H9" s="30"/>
      <c r="I9" s="30"/>
      <c r="J9" s="10">
        <f t="shared" si="0"/>
      </c>
      <c r="K9" s="30">
        <f>IF(ISBLANK(1!A9),"",weighting!$B$2*B9+weighting!$C$2*C9+weighting!$D$2*D9+weighting!$E$2*E9+weighting!$F$2*F9+weighting!$G$2*G9+weighting!$J$2*J9)</f>
        <v>0</v>
      </c>
    </row>
    <row r="10" spans="1:11" ht="12.75">
      <c r="A10" s="22" t="str">
        <f>IF(1!A10&lt;&gt;"",1!A10,"")</f>
        <v>RODRIGUEZ</v>
      </c>
      <c r="B10" s="30"/>
      <c r="C10" s="30"/>
      <c r="D10" s="30"/>
      <c r="E10" s="30"/>
      <c r="F10" s="30"/>
      <c r="G10" s="30"/>
      <c r="H10" s="30"/>
      <c r="I10" s="30"/>
      <c r="J10" s="10">
        <f t="shared" si="0"/>
      </c>
      <c r="K10" s="30">
        <f>IF(ISBLANK(1!A10),"",weighting!$B$2*B10+weighting!$C$2*C10+weighting!$D$2*D10+weighting!$E$2*E10+weighting!$F$2*F10+weighting!$G$2*G10+weighting!$J$2*J10)</f>
        <v>0</v>
      </c>
    </row>
    <row r="11" spans="1:11" ht="12.75">
      <c r="A11" s="22" t="str">
        <f>IF(1!A11&lt;&gt;"",1!A11,"")</f>
        <v>GARRETT</v>
      </c>
      <c r="B11" s="30"/>
      <c r="C11" s="30"/>
      <c r="D11" s="30"/>
      <c r="E11" s="30"/>
      <c r="F11" s="30"/>
      <c r="G11" s="30"/>
      <c r="H11" s="30"/>
      <c r="I11" s="30"/>
      <c r="J11" s="10">
        <f t="shared" si="0"/>
      </c>
      <c r="K11" s="30">
        <f>IF(ISBLANK(1!A11),"",weighting!$B$2*B11+weighting!$C$2*C11+weighting!$D$2*D11+weighting!$E$2*E11+weighting!$F$2*F11+weighting!$G$2*G11+weighting!$J$2*J11)</f>
        <v>0</v>
      </c>
    </row>
    <row r="12" spans="1:11" ht="12.75">
      <c r="A12" s="22" t="str">
        <f>IF(1!A12&lt;&gt;"",1!A12,"")</f>
        <v>VIERA</v>
      </c>
      <c r="B12" s="30"/>
      <c r="C12" s="30"/>
      <c r="D12" s="30"/>
      <c r="E12" s="30"/>
      <c r="F12" s="30"/>
      <c r="G12" s="30"/>
      <c r="H12" s="30"/>
      <c r="I12" s="30"/>
      <c r="J12" s="10">
        <f t="shared" si="0"/>
      </c>
      <c r="K12" s="30">
        <f>IF(ISBLANK(1!A12),"",weighting!$B$2*B12+weighting!$C$2*C12+weighting!$D$2*D12+weighting!$E$2*E12+weighting!$F$2*F12+weighting!$G$2*G12+weighting!$J$2*J12)</f>
        <v>0</v>
      </c>
    </row>
    <row r="13" spans="1:11" ht="12.75">
      <c r="A13" s="22" t="str">
        <f>IF(1!A13&lt;&gt;"",1!A13,"")</f>
        <v>LOPEZ</v>
      </c>
      <c r="B13" s="30"/>
      <c r="C13" s="30"/>
      <c r="D13" s="30"/>
      <c r="E13" s="30"/>
      <c r="F13" s="30"/>
      <c r="G13" s="30"/>
      <c r="H13" s="30"/>
      <c r="I13" s="30"/>
      <c r="J13" s="10">
        <f t="shared" si="0"/>
      </c>
      <c r="K13" s="30">
        <f>IF(ISBLANK(1!A13),"",weighting!$B$2*B13+weighting!$C$2*C13+weighting!$D$2*D13+weighting!$E$2*E13+weighting!$F$2*F13+weighting!$G$2*G13+weighting!$J$2*J13)</f>
        <v>0</v>
      </c>
    </row>
    <row r="14" spans="1:11" ht="12.75">
      <c r="A14" s="22" t="str">
        <f>IF(1!A14&lt;&gt;"",1!A14,"")</f>
        <v>GARCIA, O</v>
      </c>
      <c r="B14" s="30"/>
      <c r="C14" s="30"/>
      <c r="D14" s="30"/>
      <c r="E14" s="30"/>
      <c r="F14" s="30"/>
      <c r="G14" s="30"/>
      <c r="H14" s="30"/>
      <c r="I14" s="30"/>
      <c r="J14" s="10">
        <f t="shared" si="0"/>
      </c>
      <c r="K14" s="30">
        <f>IF(ISBLANK(1!A14),"",weighting!$B$2*B14+weighting!$C$2*C14+weighting!$D$2*D14+weighting!$E$2*E14+weighting!$F$2*F14+weighting!$G$2*G14+weighting!$J$2*J14)</f>
        <v>0</v>
      </c>
    </row>
    <row r="15" spans="1:11" ht="12.75">
      <c r="A15" s="22" t="str">
        <f>IF(1!A15&lt;&gt;"",1!A15,"")</f>
        <v>CASTILLO</v>
      </c>
      <c r="B15" s="30"/>
      <c r="C15" s="30"/>
      <c r="D15" s="30"/>
      <c r="E15" s="30"/>
      <c r="F15" s="30"/>
      <c r="G15" s="30"/>
      <c r="H15" s="30"/>
      <c r="I15" s="30"/>
      <c r="J15" s="10">
        <f t="shared" si="0"/>
      </c>
      <c r="K15" s="30">
        <f>IF(ISBLANK(1!A15),"",weighting!$B$2*B15+weighting!$C$2*C15+weighting!$D$2*D15+weighting!$E$2*E15+weighting!$F$2*F15+weighting!$G$2*G15+weighting!$J$2*J15)</f>
        <v>0</v>
      </c>
    </row>
    <row r="16" spans="1:11" ht="12.75">
      <c r="A16" s="22" t="str">
        <f>IF(1!A16&lt;&gt;"",1!A16,"")</f>
        <v>CUNNIFF</v>
      </c>
      <c r="B16" s="30"/>
      <c r="C16" s="30"/>
      <c r="D16" s="30"/>
      <c r="E16" s="30"/>
      <c r="F16" s="30"/>
      <c r="G16" s="30"/>
      <c r="H16" s="30"/>
      <c r="I16" s="30"/>
      <c r="J16" s="10">
        <f t="shared" si="0"/>
      </c>
      <c r="K16" s="30">
        <f>IF(ISBLANK(1!A16),"",weighting!$B$2*B16+weighting!$C$2*C16+weighting!$D$2*D16+weighting!$E$2*E16+weighting!$F$2*F16+weighting!$G$2*G16+weighting!$J$2*J16)</f>
        <v>0</v>
      </c>
    </row>
    <row r="17" spans="1:11" ht="12.75">
      <c r="A17" s="22" t="str">
        <f>IF(1!A17&lt;&gt;"",1!A17,"")</f>
        <v>KOBRINETZ</v>
      </c>
      <c r="B17" s="30"/>
      <c r="C17" s="30"/>
      <c r="D17" s="30"/>
      <c r="E17" s="30"/>
      <c r="F17" s="30"/>
      <c r="G17" s="30"/>
      <c r="H17" s="30"/>
      <c r="I17" s="30"/>
      <c r="J17" s="10">
        <f t="shared" si="0"/>
      </c>
      <c r="K17" s="30">
        <f>IF(ISBLANK(1!A17),"",weighting!$B$2*B17+weighting!$C$2*C17+weighting!$D$2*D17+weighting!$E$2*E17+weighting!$F$2*F17+weighting!$G$2*G17+weighting!$J$2*J17)</f>
        <v>0</v>
      </c>
    </row>
    <row r="18" spans="1:11" ht="12.75">
      <c r="A18" s="22" t="str">
        <f>IF(1!A18&lt;&gt;"",1!A18,"")</f>
        <v>TSCHIRHART</v>
      </c>
      <c r="B18" s="30"/>
      <c r="C18" s="30"/>
      <c r="D18" s="30"/>
      <c r="E18" s="30"/>
      <c r="F18" s="30"/>
      <c r="G18" s="30"/>
      <c r="H18" s="30"/>
      <c r="I18" s="30"/>
      <c r="J18" s="10">
        <f t="shared" si="0"/>
      </c>
      <c r="K18" s="30">
        <f>IF(ISBLANK(1!A18),"",weighting!$B$2*B18+weighting!$C$2*C18+weighting!$D$2*D18+weighting!$E$2*E18+weighting!$F$2*F18+weighting!$G$2*G18+weighting!$J$2*J18)</f>
        <v>0</v>
      </c>
    </row>
    <row r="19" spans="1:11" ht="12.75">
      <c r="A19" s="22" t="str">
        <f>IF(1!A19&lt;&gt;"",1!A19,"")</f>
        <v>RAMIREZ</v>
      </c>
      <c r="B19" s="30"/>
      <c r="C19" s="30"/>
      <c r="D19" s="30"/>
      <c r="E19" s="30"/>
      <c r="F19" s="30"/>
      <c r="G19" s="30"/>
      <c r="H19" s="30"/>
      <c r="I19" s="30"/>
      <c r="J19" s="10">
        <f t="shared" si="0"/>
      </c>
      <c r="K19" s="30">
        <f>IF(ISBLANK(1!A19),"",weighting!$B$2*B19+weighting!$C$2*C19+weighting!$D$2*D19+weighting!$E$2*E19+weighting!$F$2*F19+weighting!$G$2*G19+weighting!$J$2*J19)</f>
        <v>0</v>
      </c>
    </row>
    <row r="20" spans="1:11" ht="12.75">
      <c r="A20" s="22" t="str">
        <f>IF(1!A20&lt;&gt;"",1!A20,"")</f>
        <v>ADAMS</v>
      </c>
      <c r="B20" s="30"/>
      <c r="C20" s="30"/>
      <c r="D20" s="30"/>
      <c r="E20" s="30"/>
      <c r="F20" s="30"/>
      <c r="G20" s="30"/>
      <c r="H20" s="30"/>
      <c r="I20" s="30"/>
      <c r="J20" s="10">
        <f t="shared" si="0"/>
      </c>
      <c r="K20" s="30">
        <f>IF(ISBLANK(1!A20),"",weighting!$B$2*B20+weighting!$C$2*C20+weighting!$D$2*D20+weighting!$E$2*E20+weighting!$F$2*F20+weighting!$G$2*G20+weighting!$J$2*J20)</f>
        <v>0</v>
      </c>
    </row>
    <row r="21" spans="1:11" ht="12.75">
      <c r="A21" s="22">
        <f>IF(1!A21&lt;&gt;"",1!A21,"")</f>
      </c>
      <c r="B21" s="30"/>
      <c r="C21" s="30"/>
      <c r="D21" s="30"/>
      <c r="E21" s="30"/>
      <c r="F21" s="30"/>
      <c r="G21" s="30"/>
      <c r="H21" s="30"/>
      <c r="I21" s="30"/>
      <c r="J21" s="10">
        <f t="shared" si="0"/>
      </c>
      <c r="K21" s="30">
        <f>IF(ISBLANK(1!A21),"",weighting!$B$2*B21+weighting!$C$2*C21+weighting!$D$2*D21+weighting!$E$2*E21+weighting!$F$2*F21+weighting!$G$2*G21+weighting!$J$2*J21)</f>
      </c>
    </row>
    <row r="22" spans="1:11" ht="12.75">
      <c r="A22" s="22">
        <f>IF(1!A22&lt;&gt;"",1!A22,"")</f>
      </c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IF(ISBLANK(1!A22),"",weighting!$B$2*B22+weighting!$C$2*C22+weighting!$D$2*D22+weighting!$E$2*E22+weighting!$F$2*F22+weighting!$G$2*G22+weighting!$J$2*J22)</f>
      </c>
    </row>
    <row r="23" spans="1:11" ht="12.75">
      <c r="A23" s="22" t="str">
        <f>IF(1!A23&lt;&gt;"",1!A23,"")</f>
        <v>CAPRONI</v>
      </c>
      <c r="B23" s="30"/>
      <c r="C23" s="30"/>
      <c r="D23" s="30"/>
      <c r="E23" s="30"/>
      <c r="F23" s="30"/>
      <c r="G23" s="30"/>
      <c r="H23" s="30"/>
      <c r="I23" s="30"/>
      <c r="J23" s="10">
        <f t="shared" si="0"/>
      </c>
      <c r="K23" s="30">
        <f>IF(ISBLANK(1!A23),"",weighting!$B$2*B23+weighting!$C$2*C23+weighting!$D$2*D23+weighting!$E$2*E23+weighting!$F$2*F23+weighting!$G$2*G23+weighting!$J$2*J23)</f>
        <v>0</v>
      </c>
    </row>
    <row r="24" spans="1:11" ht="12.75">
      <c r="A24" s="22" t="str">
        <f>IF(1!A24&lt;&gt;"",1!A24,"")</f>
        <v>WALKER</v>
      </c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IF(ISBLANK(1!A24),"",weighting!$B$2*B24+weighting!$C$2*C24+weighting!$D$2*D24+weighting!$E$2*E24+weighting!$F$2*F24+weighting!$G$2*G24+weighting!$J$2*J24)</f>
        <v>0</v>
      </c>
    </row>
    <row r="25" spans="1:11" ht="12.75">
      <c r="A25" s="22">
        <f>IF(1!A25&lt;&gt;"",1!A25,"")</f>
      </c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IF(ISBLANK(1!A25),"",weighting!$B$2*B25+weighting!$C$2*C25+weighting!$D$2*D25+weighting!$E$2*E25+weighting!$F$2*F25+weighting!$G$2*G25+weighting!$J$2*J25)</f>
      </c>
    </row>
    <row r="26" spans="1:11" ht="12.75">
      <c r="A26" s="22">
        <f>IF(1!A26&lt;&gt;"",1!A26,"")</f>
      </c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IF(ISBLANK(1!A26),"",weighting!$B$2*B26+weighting!$C$2*C26+weighting!$D$2*D26+weighting!$E$2*E26+weighting!$F$2*F26+weighting!$G$2*G26+weighting!$J$2*J26)</f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</c>
      <c r="C28" s="8">
        <f t="shared" si="1"/>
      </c>
      <c r="D28" s="8">
        <f t="shared" si="1"/>
      </c>
      <c r="E28" s="8">
        <f t="shared" si="1"/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 t="shared" si="1"/>
      </c>
      <c r="K28" s="8">
        <f t="shared" si="1"/>
        <v>0</v>
      </c>
    </row>
    <row r="29" spans="1:11" ht="12.75">
      <c r="A29" s="7" t="s">
        <v>1</v>
      </c>
      <c r="B29" s="8">
        <f aca="true" t="shared" si="2" ref="B29:K29">IF(COUNTBLANK(B8:B27)=20,"",MIN(B8:B27))</f>
      </c>
      <c r="C29" s="8">
        <f t="shared" si="2"/>
      </c>
      <c r="D29" s="8">
        <f t="shared" si="2"/>
      </c>
      <c r="E29" s="8">
        <f t="shared" si="2"/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  <v>0</v>
      </c>
    </row>
    <row r="30" spans="1:11" ht="12.75">
      <c r="A30" s="7" t="s">
        <v>2</v>
      </c>
      <c r="B30" s="8">
        <f aca="true" t="shared" si="3" ref="B30:K30">IF(ISERR(AVERAGE(B8:B27)),"",AVERAGE(B8:B27))</f>
      </c>
      <c r="C30" s="8">
        <f t="shared" si="3"/>
      </c>
      <c r="D30" s="8">
        <f t="shared" si="3"/>
      </c>
      <c r="E30" s="8">
        <f t="shared" si="3"/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  <v>0</v>
      </c>
    </row>
    <row r="31" spans="1:11" ht="12.75">
      <c r="A31" s="7" t="s">
        <v>3</v>
      </c>
      <c r="B31" s="8">
        <f aca="true" t="shared" si="4" ref="B31:K31">IF(ISERR(STDEV(B8:B27)),"",STDEV(B8:B27))</f>
      </c>
      <c r="C31" s="8">
        <f t="shared" si="4"/>
      </c>
      <c r="D31" s="8">
        <f t="shared" si="4"/>
      </c>
      <c r="E31" s="8">
        <f t="shared" si="4"/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  <v>0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5</v>
      </c>
      <c r="C34" s="39"/>
      <c r="D34" s="39"/>
      <c r="E34" s="39"/>
      <c r="F34" s="39"/>
      <c r="G34" s="39"/>
      <c r="H34" s="39"/>
      <c r="I34" s="39"/>
      <c r="J34" s="39"/>
    </row>
    <row r="35" spans="1:10" ht="12.75">
      <c r="A35" s="1"/>
      <c r="B35" s="36" t="s">
        <v>13</v>
      </c>
      <c r="C35" s="36"/>
      <c r="D35" s="36"/>
      <c r="E35" s="36"/>
      <c r="F35" s="36"/>
      <c r="G35" s="36"/>
      <c r="H35" s="36"/>
      <c r="I35" s="36"/>
      <c r="J35" s="36"/>
    </row>
    <row r="36" spans="1:10" ht="12.75">
      <c r="A36" s="1"/>
      <c r="B36" s="35"/>
      <c r="C36" s="35"/>
      <c r="D36" s="35"/>
      <c r="E36" s="35"/>
      <c r="F36" s="35"/>
      <c r="G36" s="35"/>
      <c r="H36" s="35"/>
      <c r="I36" s="35"/>
      <c r="J36" s="35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HILLS</v>
      </c>
      <c r="B38" s="10">
        <f aca="true" t="shared" si="7" ref="B38:K53">IF(ISNUMBER(B8),IF(B$31=0,0,(B8-B$30)/B$31),"")</f>
      </c>
      <c r="C38" s="10">
        <f t="shared" si="7"/>
      </c>
      <c r="D38" s="10">
        <f t="shared" si="7"/>
      </c>
      <c r="E38" s="10">
        <f t="shared" si="7"/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  <v>0</v>
      </c>
      <c r="L38" s="10">
        <f aca="true" t="shared" si="8" ref="L38:L57">IF(ISERR(AVERAGE(B38:K38)),"",AVERAGE(B38:K38))</f>
        <v>0</v>
      </c>
      <c r="M38" s="10">
        <f aca="true" t="shared" si="9" ref="M38:M57">IF(ISERR(STDEV(B38:K38)),"",STDEV(B38:K38))</f>
      </c>
      <c r="N38" s="23"/>
      <c r="O38" s="23"/>
      <c r="P38" s="23"/>
      <c r="Q38" s="23"/>
    </row>
    <row r="39" spans="1:13" ht="12.75">
      <c r="A39" s="22" t="str">
        <f t="shared" si="6"/>
        <v>GARCIA, P</v>
      </c>
      <c r="B39" s="10">
        <f t="shared" si="7"/>
      </c>
      <c r="C39" s="10">
        <f t="shared" si="7"/>
      </c>
      <c r="D39" s="10">
        <f t="shared" si="7"/>
      </c>
      <c r="E39" s="10">
        <f t="shared" si="7"/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  <v>0</v>
      </c>
      <c r="L39" s="10">
        <f t="shared" si="8"/>
        <v>0</v>
      </c>
      <c r="M39" s="10">
        <f t="shared" si="9"/>
      </c>
    </row>
    <row r="40" spans="1:13" ht="12.75">
      <c r="A40" s="22" t="str">
        <f t="shared" si="6"/>
        <v>RODRIGUEZ</v>
      </c>
      <c r="B40" s="10">
        <f t="shared" si="7"/>
      </c>
      <c r="C40" s="10">
        <f t="shared" si="7"/>
      </c>
      <c r="D40" s="10">
        <f t="shared" si="7"/>
      </c>
      <c r="E40" s="10">
        <f t="shared" si="7"/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  <v>0</v>
      </c>
      <c r="L40" s="10">
        <f t="shared" si="8"/>
        <v>0</v>
      </c>
      <c r="M40" s="10">
        <f t="shared" si="9"/>
      </c>
    </row>
    <row r="41" spans="1:13" ht="12.75">
      <c r="A41" s="22" t="str">
        <f t="shared" si="6"/>
        <v>GARRETT</v>
      </c>
      <c r="B41" s="10">
        <f t="shared" si="7"/>
      </c>
      <c r="C41" s="10">
        <f t="shared" si="7"/>
      </c>
      <c r="D41" s="10">
        <f t="shared" si="7"/>
      </c>
      <c r="E41" s="10">
        <f t="shared" si="7"/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  <v>0</v>
      </c>
      <c r="L41" s="10">
        <f t="shared" si="8"/>
        <v>0</v>
      </c>
      <c r="M41" s="10">
        <f t="shared" si="9"/>
      </c>
    </row>
    <row r="42" spans="1:13" ht="12.75">
      <c r="A42" s="22" t="str">
        <f t="shared" si="6"/>
        <v>VIERA</v>
      </c>
      <c r="B42" s="10">
        <f t="shared" si="7"/>
      </c>
      <c r="C42" s="10">
        <f t="shared" si="7"/>
      </c>
      <c r="D42" s="10">
        <f t="shared" si="7"/>
      </c>
      <c r="E42" s="10">
        <f t="shared" si="7"/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  <v>0</v>
      </c>
      <c r="L42" s="10">
        <f t="shared" si="8"/>
        <v>0</v>
      </c>
      <c r="M42" s="10">
        <f t="shared" si="9"/>
      </c>
    </row>
    <row r="43" spans="1:13" ht="12.75">
      <c r="A43" s="22" t="str">
        <f t="shared" si="6"/>
        <v>LOPEZ</v>
      </c>
      <c r="B43" s="10">
        <f t="shared" si="7"/>
      </c>
      <c r="C43" s="10">
        <f t="shared" si="7"/>
      </c>
      <c r="D43" s="10">
        <f t="shared" si="7"/>
      </c>
      <c r="E43" s="10">
        <f t="shared" si="7"/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  <v>0</v>
      </c>
      <c r="L43" s="10">
        <f t="shared" si="8"/>
        <v>0</v>
      </c>
      <c r="M43" s="10">
        <f t="shared" si="9"/>
      </c>
    </row>
    <row r="44" spans="1:13" ht="12.75">
      <c r="A44" s="22" t="str">
        <f t="shared" si="6"/>
        <v>GARCIA, O</v>
      </c>
      <c r="B44" s="10">
        <f t="shared" si="7"/>
      </c>
      <c r="C44" s="10">
        <f t="shared" si="7"/>
      </c>
      <c r="D44" s="10">
        <f t="shared" si="7"/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  <v>0</v>
      </c>
      <c r="L44" s="10">
        <f t="shared" si="8"/>
        <v>0</v>
      </c>
      <c r="M44" s="10">
        <f t="shared" si="9"/>
      </c>
    </row>
    <row r="45" spans="1:13" ht="12.75">
      <c r="A45" s="22" t="str">
        <f t="shared" si="6"/>
        <v>CASTILLO</v>
      </c>
      <c r="B45" s="10">
        <f t="shared" si="7"/>
      </c>
      <c r="C45" s="10">
        <f t="shared" si="7"/>
      </c>
      <c r="D45" s="10">
        <f t="shared" si="7"/>
      </c>
      <c r="E45" s="10">
        <f t="shared" si="7"/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  <v>0</v>
      </c>
      <c r="L45" s="10">
        <f t="shared" si="8"/>
        <v>0</v>
      </c>
      <c r="M45" s="10">
        <f t="shared" si="9"/>
      </c>
    </row>
    <row r="46" spans="1:13" ht="12.75">
      <c r="A46" s="22" t="str">
        <f t="shared" si="6"/>
        <v>CUNNIFF</v>
      </c>
      <c r="B46" s="10">
        <f t="shared" si="7"/>
      </c>
      <c r="C46" s="10">
        <f t="shared" si="7"/>
      </c>
      <c r="D46" s="10">
        <f t="shared" si="7"/>
      </c>
      <c r="E46" s="10">
        <f t="shared" si="7"/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  <v>0</v>
      </c>
      <c r="L46" s="10">
        <f t="shared" si="8"/>
        <v>0</v>
      </c>
      <c r="M46" s="10">
        <f t="shared" si="9"/>
      </c>
    </row>
    <row r="47" spans="1:13" ht="12.75">
      <c r="A47" s="22" t="str">
        <f t="shared" si="6"/>
        <v>KOBRINETZ</v>
      </c>
      <c r="B47" s="10">
        <f t="shared" si="7"/>
      </c>
      <c r="C47" s="10">
        <f t="shared" si="7"/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  <v>0</v>
      </c>
      <c r="L47" s="10">
        <f t="shared" si="8"/>
        <v>0</v>
      </c>
      <c r="M47" s="10">
        <f t="shared" si="9"/>
      </c>
    </row>
    <row r="48" spans="1:13" ht="12.75">
      <c r="A48" s="22" t="str">
        <f t="shared" si="6"/>
        <v>TSCHIRHART</v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  <v>0</v>
      </c>
      <c r="L48" s="10">
        <f t="shared" si="8"/>
        <v>0</v>
      </c>
      <c r="M48" s="10">
        <f t="shared" si="9"/>
      </c>
    </row>
    <row r="49" spans="1:13" ht="12.75">
      <c r="A49" s="22" t="str">
        <f t="shared" si="6"/>
        <v>RAMIREZ</v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  <v>0</v>
      </c>
      <c r="L49" s="10">
        <f t="shared" si="8"/>
        <v>0</v>
      </c>
      <c r="M49" s="10">
        <f t="shared" si="9"/>
      </c>
    </row>
    <row r="50" spans="1:13" ht="12.75">
      <c r="A50" s="22" t="str">
        <f t="shared" si="6"/>
        <v>ADAMS</v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  <v>0</v>
      </c>
      <c r="L50" s="10">
        <f t="shared" si="8"/>
        <v>0</v>
      </c>
      <c r="M50" s="10">
        <f t="shared" si="9"/>
      </c>
    </row>
    <row r="51" spans="1:13" ht="12.75">
      <c r="A51" s="22">
        <f t="shared" si="6"/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</c>
      <c r="L51" s="10">
        <f t="shared" si="8"/>
      </c>
      <c r="M51" s="10">
        <f t="shared" si="9"/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 t="str">
        <f t="shared" si="6"/>
        <v>CAPRONI</v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  <v>0</v>
      </c>
      <c r="L53" s="10">
        <f t="shared" si="8"/>
        <v>0</v>
      </c>
      <c r="M53" s="10">
        <f t="shared" si="9"/>
      </c>
    </row>
    <row r="54" spans="1:13" ht="12.75">
      <c r="A54" s="22" t="str">
        <f t="shared" si="6"/>
        <v>WALKER</v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  <v>0</v>
      </c>
      <c r="L54" s="10">
        <f t="shared" si="8"/>
        <v>0</v>
      </c>
      <c r="M54" s="10">
        <f t="shared" si="9"/>
      </c>
    </row>
    <row r="55" spans="1:13" ht="12.75">
      <c r="A55" s="22">
        <f t="shared" si="6"/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0</v>
      </c>
      <c r="C58" s="10">
        <f t="shared" si="11"/>
        <v>0</v>
      </c>
      <c r="D58" s="10">
        <f t="shared" si="11"/>
        <v>0</v>
      </c>
      <c r="E58" s="10">
        <f t="shared" si="11"/>
        <v>0</v>
      </c>
      <c r="F58" s="10">
        <f t="shared" si="11"/>
        <v>0</v>
      </c>
      <c r="G58" s="10">
        <f t="shared" si="11"/>
        <v>0</v>
      </c>
      <c r="H58" s="10">
        <f t="shared" si="11"/>
        <v>0</v>
      </c>
      <c r="I58" s="10">
        <f t="shared" si="11"/>
        <v>0</v>
      </c>
      <c r="J58" s="10">
        <f t="shared" si="11"/>
        <v>0</v>
      </c>
      <c r="K58" s="10">
        <f t="shared" si="11"/>
        <v>0</v>
      </c>
      <c r="L58" s="10">
        <f t="shared" si="11"/>
        <v>0</v>
      </c>
      <c r="M58" s="10">
        <f t="shared" si="11"/>
        <v>0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</v>
      </c>
    </row>
    <row r="60" spans="1:13" ht="12.75">
      <c r="A60" s="7" t="s">
        <v>7</v>
      </c>
      <c r="B60" s="10">
        <f aca="true" t="shared" si="12" ref="B60:K60">IF(ISERR(AVERAGE(B38:B57)),"",AVERAGE(B38:B57))</f>
      </c>
      <c r="C60" s="10">
        <f t="shared" si="12"/>
      </c>
      <c r="D60" s="10">
        <f t="shared" si="12"/>
      </c>
      <c r="E60" s="10">
        <f t="shared" si="12"/>
      </c>
      <c r="F60" s="10">
        <f t="shared" si="12"/>
      </c>
      <c r="G60" s="10">
        <f t="shared" si="12"/>
      </c>
      <c r="H60" s="10">
        <f t="shared" si="12"/>
      </c>
      <c r="I60" s="10">
        <f t="shared" si="12"/>
      </c>
      <c r="J60" s="10">
        <f t="shared" si="12"/>
      </c>
      <c r="K60" s="10">
        <f t="shared" si="12"/>
        <v>0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</c>
      <c r="C61" s="10">
        <f t="shared" si="13"/>
      </c>
      <c r="D61" s="10">
        <f t="shared" si="13"/>
      </c>
      <c r="E61" s="10">
        <f t="shared" si="13"/>
      </c>
      <c r="F61" s="10">
        <f t="shared" si="13"/>
      </c>
      <c r="G61" s="10">
        <f t="shared" si="13"/>
      </c>
      <c r="H61" s="10">
        <f t="shared" si="13"/>
      </c>
      <c r="I61" s="10">
        <f t="shared" si="13"/>
      </c>
      <c r="J61" s="10">
        <f t="shared" si="13"/>
      </c>
      <c r="K61" s="10">
        <f t="shared" si="13"/>
        <v>0</v>
      </c>
      <c r="L61" s="24"/>
      <c r="M61" s="24"/>
    </row>
    <row r="62" spans="1:13" ht="12.75">
      <c r="A62" s="22" t="s">
        <v>9</v>
      </c>
      <c r="B62" s="10">
        <f aca="true" t="shared" si="14" ref="B62:K62">B30</f>
      </c>
      <c r="C62" s="10">
        <f t="shared" si="14"/>
      </c>
      <c r="D62" s="10">
        <f t="shared" si="14"/>
      </c>
      <c r="E62" s="10">
        <f t="shared" si="14"/>
      </c>
      <c r="F62" s="10">
        <f t="shared" si="14"/>
      </c>
      <c r="G62" s="10">
        <f t="shared" si="14"/>
      </c>
      <c r="H62" s="10">
        <f t="shared" si="14"/>
      </c>
      <c r="I62" s="10">
        <f t="shared" si="14"/>
      </c>
      <c r="J62" s="10">
        <f t="shared" si="14"/>
      </c>
      <c r="K62" s="10">
        <f t="shared" si="14"/>
        <v>0</v>
      </c>
      <c r="L62" s="24"/>
      <c r="M62" s="24"/>
    </row>
    <row r="63" spans="1:13" ht="12.75">
      <c r="A63" s="22" t="s">
        <v>10</v>
      </c>
      <c r="B63" s="10">
        <f aca="true" t="shared" si="15" ref="B63:K63">B31</f>
      </c>
      <c r="C63" s="10">
        <f t="shared" si="15"/>
      </c>
      <c r="D63" s="10">
        <f t="shared" si="15"/>
      </c>
      <c r="E63" s="10">
        <f t="shared" si="15"/>
      </c>
      <c r="F63" s="10">
        <f t="shared" si="15"/>
      </c>
      <c r="G63" s="10">
        <f t="shared" si="15"/>
      </c>
      <c r="H63" s="10">
        <f t="shared" si="15"/>
      </c>
      <c r="I63" s="10">
        <f t="shared" si="15"/>
      </c>
      <c r="J63" s="10">
        <f t="shared" si="15"/>
      </c>
      <c r="K63" s="10">
        <f t="shared" si="15"/>
        <v>0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1!B7</f>
        <v>Groove 1</v>
      </c>
      <c r="C1" s="7" t="str">
        <f>1!C7</f>
        <v>Groove 2</v>
      </c>
      <c r="D1" s="7" t="str">
        <f>1!D7</f>
        <v>Groove 3</v>
      </c>
      <c r="E1" s="7" t="str">
        <f>1!E7</f>
        <v>Land 2</v>
      </c>
      <c r="F1" s="7" t="str">
        <f>1!F7</f>
        <v>Land 3</v>
      </c>
      <c r="G1" s="7" t="str">
        <f>1!G7</f>
        <v>Under-crown</v>
      </c>
      <c r="H1" s="7" t="str">
        <f>1!H7</f>
        <v>Thrust</v>
      </c>
      <c r="I1" s="7" t="str">
        <f>1!I7</f>
        <v>Anti-thrust</v>
      </c>
      <c r="J1" s="7" t="str">
        <f>1!J7</f>
        <v>Average Skirt</v>
      </c>
      <c r="K1" s="7" t="str">
        <f>1!K7</f>
        <v>WPD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1!B7</f>
        <v>Groove 1</v>
      </c>
      <c r="C3" s="7" t="str">
        <f>1!C7</f>
        <v>Groove 2</v>
      </c>
      <c r="D3" s="7" t="str">
        <f>1!D7</f>
        <v>Groove 3</v>
      </c>
      <c r="E3" s="7" t="str">
        <f>1!E7</f>
        <v>Land 2</v>
      </c>
      <c r="F3" s="7" t="str">
        <f>1!F7</f>
        <v>Land 3</v>
      </c>
      <c r="G3" s="7" t="str">
        <f>1!G7</f>
        <v>Under-crown</v>
      </c>
      <c r="H3" s="7" t="str">
        <f>1!H7</f>
        <v>Thrust</v>
      </c>
      <c r="I3" s="7" t="str">
        <f>1!I7</f>
        <v>Anti-thrust</v>
      </c>
      <c r="J3" s="7" t="str">
        <f>1!J7</f>
        <v>Average Skirt</v>
      </c>
      <c r="K3" s="7" t="str">
        <f>1!K7</f>
        <v>WPD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"/>
  <sheetViews>
    <sheetView workbookViewId="0" topLeftCell="A1">
      <selection activeCell="A1" sqref="A1"/>
    </sheetView>
  </sheetViews>
  <sheetFormatPr defaultColWidth="9.00390625" defaultRowHeight="12.75"/>
  <sheetData>
    <row r="1" spans="2:10" ht="12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J1" t="s">
        <v>33</v>
      </c>
    </row>
    <row r="2" spans="2:10" ht="12">
      <c r="B2">
        <v>0.05</v>
      </c>
      <c r="C2">
        <v>0.1</v>
      </c>
      <c r="D2">
        <v>0.2</v>
      </c>
      <c r="E2">
        <v>0.15</v>
      </c>
      <c r="F2">
        <v>0.3</v>
      </c>
      <c r="G2">
        <v>0.1</v>
      </c>
      <c r="J2">
        <v>0.1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 Oil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 Oil Company</dc:creator>
  <cp:keywords/>
  <dc:description/>
  <cp:lastModifiedBy>Scott Parke</cp:lastModifiedBy>
  <cp:lastPrinted>2002-09-25T15:01:05Z</cp:lastPrinted>
  <dcterms:created xsi:type="dcterms:W3CDTF">1999-03-05T21:55:02Z</dcterms:created>
  <dcterms:modified xsi:type="dcterms:W3CDTF">2002-09-25T21:01:20Z</dcterms:modified>
  <cp:category/>
  <cp:version/>
  <cp:contentType/>
  <cp:contentStatus/>
</cp:coreProperties>
</file>