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6600" tabRatio="92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criteria" sheetId="6" state="hidden" r:id="rId6"/>
    <sheet name="weighting" sheetId="7" state="hidden" r:id="rId7"/>
  </sheets>
  <definedNames>
    <definedName name="\t" localSheetId="0">'1'!$T$72:$X$163</definedName>
    <definedName name="\t" localSheetId="1">'2'!$T$72:$X$163</definedName>
    <definedName name="\t" localSheetId="2">'3'!$T$72:$X$163</definedName>
    <definedName name="\t" localSheetId="3">'4'!$T$72:$X$163</definedName>
    <definedName name="\t" localSheetId="4">'5'!$T$72:$X$163</definedName>
    <definedName name="\t">#REF!</definedName>
  </definedNames>
  <calcPr fullCalcOnLoad="1"/>
</workbook>
</file>

<file path=xl/sharedStrings.xml><?xml version="1.0" encoding="utf-8"?>
<sst xmlns="http://schemas.openxmlformats.org/spreadsheetml/2006/main" count="151" uniqueCount="54">
  <si>
    <t>MAXIMUM</t>
  </si>
  <si>
    <t>MINIMUM</t>
  </si>
  <si>
    <t>MEAN</t>
  </si>
  <si>
    <t>STD.DEV.</t>
  </si>
  <si>
    <t>STD</t>
  </si>
  <si>
    <t>Yi MAXIMUM</t>
  </si>
  <si>
    <t>Yi MINIMUM</t>
  </si>
  <si>
    <t>Yi MEAN</t>
  </si>
  <si>
    <t>Yi STD</t>
  </si>
  <si>
    <t>Ratings MEAN</t>
  </si>
  <si>
    <t>Ratings STD</t>
  </si>
  <si>
    <t>PART ID =</t>
  </si>
  <si>
    <t>RATED VALUES</t>
  </si>
  <si>
    <t>Yi VALUES</t>
  </si>
  <si>
    <t>&lt;0</t>
  </si>
  <si>
    <t>&gt;=0</t>
  </si>
  <si>
    <t>GARRETT</t>
  </si>
  <si>
    <t>Groove 1</t>
  </si>
  <si>
    <t>Groove 2</t>
  </si>
  <si>
    <t>Groove 3</t>
  </si>
  <si>
    <t>Land 2</t>
  </si>
  <si>
    <t>Land 3</t>
  </si>
  <si>
    <t>Thrust</t>
  </si>
  <si>
    <t>Anti-thrust</t>
  </si>
  <si>
    <t>Under-crown</t>
  </si>
  <si>
    <t>Average Skirt</t>
  </si>
  <si>
    <t>WPD</t>
  </si>
  <si>
    <t>wfg1</t>
  </si>
  <si>
    <t>wfg2</t>
  </si>
  <si>
    <t>wfg3</t>
  </si>
  <si>
    <t>wfl2</t>
  </si>
  <si>
    <t>wfl3</t>
  </si>
  <si>
    <t>wfuc</t>
  </si>
  <si>
    <t>wfpsv</t>
  </si>
  <si>
    <t>Light Duty Rating Workshop</t>
  </si>
  <si>
    <t>HILLS</t>
  </si>
  <si>
    <t>CUNNIFF</t>
  </si>
  <si>
    <t>September 24,2002</t>
  </si>
  <si>
    <t>ADAMS</t>
  </si>
  <si>
    <t>TSCHIRHART</t>
  </si>
  <si>
    <t>CAPRONI</t>
  </si>
  <si>
    <t>WALKER</t>
  </si>
  <si>
    <t>KOBRINETZ</t>
  </si>
  <si>
    <t>RODRIGUEZ</t>
  </si>
  <si>
    <t>LOPEZ</t>
  </si>
  <si>
    <t>CASTILLO</t>
  </si>
  <si>
    <t>GARCIA, P</t>
  </si>
  <si>
    <t>RAMIREZ</t>
  </si>
  <si>
    <t>GARCIA, O</t>
  </si>
  <si>
    <t>VIERA</t>
  </si>
  <si>
    <t>1B - screened</t>
  </si>
  <si>
    <t>2B -screened</t>
  </si>
  <si>
    <t>3B - screened</t>
  </si>
  <si>
    <t>4B - screened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</si>
</sst>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_)"/>
    <numFmt numFmtId="167" formatCode="0.0_)"/>
    <numFmt numFmtId="168" formatCode="mmmm\-yy"/>
    <numFmt numFmtId="169" formatCode="0.000"/>
    <numFmt numFmtId="170" formatCode="0.0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166" fontId="2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/>
    </xf>
    <xf numFmtId="2" fontId="1" fillId="0" borderId="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37</v>
      </c>
      <c r="B1" s="1"/>
      <c r="E1" s="1"/>
      <c r="F1" s="11" t="s">
        <v>34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1" t="s">
        <v>50</v>
      </c>
      <c r="C4" s="32"/>
      <c r="D4" s="32"/>
      <c r="E4" s="32"/>
      <c r="F4" s="32"/>
      <c r="G4" s="32"/>
      <c r="H4" s="32"/>
      <c r="I4" s="32"/>
      <c r="J4" s="32"/>
      <c r="K4" s="32"/>
    </row>
    <row r="5" spans="1:11" ht="12.75">
      <c r="A5" s="1"/>
      <c r="B5" s="37" t="s">
        <v>12</v>
      </c>
      <c r="C5" s="37"/>
      <c r="D5" s="37"/>
      <c r="E5" s="37"/>
      <c r="F5" s="37"/>
      <c r="G5" s="37"/>
      <c r="H5" s="37"/>
      <c r="I5" s="37"/>
      <c r="J5" s="37"/>
      <c r="K5" s="20"/>
    </row>
    <row r="6" spans="1:11" ht="12.75">
      <c r="A6" s="1"/>
      <c r="B6" s="34"/>
      <c r="C6" s="34"/>
      <c r="D6" s="34"/>
      <c r="E6" s="34"/>
      <c r="F6" s="34"/>
      <c r="G6" s="34"/>
      <c r="H6" s="34"/>
      <c r="I6" s="34"/>
      <c r="J6" s="34"/>
      <c r="K6" s="20"/>
    </row>
    <row r="7" spans="1:11" s="29" customFormat="1" ht="26.25">
      <c r="A7" s="26"/>
      <c r="B7" s="27" t="s">
        <v>17</v>
      </c>
      <c r="C7" s="27" t="s">
        <v>18</v>
      </c>
      <c r="D7" s="27" t="s">
        <v>19</v>
      </c>
      <c r="E7" s="27" t="s">
        <v>20</v>
      </c>
      <c r="F7" s="27" t="s">
        <v>21</v>
      </c>
      <c r="G7" s="27" t="s">
        <v>24</v>
      </c>
      <c r="H7" s="27" t="s">
        <v>22</v>
      </c>
      <c r="I7" s="27" t="s">
        <v>23</v>
      </c>
      <c r="J7" s="28" t="s">
        <v>25</v>
      </c>
      <c r="K7" s="28" t="s">
        <v>26</v>
      </c>
    </row>
    <row r="8" spans="1:11" ht="12.75">
      <c r="A8" s="18" t="s">
        <v>16</v>
      </c>
      <c r="B8" s="30">
        <v>0.69</v>
      </c>
      <c r="C8" s="30">
        <v>3.62</v>
      </c>
      <c r="D8" s="30">
        <v>8.99</v>
      </c>
      <c r="E8" s="30">
        <v>1</v>
      </c>
      <c r="F8" s="30">
        <v>7.27</v>
      </c>
      <c r="G8" s="30">
        <v>1.08</v>
      </c>
      <c r="H8" s="30">
        <v>9.08</v>
      </c>
      <c r="I8" s="30">
        <v>9.8</v>
      </c>
      <c r="J8" s="10">
        <f>IF(ISERR(AVERAGE(H8:I8)),"",AVERAGE(H8:I8))</f>
        <v>9.440000000000001</v>
      </c>
      <c r="K8" s="30">
        <f>IF(ISBLANK(A8),"",weighting!$B$2*B8+weighting!$C$2*C8+weighting!$D$2*D8+weighting!$E$2*E8+weighting!$F$2*F8+weighting!$G$2*G8+weighting!$J$2*J8)</f>
        <v>5.577499999999999</v>
      </c>
    </row>
    <row r="9" spans="1:11" ht="12.75">
      <c r="A9" s="18" t="s">
        <v>35</v>
      </c>
      <c r="B9" s="30">
        <v>0.44</v>
      </c>
      <c r="C9" s="30">
        <v>4</v>
      </c>
      <c r="D9" s="30">
        <v>8.73</v>
      </c>
      <c r="E9" s="30">
        <v>1.02</v>
      </c>
      <c r="F9" s="30">
        <v>7.28</v>
      </c>
      <c r="G9" s="30">
        <v>0.88</v>
      </c>
      <c r="H9" s="30">
        <v>9.17</v>
      </c>
      <c r="I9" s="30">
        <v>9.9</v>
      </c>
      <c r="J9" s="10">
        <f aca="true" t="shared" si="0" ref="J9:J27">IF(ISERR(AVERAGE(H9:I9)),"",AVERAGE(H9:I9))</f>
        <v>9.535</v>
      </c>
      <c r="K9" s="30">
        <f>IF(ISBLANK(A9),"",weighting!$B$2*B9+weighting!$C$2*C9+weighting!$D$2*D9+weighting!$E$2*E9+weighting!$F$2*F9+weighting!$G$2*G9+weighting!$J$2*J9)</f>
        <v>5.546500000000001</v>
      </c>
    </row>
    <row r="10" spans="1:11" ht="12.75">
      <c r="A10" s="18" t="s">
        <v>38</v>
      </c>
      <c r="B10" s="30">
        <v>0.59</v>
      </c>
      <c r="C10" s="30">
        <v>4.2</v>
      </c>
      <c r="D10" s="30">
        <v>9</v>
      </c>
      <c r="E10" s="30">
        <v>1.45</v>
      </c>
      <c r="F10" s="30">
        <v>7.58</v>
      </c>
      <c r="G10" s="30">
        <v>0.75</v>
      </c>
      <c r="H10" s="30">
        <v>9.3</v>
      </c>
      <c r="I10" s="30">
        <v>9.87</v>
      </c>
      <c r="J10" s="10">
        <f t="shared" si="0"/>
        <v>9.585</v>
      </c>
      <c r="K10" s="30">
        <f>IF(ISBLANK(A10),"",weighting!$B$2*B10+weighting!$C$2*C10+weighting!$D$2*D10+weighting!$E$2*E10+weighting!$F$2*F10+weighting!$G$2*G10+weighting!$J$2*J10)</f>
        <v>5.7745</v>
      </c>
    </row>
    <row r="11" spans="1:11" ht="12.75">
      <c r="A11" s="18" t="s">
        <v>36</v>
      </c>
      <c r="B11" s="30">
        <v>0.66</v>
      </c>
      <c r="C11" s="30">
        <v>4.32</v>
      </c>
      <c r="D11" s="30">
        <v>9.37</v>
      </c>
      <c r="E11" s="30">
        <v>1.23</v>
      </c>
      <c r="F11" s="30">
        <v>7.64</v>
      </c>
      <c r="G11" s="30">
        <v>0.9</v>
      </c>
      <c r="H11" s="30">
        <v>9.27</v>
      </c>
      <c r="I11" s="30">
        <v>9.91</v>
      </c>
      <c r="J11" s="10">
        <f t="shared" si="0"/>
        <v>9.59</v>
      </c>
      <c r="K11" s="30">
        <f>IF(ISBLANK(A11),"",weighting!$B$2*B11+weighting!$C$2*C11+weighting!$D$2*D11+weighting!$E$2*E11+weighting!$F$2*F11+weighting!$G$2*G11+weighting!$J$2*J11)</f>
        <v>5.8645</v>
      </c>
    </row>
    <row r="12" spans="1:11" ht="12.75">
      <c r="A12" s="18" t="s">
        <v>39</v>
      </c>
      <c r="B12" s="30">
        <v>0.75</v>
      </c>
      <c r="C12" s="30">
        <v>4.02</v>
      </c>
      <c r="D12" s="30">
        <v>8.82</v>
      </c>
      <c r="E12" s="30">
        <v>1.09</v>
      </c>
      <c r="F12" s="30">
        <v>8.15</v>
      </c>
      <c r="G12" s="30">
        <v>0.82</v>
      </c>
      <c r="H12" s="30">
        <v>9.25</v>
      </c>
      <c r="I12" s="30">
        <v>9.8</v>
      </c>
      <c r="J12" s="10">
        <f t="shared" si="0"/>
        <v>9.525</v>
      </c>
      <c r="K12" s="30">
        <f>IF(ISBLANK(A12),"",weighting!$B$2*B12+weighting!$C$2*C12+weighting!$D$2*D12+weighting!$E$2*E12+weighting!$F$2*F12+weighting!$G$2*G12+weighting!$J$2*J12)</f>
        <v>5.846499999999999</v>
      </c>
    </row>
    <row r="13" spans="1:11" ht="12.75">
      <c r="A13" s="18" t="s">
        <v>40</v>
      </c>
      <c r="B13" s="30">
        <v>0.68</v>
      </c>
      <c r="C13" s="30">
        <v>3.69</v>
      </c>
      <c r="D13" s="30">
        <v>7.99</v>
      </c>
      <c r="E13" s="30">
        <v>1.26</v>
      </c>
      <c r="F13" s="30">
        <v>7.74</v>
      </c>
      <c r="G13" s="30">
        <v>0.75</v>
      </c>
      <c r="H13" s="30">
        <v>8.68</v>
      </c>
      <c r="I13" s="30">
        <v>9.7</v>
      </c>
      <c r="J13" s="10">
        <f t="shared" si="0"/>
        <v>9.19</v>
      </c>
      <c r="K13" s="30">
        <f>IF(ISBLANK(A13),"",weighting!$B$2*B13+weighting!$C$2*C13+weighting!$D$2*D13+weighting!$E$2*E13+weighting!$F$2*F13+weighting!$G$2*G13+weighting!$J$2*J13)</f>
        <v>5.506</v>
      </c>
    </row>
    <row r="14" spans="1:11" ht="12.75">
      <c r="A14" s="18"/>
      <c r="B14" s="30"/>
      <c r="C14" s="30"/>
      <c r="D14" s="30"/>
      <c r="E14" s="30"/>
      <c r="F14" s="30"/>
      <c r="G14" s="30"/>
      <c r="H14" s="30"/>
      <c r="I14" s="30"/>
      <c r="J14" s="10">
        <f t="shared" si="0"/>
      </c>
      <c r="K14" s="30">
        <f>IF(ISBLANK(A14),"",weighting!$B$2*B14+weighting!$C$2*C14+weighting!$D$2*D14+weighting!$E$2*E14+weighting!$F$2*F14+weighting!$G$2*G14+weighting!$J$2*J14)</f>
      </c>
    </row>
    <row r="15" spans="1:11" ht="12.75">
      <c r="A15" s="18" t="s">
        <v>41</v>
      </c>
      <c r="B15" s="30">
        <v>0.68</v>
      </c>
      <c r="C15" s="30">
        <v>3</v>
      </c>
      <c r="D15" s="30">
        <v>8.53</v>
      </c>
      <c r="E15" s="30">
        <v>1.26</v>
      </c>
      <c r="F15" s="30">
        <v>8.15</v>
      </c>
      <c r="G15" s="30">
        <v>0.8</v>
      </c>
      <c r="H15" s="30">
        <v>8.96</v>
      </c>
      <c r="I15" s="30">
        <v>9.67</v>
      </c>
      <c r="J15" s="10">
        <f t="shared" si="0"/>
        <v>9.315000000000001</v>
      </c>
      <c r="K15" s="30">
        <f>IF(ISBLANK(A15),"",weighting!$B$2*B15+weighting!$C$2*C15+weighting!$D$2*D15+weighting!$E$2*E15+weighting!$F$2*F15+weighting!$G$2*G15+weighting!$J$2*J15)</f>
        <v>5.685499999999999</v>
      </c>
    </row>
    <row r="16" spans="1:11" ht="12.75">
      <c r="A16" s="18" t="s">
        <v>42</v>
      </c>
      <c r="B16" s="30">
        <v>0.73</v>
      </c>
      <c r="C16" s="30">
        <v>4.56</v>
      </c>
      <c r="D16" s="30">
        <v>8.72</v>
      </c>
      <c r="E16" s="30">
        <v>1.39</v>
      </c>
      <c r="F16" s="30">
        <v>7.96</v>
      </c>
      <c r="G16" s="30">
        <v>0.82</v>
      </c>
      <c r="H16" s="30">
        <v>9.2</v>
      </c>
      <c r="I16" s="30">
        <v>9.7</v>
      </c>
      <c r="J16" s="10">
        <f t="shared" si="0"/>
        <v>9.45</v>
      </c>
      <c r="K16" s="30">
        <f>IF(ISBLANK(A16),"",weighting!$B$2*B16+weighting!$C$2*C16+weighting!$D$2*D16+weighting!$E$2*E16+weighting!$F$2*F16+weighting!$G$2*G16+weighting!$J$2*J16)</f>
        <v>5.86</v>
      </c>
    </row>
    <row r="17" spans="1:11" ht="12.75">
      <c r="A17" s="18"/>
      <c r="B17" s="30"/>
      <c r="C17" s="30"/>
      <c r="D17" s="30"/>
      <c r="E17" s="30"/>
      <c r="F17" s="30"/>
      <c r="G17" s="30"/>
      <c r="H17" s="30"/>
      <c r="I17" s="30"/>
      <c r="J17" s="10">
        <f t="shared" si="0"/>
      </c>
      <c r="K17" s="30">
        <f>IF(ISBLANK(A17),"",weighting!$B$2*B17+weighting!$C$2*C17+weighting!$D$2*D17+weighting!$E$2*E17+weighting!$F$2*F17+weighting!$G$2*G17+weighting!$J$2*J17)</f>
      </c>
    </row>
    <row r="18" spans="1:11" ht="12.75">
      <c r="A18" s="18"/>
      <c r="B18" s="30"/>
      <c r="C18" s="30"/>
      <c r="D18" s="30"/>
      <c r="E18" s="30"/>
      <c r="F18" s="30"/>
      <c r="G18" s="30"/>
      <c r="H18" s="30"/>
      <c r="I18" s="30"/>
      <c r="J18" s="10">
        <f t="shared" si="0"/>
      </c>
      <c r="K18" s="30">
        <f>IF(ISBLANK(A18),"",weighting!$B$2*B18+weighting!$C$2*C18+weighting!$D$2*D18+weighting!$E$2*E18+weighting!$F$2*F18+weighting!$G$2*G18+weighting!$J$2*J18)</f>
      </c>
    </row>
    <row r="19" spans="1:11" ht="12.75">
      <c r="A19" s="18" t="s">
        <v>43</v>
      </c>
      <c r="B19" s="30">
        <v>0.71</v>
      </c>
      <c r="C19" s="30">
        <v>3.78</v>
      </c>
      <c r="D19" s="30">
        <v>8.67</v>
      </c>
      <c r="E19" s="30">
        <v>1.41</v>
      </c>
      <c r="F19" s="30">
        <v>7.44</v>
      </c>
      <c r="G19" s="30">
        <v>0.79</v>
      </c>
      <c r="H19" s="30">
        <v>9.39</v>
      </c>
      <c r="I19" s="30">
        <v>9.75</v>
      </c>
      <c r="J19" s="10">
        <f t="shared" si="0"/>
        <v>9.57</v>
      </c>
      <c r="K19" s="30">
        <f>IF(ISBLANK(A19),"",weighting!$B$2*B19+weighting!$C$2*C19+weighting!$D$2*D19+weighting!$E$2*E19+weighting!$F$2*F19+weighting!$G$2*G19+weighting!$J$2*J19)</f>
        <v>5.627</v>
      </c>
    </row>
    <row r="20" spans="1:11" ht="12.75">
      <c r="A20" s="18" t="s">
        <v>44</v>
      </c>
      <c r="B20" s="30">
        <v>0.75</v>
      </c>
      <c r="C20" s="30">
        <v>3.12</v>
      </c>
      <c r="D20" s="30">
        <v>8.75</v>
      </c>
      <c r="E20" s="30">
        <v>1.14</v>
      </c>
      <c r="F20" s="30">
        <v>7.62</v>
      </c>
      <c r="G20" s="30">
        <v>1</v>
      </c>
      <c r="H20" s="30">
        <v>9.31</v>
      </c>
      <c r="I20" s="30">
        <v>9.86</v>
      </c>
      <c r="J20" s="10">
        <f t="shared" si="0"/>
        <v>9.585</v>
      </c>
      <c r="K20" s="30">
        <f>IF(ISBLANK(A20),"",weighting!$B$2*B20+weighting!$C$2*C20+weighting!$D$2*D20+weighting!$E$2*E20+weighting!$F$2*F20+weighting!$G$2*G20+weighting!$J$2*J20)</f>
        <v>5.614999999999999</v>
      </c>
    </row>
    <row r="21" spans="1:11" ht="12.75">
      <c r="A21" s="18" t="s">
        <v>45</v>
      </c>
      <c r="B21" s="30">
        <v>0.75</v>
      </c>
      <c r="C21" s="30">
        <v>3.79</v>
      </c>
      <c r="D21" s="30">
        <v>8.37</v>
      </c>
      <c r="E21" s="30">
        <v>1.18</v>
      </c>
      <c r="F21" s="30">
        <v>7.03</v>
      </c>
      <c r="G21" s="30">
        <v>0.78</v>
      </c>
      <c r="H21" s="30">
        <v>8.66</v>
      </c>
      <c r="I21" s="30">
        <v>9.85</v>
      </c>
      <c r="J21" s="10">
        <f t="shared" si="0"/>
        <v>9.254999999999999</v>
      </c>
      <c r="K21" s="30">
        <f>IF(ISBLANK(A21),"",weighting!$B$2*B21+weighting!$C$2*C21+weighting!$D$2*D21+weighting!$E$2*E21+weighting!$F$2*F21+weighting!$G$2*G21+weighting!$J$2*J21)</f>
        <v>5.380000000000001</v>
      </c>
    </row>
    <row r="22" spans="1:11" ht="12.75">
      <c r="A22" s="18" t="s">
        <v>46</v>
      </c>
      <c r="B22" s="30">
        <v>0.75</v>
      </c>
      <c r="C22" s="30">
        <v>3.7</v>
      </c>
      <c r="D22" s="30">
        <v>8.38</v>
      </c>
      <c r="E22" s="30">
        <v>1.28</v>
      </c>
      <c r="F22" s="30">
        <v>7.7</v>
      </c>
      <c r="G22" s="30">
        <v>1</v>
      </c>
      <c r="H22" s="30">
        <v>8.8</v>
      </c>
      <c r="I22" s="30">
        <v>9.79</v>
      </c>
      <c r="J22" s="10">
        <f t="shared" si="0"/>
        <v>9.295</v>
      </c>
      <c r="K22" s="30">
        <f>IF(ISBLANK(A22),"",weighting!$B$2*B22+weighting!$C$2*C22+weighting!$D$2*D22+weighting!$E$2*E22+weighting!$F$2*F22+weighting!$G$2*G22+weighting!$J$2*J22)</f>
        <v>5.615</v>
      </c>
    </row>
    <row r="23" spans="1:11" ht="12.75">
      <c r="A23" s="18" t="s">
        <v>47</v>
      </c>
      <c r="B23" s="30">
        <v>0.75</v>
      </c>
      <c r="C23" s="30">
        <v>4.6</v>
      </c>
      <c r="D23" s="30">
        <v>7.92</v>
      </c>
      <c r="E23" s="30">
        <v>1.5</v>
      </c>
      <c r="F23" s="30">
        <v>7.26</v>
      </c>
      <c r="G23" s="30">
        <v>0.94</v>
      </c>
      <c r="H23" s="30">
        <v>8.64</v>
      </c>
      <c r="I23" s="30">
        <v>9.88</v>
      </c>
      <c r="J23" s="10">
        <f t="shared" si="0"/>
        <v>9.260000000000002</v>
      </c>
      <c r="K23" s="30">
        <f>IF(ISBLANK(A23),"",weighting!$B$2*B23+weighting!$C$2*C23+weighting!$D$2*D23+weighting!$E$2*E23+weighting!$F$2*F23+weighting!$G$2*G23+weighting!$J$2*J23)</f>
        <v>5.504500000000001</v>
      </c>
    </row>
    <row r="24" spans="1:11" ht="12.75">
      <c r="A24" s="18"/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IF(ISBLANK(A24),"",weighting!$B$2*B24+weighting!$C$2*C24+weighting!$D$2*D24+weighting!$E$2*E24+weighting!$F$2*F24+weighting!$G$2*G24+weighting!$J$2*J24)</f>
      </c>
    </row>
    <row r="25" spans="1:11" ht="12.75">
      <c r="A25" s="18" t="s">
        <v>48</v>
      </c>
      <c r="B25" s="30">
        <v>0.75</v>
      </c>
      <c r="C25" s="30">
        <v>3.28</v>
      </c>
      <c r="D25" s="30">
        <v>8.65</v>
      </c>
      <c r="E25" s="30">
        <v>1.5</v>
      </c>
      <c r="F25" s="30">
        <v>7.48</v>
      </c>
      <c r="G25" s="30">
        <v>0.86</v>
      </c>
      <c r="H25" s="30">
        <v>9.02</v>
      </c>
      <c r="I25" s="30">
        <v>9.95</v>
      </c>
      <c r="J25" s="10">
        <f t="shared" si="0"/>
        <v>9.485</v>
      </c>
      <c r="K25" s="30">
        <f>IF(ISBLANK(A25),"",weighting!$B$2*B25+weighting!$C$2*C25+weighting!$D$2*D25+weighting!$E$2*E25+weighting!$F$2*F25+weighting!$G$2*G25+weighting!$J$2*J25)</f>
        <v>5.599000000000001</v>
      </c>
    </row>
    <row r="26" spans="1:11" ht="12.75">
      <c r="A26" s="18" t="s">
        <v>49</v>
      </c>
      <c r="B26" s="30">
        <v>0.41</v>
      </c>
      <c r="C26" s="30">
        <v>4.42</v>
      </c>
      <c r="D26" s="30">
        <v>9.23</v>
      </c>
      <c r="E26" s="30">
        <v>1.27</v>
      </c>
      <c r="F26" s="30">
        <v>7.7</v>
      </c>
      <c r="G26" s="30">
        <v>1.4</v>
      </c>
      <c r="H26" s="30">
        <v>9.24</v>
      </c>
      <c r="I26" s="30">
        <v>9.92</v>
      </c>
      <c r="J26" s="10">
        <f t="shared" si="0"/>
        <v>9.58</v>
      </c>
      <c r="K26" s="30">
        <f>IF(ISBLANK(A26),"",weighting!$B$2*B26+weighting!$C$2*C26+weighting!$D$2*D26+weighting!$E$2*E26+weighting!$F$2*F26+weighting!$G$2*G26+weighting!$J$2*J26)</f>
        <v>5.907</v>
      </c>
    </row>
    <row r="27" spans="1:11" ht="12.75">
      <c r="A27" s="18"/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I28">IF(COUNTBLANK(B8:B27)=20,"",MAX(B8:B27))</f>
        <v>0.75</v>
      </c>
      <c r="C28" s="8">
        <f t="shared" si="1"/>
        <v>4.6</v>
      </c>
      <c r="D28" s="8">
        <f t="shared" si="1"/>
        <v>9.37</v>
      </c>
      <c r="E28" s="8">
        <f t="shared" si="1"/>
        <v>1.5</v>
      </c>
      <c r="F28" s="8">
        <f t="shared" si="1"/>
        <v>8.15</v>
      </c>
      <c r="G28" s="8">
        <f t="shared" si="1"/>
        <v>1.4</v>
      </c>
      <c r="H28" s="8">
        <f t="shared" si="1"/>
        <v>9.39</v>
      </c>
      <c r="I28" s="8">
        <f t="shared" si="1"/>
        <v>9.95</v>
      </c>
      <c r="J28" s="8">
        <f>IF(COUNTBLANK(J8:J27)=20,"",MAX(J8:J27))</f>
        <v>9.59</v>
      </c>
      <c r="K28" s="8">
        <f>IF(COUNTBLANK(K8:K27)=20,"",MAX(K8:K27))</f>
        <v>5.907</v>
      </c>
    </row>
    <row r="29" spans="1:11" ht="12.75">
      <c r="A29" s="7" t="s">
        <v>1</v>
      </c>
      <c r="B29" s="8">
        <f aca="true" t="shared" si="2" ref="B29:K29">IF(COUNTBLANK(B8:B27)=20,"",MIN(B8:B27))</f>
        <v>0.41</v>
      </c>
      <c r="C29" s="8">
        <f t="shared" si="2"/>
        <v>3</v>
      </c>
      <c r="D29" s="8">
        <f t="shared" si="2"/>
        <v>7.92</v>
      </c>
      <c r="E29" s="8">
        <f t="shared" si="2"/>
        <v>1</v>
      </c>
      <c r="F29" s="8">
        <f t="shared" si="2"/>
        <v>7.03</v>
      </c>
      <c r="G29" s="8">
        <f t="shared" si="2"/>
        <v>0.75</v>
      </c>
      <c r="H29" s="8">
        <f t="shared" si="2"/>
        <v>8.64</v>
      </c>
      <c r="I29" s="8">
        <f t="shared" si="2"/>
        <v>9.67</v>
      </c>
      <c r="J29" s="8">
        <f t="shared" si="2"/>
        <v>9.19</v>
      </c>
      <c r="K29" s="8">
        <f t="shared" si="2"/>
        <v>5.380000000000001</v>
      </c>
    </row>
    <row r="30" spans="1:11" ht="12.75">
      <c r="A30" s="7" t="s">
        <v>2</v>
      </c>
      <c r="B30" s="8">
        <f aca="true" t="shared" si="3" ref="B30:K30">IF(ISERR(AVERAGE(B8:B27)),"",AVERAGE(B8:B27))</f>
        <v>0.6726666666666666</v>
      </c>
      <c r="C30" s="8">
        <f t="shared" si="3"/>
        <v>3.8733333333333335</v>
      </c>
      <c r="D30" s="8">
        <f t="shared" si="3"/>
        <v>8.674666666666667</v>
      </c>
      <c r="E30" s="8">
        <f t="shared" si="3"/>
        <v>1.2653333333333334</v>
      </c>
      <c r="F30" s="8">
        <f t="shared" si="3"/>
        <v>7.600000000000002</v>
      </c>
      <c r="G30" s="8">
        <f t="shared" si="3"/>
        <v>0.9046666666666666</v>
      </c>
      <c r="H30" s="8">
        <f t="shared" si="3"/>
        <v>9.064666666666666</v>
      </c>
      <c r="I30" s="8">
        <f t="shared" si="3"/>
        <v>9.82333333333333</v>
      </c>
      <c r="J30" s="8">
        <f t="shared" si="3"/>
        <v>9.444000000000004</v>
      </c>
      <c r="K30" s="8">
        <f t="shared" si="3"/>
        <v>5.660566666666667</v>
      </c>
    </row>
    <row r="31" spans="1:11" ht="12.75">
      <c r="A31" s="7" t="s">
        <v>3</v>
      </c>
      <c r="B31" s="8">
        <f aca="true" t="shared" si="4" ref="B31:K31">IF(ISERR(STDEV(B8:B27)),"",STDEV(B8:B27))</f>
        <v>0.11054841645610508</v>
      </c>
      <c r="C31" s="8">
        <f t="shared" si="4"/>
        <v>0.49770425335687346</v>
      </c>
      <c r="D31" s="8">
        <f t="shared" si="4"/>
        <v>0.4025431062395039</v>
      </c>
      <c r="E31" s="8">
        <f t="shared" si="4"/>
        <v>0.1618141202856209</v>
      </c>
      <c r="F31" s="8">
        <f t="shared" si="4"/>
        <v>0.323860640223044</v>
      </c>
      <c r="G31" s="8">
        <f t="shared" si="4"/>
        <v>0.169025216490096</v>
      </c>
      <c r="H31" s="8">
        <f t="shared" si="4"/>
        <v>0.25820442252125964</v>
      </c>
      <c r="I31" s="8">
        <f t="shared" si="4"/>
        <v>0.08772250620744314</v>
      </c>
      <c r="J31" s="8">
        <f t="shared" si="4"/>
        <v>0.14266844680663476</v>
      </c>
      <c r="K31" s="8">
        <f t="shared" si="4"/>
        <v>0.1572559182019043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3" t="str">
        <f>B4</f>
        <v>1B - screened</v>
      </c>
      <c r="C34" s="33"/>
      <c r="D34" s="33"/>
      <c r="E34" s="33"/>
      <c r="F34" s="33"/>
      <c r="G34" s="33"/>
      <c r="H34" s="33"/>
      <c r="I34" s="33"/>
      <c r="J34" s="33"/>
      <c r="K34" s="33"/>
    </row>
    <row r="35" spans="1:10" ht="12.75">
      <c r="A35" s="1"/>
      <c r="B35" s="36" t="s">
        <v>13</v>
      </c>
      <c r="C35" s="36"/>
      <c r="D35" s="36"/>
      <c r="E35" s="36"/>
      <c r="F35" s="36"/>
      <c r="G35" s="36"/>
      <c r="H35" s="36"/>
      <c r="I35" s="36"/>
      <c r="J35" s="36"/>
    </row>
    <row r="36" spans="1:10" ht="12.75">
      <c r="A36" s="1"/>
      <c r="B36" s="35"/>
      <c r="C36" s="35"/>
      <c r="D36" s="35"/>
      <c r="E36" s="35"/>
      <c r="F36" s="35"/>
      <c r="G36" s="35"/>
      <c r="H36" s="35"/>
      <c r="I36" s="35"/>
      <c r="J36" s="35"/>
    </row>
    <row r="37" spans="1:13" s="29" customFormat="1" ht="26.25">
      <c r="A37" s="26"/>
      <c r="B37" s="27" t="str">
        <f aca="true" t="shared" si="5" ref="B37:I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>J7</f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GARRETT</v>
      </c>
      <c r="B38" s="10">
        <f aca="true" t="shared" si="7" ref="B38:K53">IF(ISNUMBER(B8),IF(B$31=0,0,(B8-B$30)/B$31),"")</f>
        <v>0.15679404453718043</v>
      </c>
      <c r="C38" s="10">
        <f t="shared" si="7"/>
        <v>-0.5090037539857701</v>
      </c>
      <c r="D38" s="10">
        <f t="shared" si="7"/>
        <v>0.7833529588399339</v>
      </c>
      <c r="E38" s="10">
        <f t="shared" si="7"/>
        <v>-1.6397415309924064</v>
      </c>
      <c r="F38" s="10">
        <f t="shared" si="7"/>
        <v>-1.0189567950360703</v>
      </c>
      <c r="G38" s="10">
        <f t="shared" si="7"/>
        <v>1.0373205665653271</v>
      </c>
      <c r="H38" s="10">
        <f t="shared" si="7"/>
        <v>0.05938447213107598</v>
      </c>
      <c r="I38" s="10">
        <f t="shared" si="7"/>
        <v>-0.26599027253225094</v>
      </c>
      <c r="J38" s="10">
        <f t="shared" si="7"/>
        <v>-0.028037033342239295</v>
      </c>
      <c r="K38" s="10">
        <f t="shared" si="7"/>
        <v>-0.5282260128360771</v>
      </c>
      <c r="L38" s="10">
        <f aca="true" t="shared" si="8" ref="L38:L57">IF(ISERR(AVERAGE(B38:K38)),"",AVERAGE(B38:K38))</f>
        <v>-0.19531033566512965</v>
      </c>
      <c r="M38" s="10">
        <f aca="true" t="shared" si="9" ref="M38:M57">IF(ISERR(STDEV(B38:K38)),"",STDEV(B38:K38))</f>
        <v>0.7939350038356252</v>
      </c>
      <c r="N38" s="23"/>
      <c r="O38" s="23"/>
      <c r="P38" s="23"/>
      <c r="Q38" s="23"/>
    </row>
    <row r="39" spans="1:13" ht="12.75">
      <c r="A39" s="22" t="str">
        <f t="shared" si="6"/>
        <v>HILLS</v>
      </c>
      <c r="B39" s="10">
        <f t="shared" si="7"/>
        <v>-2.1046585209029245</v>
      </c>
      <c r="C39" s="10">
        <f t="shared" si="7"/>
        <v>0.2545018769928846</v>
      </c>
      <c r="D39" s="10">
        <f t="shared" si="7"/>
        <v>0.1374593986970712</v>
      </c>
      <c r="E39" s="10">
        <f t="shared" si="7"/>
        <v>-1.5161429231286572</v>
      </c>
      <c r="F39" s="10">
        <f t="shared" si="7"/>
        <v>-0.9880793163986117</v>
      </c>
      <c r="G39" s="10">
        <f t="shared" si="7"/>
        <v>-0.14593483255861975</v>
      </c>
      <c r="H39" s="10">
        <f t="shared" si="7"/>
        <v>0.40794550420476006</v>
      </c>
      <c r="I39" s="10">
        <f t="shared" si="7"/>
        <v>0.873968038320418</v>
      </c>
      <c r="J39" s="10">
        <f t="shared" si="7"/>
        <v>0.6378425085354179</v>
      </c>
      <c r="K39" s="10">
        <f t="shared" si="7"/>
        <v>-0.7253569084771323</v>
      </c>
      <c r="L39" s="10">
        <f t="shared" si="8"/>
        <v>-0.31684551747153944</v>
      </c>
      <c r="M39" s="10">
        <f t="shared" si="9"/>
        <v>0.9814306684548054</v>
      </c>
    </row>
    <row r="40" spans="1:13" ht="12.75">
      <c r="A40" s="22" t="str">
        <f t="shared" si="6"/>
        <v>ADAMS</v>
      </c>
      <c r="B40" s="10">
        <f t="shared" si="7"/>
        <v>-0.7477869816388615</v>
      </c>
      <c r="C40" s="10">
        <f t="shared" si="7"/>
        <v>0.6563469459290191</v>
      </c>
      <c r="D40" s="10">
        <f t="shared" si="7"/>
        <v>0.8081950188454281</v>
      </c>
      <c r="E40" s="10">
        <f t="shared" si="7"/>
        <v>1.14122714594195</v>
      </c>
      <c r="F40" s="10">
        <f t="shared" si="7"/>
        <v>-0.061754957274919746</v>
      </c>
      <c r="G40" s="10">
        <f t="shared" si="7"/>
        <v>-0.915050841989185</v>
      </c>
      <c r="H40" s="10">
        <f t="shared" si="7"/>
        <v>0.9114225505334187</v>
      </c>
      <c r="I40" s="10">
        <f t="shared" si="7"/>
        <v>0.5319805450646031</v>
      </c>
      <c r="J40" s="10">
        <f t="shared" si="7"/>
        <v>0.9883054253131414</v>
      </c>
      <c r="K40" s="10">
        <f t="shared" si="7"/>
        <v>0.7245090336571708</v>
      </c>
      <c r="L40" s="10">
        <f t="shared" si="8"/>
        <v>0.40373938843817647</v>
      </c>
      <c r="M40" s="10">
        <f t="shared" si="9"/>
        <v>0.7281626321984371</v>
      </c>
    </row>
    <row r="41" spans="1:13" ht="12.75">
      <c r="A41" s="22" t="str">
        <f t="shared" si="6"/>
        <v>CUNNIFF</v>
      </c>
      <c r="B41" s="10">
        <f t="shared" si="7"/>
        <v>-0.11458026331563144</v>
      </c>
      <c r="C41" s="10">
        <f t="shared" si="7"/>
        <v>0.8974539872906998</v>
      </c>
      <c r="D41" s="10">
        <f t="shared" si="7"/>
        <v>1.7273512390487316</v>
      </c>
      <c r="E41" s="10">
        <f t="shared" si="7"/>
        <v>-0.21835754055929088</v>
      </c>
      <c r="F41" s="10">
        <f t="shared" si="7"/>
        <v>0.12350991454981755</v>
      </c>
      <c r="G41" s="10">
        <f t="shared" si="7"/>
        <v>-0.027609292646225005</v>
      </c>
      <c r="H41" s="10">
        <f t="shared" si="7"/>
        <v>0.7952355398421861</v>
      </c>
      <c r="I41" s="10">
        <f t="shared" si="7"/>
        <v>0.9879638694056828</v>
      </c>
      <c r="J41" s="10">
        <f t="shared" si="7"/>
        <v>1.0233517169909063</v>
      </c>
      <c r="K41" s="10">
        <f t="shared" si="7"/>
        <v>1.2968245371312397</v>
      </c>
      <c r="L41" s="10">
        <f t="shared" si="8"/>
        <v>0.6491143707738117</v>
      </c>
      <c r="M41" s="10">
        <f t="shared" si="9"/>
        <v>0.6658304514783266</v>
      </c>
    </row>
    <row r="42" spans="1:13" ht="12.75">
      <c r="A42" s="22" t="str">
        <f t="shared" si="6"/>
        <v>TSCHIRHART</v>
      </c>
      <c r="B42" s="10">
        <f t="shared" si="7"/>
        <v>0.6995426602428062</v>
      </c>
      <c r="C42" s="10">
        <f t="shared" si="7"/>
        <v>0.29468638388649715</v>
      </c>
      <c r="D42" s="10">
        <f t="shared" si="7"/>
        <v>0.3610379387465235</v>
      </c>
      <c r="E42" s="10">
        <f t="shared" si="7"/>
        <v>-1.0835477956055346</v>
      </c>
      <c r="F42" s="10">
        <f t="shared" si="7"/>
        <v>1.6982613250600969</v>
      </c>
      <c r="G42" s="10">
        <f t="shared" si="7"/>
        <v>-0.500911452295804</v>
      </c>
      <c r="H42" s="10">
        <f t="shared" si="7"/>
        <v>0.7177775327147022</v>
      </c>
      <c r="I42" s="10">
        <f t="shared" si="7"/>
        <v>-0.26599027253225094</v>
      </c>
      <c r="J42" s="10">
        <f t="shared" si="7"/>
        <v>0.5677499251798757</v>
      </c>
      <c r="K42" s="10">
        <f t="shared" si="7"/>
        <v>1.1823614364364214</v>
      </c>
      <c r="L42" s="10">
        <f t="shared" si="8"/>
        <v>0.3670967681833333</v>
      </c>
      <c r="M42" s="10">
        <f t="shared" si="9"/>
        <v>0.8147461507541721</v>
      </c>
    </row>
    <row r="43" spans="1:13" ht="12.75">
      <c r="A43" s="22" t="str">
        <f t="shared" si="6"/>
        <v>CAPRONI</v>
      </c>
      <c r="B43" s="10">
        <f t="shared" si="7"/>
        <v>0.06633594191957716</v>
      </c>
      <c r="C43" s="10">
        <f t="shared" si="7"/>
        <v>-0.36835797985812346</v>
      </c>
      <c r="D43" s="10">
        <f t="shared" si="7"/>
        <v>-1.70085304170954</v>
      </c>
      <c r="E43" s="10">
        <f t="shared" si="7"/>
        <v>-0.03295962876366694</v>
      </c>
      <c r="F43" s="10">
        <f t="shared" si="7"/>
        <v>0.43228470092438337</v>
      </c>
      <c r="G43" s="10">
        <f t="shared" si="7"/>
        <v>-0.915050841989185</v>
      </c>
      <c r="H43" s="10">
        <f t="shared" si="7"/>
        <v>-1.489775670418635</v>
      </c>
      <c r="I43" s="10">
        <f t="shared" si="7"/>
        <v>-1.40594858338494</v>
      </c>
      <c r="J43" s="10">
        <f t="shared" si="7"/>
        <v>-1.7803516172308442</v>
      </c>
      <c r="K43" s="10">
        <f t="shared" si="7"/>
        <v>-0.9828988850404679</v>
      </c>
      <c r="L43" s="10">
        <f t="shared" si="8"/>
        <v>-0.8177575605551443</v>
      </c>
      <c r="M43" s="10">
        <f t="shared" si="9"/>
        <v>0.7960216607359538</v>
      </c>
    </row>
    <row r="44" spans="1:13" ht="12.75">
      <c r="A44" s="22">
        <f t="shared" si="6"/>
      </c>
      <c r="B44" s="10">
        <f t="shared" si="7"/>
      </c>
      <c r="C44" s="10">
        <f t="shared" si="7"/>
      </c>
      <c r="D44" s="10">
        <f t="shared" si="7"/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</c>
      <c r="L44" s="10">
        <f t="shared" si="8"/>
      </c>
      <c r="M44" s="10">
        <f t="shared" si="9"/>
      </c>
    </row>
    <row r="45" spans="1:13" ht="12.75">
      <c r="A45" s="22" t="str">
        <f t="shared" si="6"/>
        <v>WALKER</v>
      </c>
      <c r="B45" s="10">
        <f t="shared" si="7"/>
        <v>0.06633594191957716</v>
      </c>
      <c r="C45" s="10">
        <f t="shared" si="7"/>
        <v>-1.7547234676877863</v>
      </c>
      <c r="D45" s="10">
        <f t="shared" si="7"/>
        <v>-0.3593818014128263</v>
      </c>
      <c r="E45" s="10">
        <f t="shared" si="7"/>
        <v>-0.03295962876366694</v>
      </c>
      <c r="F45" s="10">
        <f t="shared" si="7"/>
        <v>1.6982613250600969</v>
      </c>
      <c r="G45" s="10">
        <f t="shared" si="7"/>
        <v>-0.6192369922081982</v>
      </c>
      <c r="H45" s="10">
        <f t="shared" si="7"/>
        <v>-0.4053635706338338</v>
      </c>
      <c r="I45" s="10">
        <f t="shared" si="7"/>
        <v>-1.7479360766407348</v>
      </c>
      <c r="J45" s="10">
        <f t="shared" si="7"/>
        <v>-0.9041943252865355</v>
      </c>
      <c r="K45" s="10">
        <f t="shared" si="7"/>
        <v>0.15855259133281022</v>
      </c>
      <c r="L45" s="10">
        <f t="shared" si="8"/>
        <v>-0.3900646004321098</v>
      </c>
      <c r="M45" s="10">
        <f t="shared" si="9"/>
        <v>1.0012239749254037</v>
      </c>
    </row>
    <row r="46" spans="1:13" ht="12.75">
      <c r="A46" s="22" t="str">
        <f t="shared" si="6"/>
        <v>KOBRINETZ</v>
      </c>
      <c r="B46" s="10">
        <f t="shared" si="7"/>
        <v>0.5186264550075976</v>
      </c>
      <c r="C46" s="10">
        <f t="shared" si="7"/>
        <v>1.3796680700140596</v>
      </c>
      <c r="D46" s="10">
        <f t="shared" si="7"/>
        <v>0.11261733869157699</v>
      </c>
      <c r="E46" s="10">
        <f t="shared" si="7"/>
        <v>0.7704313223507021</v>
      </c>
      <c r="F46" s="10">
        <f t="shared" si="7"/>
        <v>1.1115892309484239</v>
      </c>
      <c r="G46" s="10">
        <f t="shared" si="7"/>
        <v>-0.500911452295804</v>
      </c>
      <c r="H46" s="10">
        <f t="shared" si="7"/>
        <v>0.5241325148959858</v>
      </c>
      <c r="I46" s="10">
        <f t="shared" si="7"/>
        <v>-1.40594858338494</v>
      </c>
      <c r="J46" s="10">
        <f t="shared" si="7"/>
        <v>0.04205555001329046</v>
      </c>
      <c r="K46" s="10">
        <f t="shared" si="7"/>
        <v>1.2682087619575408</v>
      </c>
      <c r="L46" s="10">
        <f t="shared" si="8"/>
        <v>0.38204692081984326</v>
      </c>
      <c r="M46" s="10">
        <f t="shared" si="9"/>
        <v>0.8606959277553359</v>
      </c>
    </row>
    <row r="47" spans="1:13" ht="12.75">
      <c r="A47" s="22">
        <f t="shared" si="6"/>
      </c>
      <c r="B47" s="10">
        <f t="shared" si="7"/>
      </c>
      <c r="C47" s="10">
        <f t="shared" si="7"/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</c>
      <c r="L47" s="10">
        <f t="shared" si="8"/>
      </c>
      <c r="M47" s="10">
        <f t="shared" si="9"/>
      </c>
    </row>
    <row r="48" spans="1:13" ht="12.75">
      <c r="A48" s="22">
        <f t="shared" si="6"/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</c>
      <c r="L48" s="10">
        <f t="shared" si="8"/>
      </c>
      <c r="M48" s="10">
        <f t="shared" si="9"/>
      </c>
    </row>
    <row r="49" spans="1:13" ht="12.75">
      <c r="A49" s="22" t="str">
        <f t="shared" si="6"/>
        <v>RODRIGUEZ</v>
      </c>
      <c r="B49" s="10">
        <f t="shared" si="7"/>
        <v>0.33771024977238906</v>
      </c>
      <c r="C49" s="10">
        <f t="shared" si="7"/>
        <v>-0.18752769883686338</v>
      </c>
      <c r="D49" s="10">
        <f t="shared" si="7"/>
        <v>-0.011592961335898475</v>
      </c>
      <c r="E49" s="10">
        <f t="shared" si="7"/>
        <v>0.8940299302144514</v>
      </c>
      <c r="F49" s="10">
        <f t="shared" si="7"/>
        <v>-0.4940396581993086</v>
      </c>
      <c r="G49" s="10">
        <f t="shared" si="7"/>
        <v>-0.6783997621643955</v>
      </c>
      <c r="H49" s="10">
        <f t="shared" si="7"/>
        <v>1.2599835826071029</v>
      </c>
      <c r="I49" s="10">
        <f t="shared" si="7"/>
        <v>-0.8359694279585955</v>
      </c>
      <c r="J49" s="10">
        <f t="shared" si="7"/>
        <v>0.8831665502798218</v>
      </c>
      <c r="K49" s="10">
        <f t="shared" si="7"/>
        <v>-0.21345248592533234</v>
      </c>
      <c r="L49" s="10">
        <f t="shared" si="8"/>
        <v>0.09539083184533712</v>
      </c>
      <c r="M49" s="10">
        <f t="shared" si="9"/>
        <v>0.7206397396205088</v>
      </c>
    </row>
    <row r="50" spans="1:13" ht="12.75">
      <c r="A50" s="22" t="str">
        <f t="shared" si="6"/>
        <v>LOPEZ</v>
      </c>
      <c r="B50" s="10">
        <f t="shared" si="7"/>
        <v>0.6995426602428062</v>
      </c>
      <c r="C50" s="10">
        <f t="shared" si="7"/>
        <v>-1.5136164263261056</v>
      </c>
      <c r="D50" s="10">
        <f t="shared" si="7"/>
        <v>0.18714351870805962</v>
      </c>
      <c r="E50" s="10">
        <f t="shared" si="7"/>
        <v>-0.7745512759461627</v>
      </c>
      <c r="F50" s="10">
        <f t="shared" si="7"/>
        <v>0.061754957274906035</v>
      </c>
      <c r="G50" s="10">
        <f t="shared" si="7"/>
        <v>0.5640184069157481</v>
      </c>
      <c r="H50" s="10">
        <f t="shared" si="7"/>
        <v>0.9501515540971606</v>
      </c>
      <c r="I50" s="10">
        <f t="shared" si="7"/>
        <v>0.4179847139793383</v>
      </c>
      <c r="J50" s="10">
        <f t="shared" si="7"/>
        <v>0.9883054253131414</v>
      </c>
      <c r="K50" s="10">
        <f t="shared" si="7"/>
        <v>-0.28976121972187785</v>
      </c>
      <c r="L50" s="10">
        <f t="shared" si="8"/>
        <v>0.1290972314537014</v>
      </c>
      <c r="M50" s="10">
        <f t="shared" si="9"/>
        <v>0.7964382417737871</v>
      </c>
    </row>
    <row r="51" spans="1:13" ht="12.75">
      <c r="A51" s="22" t="str">
        <f t="shared" si="6"/>
        <v>CASTILLO</v>
      </c>
      <c r="B51" s="10">
        <f t="shared" si="7"/>
        <v>0.6995426602428062</v>
      </c>
      <c r="C51" s="10">
        <f t="shared" si="7"/>
        <v>-0.1674354453900562</v>
      </c>
      <c r="D51" s="10">
        <f t="shared" si="7"/>
        <v>-0.7568547615007425</v>
      </c>
      <c r="E51" s="10">
        <f t="shared" si="7"/>
        <v>-0.5273540602186642</v>
      </c>
      <c r="F51" s="10">
        <f t="shared" si="7"/>
        <v>-1.7600162823350223</v>
      </c>
      <c r="G51" s="10">
        <f t="shared" si="7"/>
        <v>-0.7375625321205929</v>
      </c>
      <c r="H51" s="10">
        <f t="shared" si="7"/>
        <v>-1.5672336775461186</v>
      </c>
      <c r="I51" s="10">
        <f t="shared" si="7"/>
        <v>0.3039888828940734</v>
      </c>
      <c r="J51" s="10">
        <f t="shared" si="7"/>
        <v>-1.3247498254198138</v>
      </c>
      <c r="K51" s="10">
        <f t="shared" si="7"/>
        <v>-1.784140589904162</v>
      </c>
      <c r="L51" s="10">
        <f t="shared" si="8"/>
        <v>-0.7621815631298292</v>
      </c>
      <c r="M51" s="10">
        <f t="shared" si="9"/>
        <v>0.8620083032135258</v>
      </c>
    </row>
    <row r="52" spans="1:13" ht="12.75">
      <c r="A52" s="22" t="str">
        <f t="shared" si="6"/>
        <v>GARCIA, P</v>
      </c>
      <c r="B52" s="10">
        <f t="shared" si="7"/>
        <v>0.6995426602428062</v>
      </c>
      <c r="C52" s="10">
        <f t="shared" si="7"/>
        <v>-0.3482657264113163</v>
      </c>
      <c r="D52" s="10">
        <f t="shared" si="7"/>
        <v>-0.7320127014952438</v>
      </c>
      <c r="E52" s="10">
        <f t="shared" si="7"/>
        <v>0.09063897910008237</v>
      </c>
      <c r="F52" s="10">
        <f t="shared" si="7"/>
        <v>0.3087747863745576</v>
      </c>
      <c r="G52" s="10">
        <f t="shared" si="7"/>
        <v>0.5640184069157481</v>
      </c>
      <c r="H52" s="10">
        <f t="shared" si="7"/>
        <v>-1.0250276276537182</v>
      </c>
      <c r="I52" s="10">
        <f t="shared" si="7"/>
        <v>-0.37998610361753604</v>
      </c>
      <c r="J52" s="10">
        <f t="shared" si="7"/>
        <v>-1.0443794919976324</v>
      </c>
      <c r="K52" s="10">
        <f t="shared" si="7"/>
        <v>-0.28976121972187224</v>
      </c>
      <c r="L52" s="10">
        <f t="shared" si="8"/>
        <v>-0.21564580382641246</v>
      </c>
      <c r="M52" s="10">
        <f t="shared" si="9"/>
        <v>0.621190223012053</v>
      </c>
    </row>
    <row r="53" spans="1:13" ht="12.75">
      <c r="A53" s="22" t="str">
        <f t="shared" si="6"/>
        <v>RAMIREZ</v>
      </c>
      <c r="B53" s="10">
        <f t="shared" si="7"/>
        <v>0.6995426602428062</v>
      </c>
      <c r="C53" s="10">
        <f t="shared" si="7"/>
        <v>1.4600370838012864</v>
      </c>
      <c r="D53" s="10">
        <f t="shared" si="7"/>
        <v>-1.874747461748004</v>
      </c>
      <c r="E53" s="10">
        <f t="shared" si="7"/>
        <v>1.4502236656013232</v>
      </c>
      <c r="F53" s="10">
        <f t="shared" si="7"/>
        <v>-1.049834273673526</v>
      </c>
      <c r="G53" s="10">
        <f t="shared" si="7"/>
        <v>0.20904178717856384</v>
      </c>
      <c r="H53" s="10">
        <f t="shared" si="7"/>
        <v>-1.6446916846736026</v>
      </c>
      <c r="I53" s="10">
        <f t="shared" si="7"/>
        <v>0.6459763761498882</v>
      </c>
      <c r="J53" s="10">
        <f t="shared" si="7"/>
        <v>-1.289703533742024</v>
      </c>
      <c r="K53" s="10">
        <f t="shared" si="7"/>
        <v>-0.9924374767650304</v>
      </c>
      <c r="L53" s="10">
        <f t="shared" si="8"/>
        <v>-0.23865928576283194</v>
      </c>
      <c r="M53" s="10">
        <f t="shared" si="9"/>
        <v>1.27304213231081</v>
      </c>
    </row>
    <row r="54" spans="1:13" ht="12.75">
      <c r="A54" s="22">
        <f t="shared" si="6"/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</c>
      <c r="L54" s="10">
        <f t="shared" si="8"/>
      </c>
      <c r="M54" s="10">
        <f t="shared" si="9"/>
      </c>
    </row>
    <row r="55" spans="1:13" ht="12.75">
      <c r="A55" s="22" t="str">
        <f t="shared" si="6"/>
        <v>GARCIA, O</v>
      </c>
      <c r="B55" s="10">
        <f t="shared" si="10"/>
        <v>0.6995426602428062</v>
      </c>
      <c r="C55" s="10">
        <f t="shared" si="10"/>
        <v>-1.1921403711771987</v>
      </c>
      <c r="D55" s="10">
        <f t="shared" si="10"/>
        <v>-0.0612770813468869</v>
      </c>
      <c r="E55" s="10">
        <f t="shared" si="10"/>
        <v>1.4502236656013232</v>
      </c>
      <c r="F55" s="10">
        <f t="shared" si="10"/>
        <v>-0.3705297436494828</v>
      </c>
      <c r="G55" s="10">
        <f t="shared" si="10"/>
        <v>-0.2642603724710145</v>
      </c>
      <c r="H55" s="10">
        <f t="shared" si="10"/>
        <v>-0.17298954925138238</v>
      </c>
      <c r="I55" s="10">
        <f t="shared" si="10"/>
        <v>1.4439471937467423</v>
      </c>
      <c r="J55" s="10">
        <f t="shared" si="10"/>
        <v>0.2873795917576944</v>
      </c>
      <c r="K55" s="10">
        <f t="shared" si="10"/>
        <v>-0.39150619811725684</v>
      </c>
      <c r="L55" s="10">
        <f t="shared" si="8"/>
        <v>0.1428389795335344</v>
      </c>
      <c r="M55" s="10">
        <f t="shared" si="9"/>
        <v>0.8413832043530471</v>
      </c>
    </row>
    <row r="56" spans="1:13" ht="12.75">
      <c r="A56" s="22" t="str">
        <f t="shared" si="6"/>
        <v>VIERA</v>
      </c>
      <c r="B56" s="10">
        <f t="shared" si="10"/>
        <v>-2.3760328287557373</v>
      </c>
      <c r="C56" s="10">
        <f t="shared" si="10"/>
        <v>1.0983765217587662</v>
      </c>
      <c r="D56" s="10">
        <f t="shared" si="10"/>
        <v>1.3795623989718082</v>
      </c>
      <c r="E56" s="10">
        <f t="shared" si="10"/>
        <v>0.028839675168207714</v>
      </c>
      <c r="F56" s="10">
        <f t="shared" si="10"/>
        <v>0.3087747863745576</v>
      </c>
      <c r="G56" s="10">
        <f t="shared" si="10"/>
        <v>2.9305292051636407</v>
      </c>
      <c r="H56" s="10">
        <f t="shared" si="10"/>
        <v>0.6790485291509604</v>
      </c>
      <c r="I56" s="10">
        <f t="shared" si="10"/>
        <v>1.1019597004909478</v>
      </c>
      <c r="J56" s="10">
        <f t="shared" si="10"/>
        <v>0.9532591336353641</v>
      </c>
      <c r="K56" s="10">
        <f t="shared" si="10"/>
        <v>1.5670846359939976</v>
      </c>
      <c r="L56" s="10">
        <f t="shared" si="8"/>
        <v>0.7671401757952513</v>
      </c>
      <c r="M56" s="10">
        <f t="shared" si="9"/>
        <v>1.3578647143748404</v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-2.3760328287557373</v>
      </c>
      <c r="C58" s="10">
        <f t="shared" si="11"/>
        <v>-1.7547234676877863</v>
      </c>
      <c r="D58" s="10">
        <f t="shared" si="11"/>
        <v>-1.874747461748004</v>
      </c>
      <c r="E58" s="10">
        <f t="shared" si="11"/>
        <v>-1.6397415309924064</v>
      </c>
      <c r="F58" s="10">
        <f t="shared" si="11"/>
        <v>-1.7600162823350223</v>
      </c>
      <c r="G58" s="10">
        <f t="shared" si="11"/>
        <v>2.9305292051636407</v>
      </c>
      <c r="H58" s="10">
        <f t="shared" si="11"/>
        <v>-1.6446916846736026</v>
      </c>
      <c r="I58" s="10">
        <f t="shared" si="11"/>
        <v>-1.7479360766407348</v>
      </c>
      <c r="J58" s="10">
        <f t="shared" si="11"/>
        <v>-1.7803516172308442</v>
      </c>
      <c r="K58" s="10">
        <f t="shared" si="11"/>
        <v>-1.784140589904162</v>
      </c>
      <c r="L58" s="10">
        <f t="shared" si="11"/>
        <v>-0.8177575605551443</v>
      </c>
      <c r="M58" s="10">
        <f t="shared" si="11"/>
        <v>1.3578647143748404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0.06633594191957716</v>
      </c>
      <c r="C59" s="10">
        <f>IF(MAX(C38:C57)&lt;0,MAX(C38:C57),IF(MIN(C38:C57)&gt;=0,MIN(C38:C57),IF(ABS(DMAX(C37:C57,1,criteria!C1:C2))&lt;MIN(DMIN(C37:C57,1,criteria!C3:C4)),DMAX(C37:C57,1,criteria!C1:C2),DMIN(C37:C57,1,criteria!C3:C4))))</f>
        <v>-0.1674354453900562</v>
      </c>
      <c r="D59" s="10">
        <f>IF(MAX(D38:D57)&lt;0,MAX(D38:D57),IF(MIN(D38:D57)&gt;=0,MIN(D38:D57),IF(ABS(DMAX(D37:D57,1,criteria!D1:D2))&lt;MIN(DMIN(D37:D57,1,criteria!D3:D4)),DMAX(D37:D57,1,criteria!D1:D2),DMIN(D37:D57,1,criteria!D3:D4))))</f>
        <v>-0.011592961335898475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0.028839675168207714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0.061754957274906035</v>
      </c>
      <c r="G59" s="10">
        <f>IF(MAX(G38:G57)&lt;0,MAX(G38:G57),IF(MIN(G38:G57)&gt;=0,MIN(G38:G57),IF(ABS(DMAX(G37:G57,1,criteria!G1:G2))&lt;MIN(DMIN(G37:G57,1,criteria!G3:G4)),DMAX(G37:G57,1,criteria!G1:G2),DMIN(G37:G57,1,criteria!G3:G4))))</f>
        <v>-0.027609292646225005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0.05938447213107598</v>
      </c>
      <c r="I59" s="10">
        <f>IF(MAX(I38:I57)&lt;0,MAX(I38:I57),IF(MIN(I38:I57)&gt;=0,MIN(I38:I57),IF(ABS(DMAX(I37:I57,1,criteria!I1:I2))&lt;MIN(DMIN(I37:I57,1,criteria!I3:I4)),DMAX(I37:I57,1,criteria!I1:I2),DMIN(I37:I57,1,criteria!I3:I4))))</f>
        <v>-0.26599027253225094</v>
      </c>
      <c r="J59" s="10">
        <f>IF(MAX(J38:J57)&lt;0,MAX(J38:J57),IF(MIN(J38:J57)&gt;=0,MIN(J38:J57),IF(ABS(DMAX(J37:J57,1,criteria!J1:J2))&lt;MIN(DMIN(J37:J57,1,criteria!J3:J4)),DMAX(J37:J57,1,criteria!J1:J2),DMIN(J37:J57,1,criteria!J3:J4))))</f>
        <v>-0.028037033342239295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0.15855259133281022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0.09539083184533712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0.621190223012053</v>
      </c>
    </row>
    <row r="60" spans="1:13" ht="12.75">
      <c r="A60" s="7" t="s">
        <v>7</v>
      </c>
      <c r="B60" s="10">
        <f aca="true" t="shared" si="12" ref="B60:K60">IF(ISERR(AVERAGE(B38:B57)),"",AVERAGE(B38:B57))</f>
        <v>2.6645352591003756E-16</v>
      </c>
      <c r="C60" s="10">
        <f t="shared" si="12"/>
        <v>-4.884981308350689E-16</v>
      </c>
      <c r="D60" s="10">
        <f t="shared" si="12"/>
        <v>-6.217248937900876E-16</v>
      </c>
      <c r="E60" s="10">
        <f t="shared" si="12"/>
        <v>-6.453171330633722E-16</v>
      </c>
      <c r="F60" s="10">
        <f t="shared" si="12"/>
        <v>-6.827871601444713E-15</v>
      </c>
      <c r="G60" s="10">
        <f t="shared" si="12"/>
        <v>2.6645352591003756E-16</v>
      </c>
      <c r="H60" s="10">
        <f t="shared" si="12"/>
        <v>4.1374311384364166E-15</v>
      </c>
      <c r="I60" s="10">
        <f t="shared" si="12"/>
        <v>2.969476516530752E-14</v>
      </c>
      <c r="J60" s="10">
        <f t="shared" si="12"/>
        <v>-2.9036032837363264E-14</v>
      </c>
      <c r="K60" s="10">
        <f t="shared" si="12"/>
        <v>-1.8503717077085944E-15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  <v>0.9999999999999973</v>
      </c>
      <c r="C61" s="10">
        <f t="shared" si="13"/>
        <v>1.0000000000000018</v>
      </c>
      <c r="D61" s="10">
        <f t="shared" si="13"/>
        <v>1.0000000000000118</v>
      </c>
      <c r="E61" s="10">
        <f t="shared" si="13"/>
        <v>1.0000000000000024</v>
      </c>
      <c r="F61" s="10">
        <f t="shared" si="13"/>
        <v>1.0000000000001639</v>
      </c>
      <c r="G61" s="10">
        <f t="shared" si="13"/>
        <v>0.9999999999999998</v>
      </c>
      <c r="H61" s="10">
        <f t="shared" si="13"/>
        <v>0.9999999999998997</v>
      </c>
      <c r="I61" s="10">
        <f t="shared" si="13"/>
        <v>0.9999999999950105</v>
      </c>
      <c r="J61" s="10">
        <f t="shared" si="13"/>
        <v>1.0000000000016744</v>
      </c>
      <c r="K61" s="10">
        <f t="shared" si="13"/>
        <v>0.9999999999999938</v>
      </c>
      <c r="L61" s="24"/>
      <c r="M61" s="24"/>
    </row>
    <row r="62" spans="1:13" ht="12.75">
      <c r="A62" s="22" t="s">
        <v>9</v>
      </c>
      <c r="B62" s="10">
        <f aca="true" t="shared" si="14" ref="B62:K63">B30</f>
        <v>0.6726666666666666</v>
      </c>
      <c r="C62" s="10">
        <f t="shared" si="14"/>
        <v>3.8733333333333335</v>
      </c>
      <c r="D62" s="10">
        <f t="shared" si="14"/>
        <v>8.674666666666667</v>
      </c>
      <c r="E62" s="10">
        <f t="shared" si="14"/>
        <v>1.2653333333333334</v>
      </c>
      <c r="F62" s="10">
        <f t="shared" si="14"/>
        <v>7.600000000000002</v>
      </c>
      <c r="G62" s="10">
        <f t="shared" si="14"/>
        <v>0.9046666666666666</v>
      </c>
      <c r="H62" s="10">
        <f t="shared" si="14"/>
        <v>9.064666666666666</v>
      </c>
      <c r="I62" s="10">
        <f t="shared" si="14"/>
        <v>9.82333333333333</v>
      </c>
      <c r="J62" s="10">
        <f t="shared" si="14"/>
        <v>9.444000000000004</v>
      </c>
      <c r="K62" s="10">
        <f t="shared" si="14"/>
        <v>5.660566666666667</v>
      </c>
      <c r="L62" s="24"/>
      <c r="M62" s="24"/>
    </row>
    <row r="63" spans="1:13" ht="12.75">
      <c r="A63" s="22" t="s">
        <v>10</v>
      </c>
      <c r="B63" s="10">
        <f t="shared" si="14"/>
        <v>0.11054841645610508</v>
      </c>
      <c r="C63" s="10">
        <f t="shared" si="14"/>
        <v>0.49770425335687346</v>
      </c>
      <c r="D63" s="10">
        <f t="shared" si="14"/>
        <v>0.4025431062395039</v>
      </c>
      <c r="E63" s="10">
        <f t="shared" si="14"/>
        <v>0.1618141202856209</v>
      </c>
      <c r="F63" s="10">
        <f t="shared" si="14"/>
        <v>0.323860640223044</v>
      </c>
      <c r="G63" s="10">
        <f t="shared" si="14"/>
        <v>0.169025216490096</v>
      </c>
      <c r="H63" s="10">
        <f t="shared" si="14"/>
        <v>0.25820442252125964</v>
      </c>
      <c r="I63" s="10">
        <f t="shared" si="14"/>
        <v>0.08772250620744314</v>
      </c>
      <c r="J63" s="10">
        <f t="shared" si="14"/>
        <v>0.14266844680663476</v>
      </c>
      <c r="K63" s="10">
        <f t="shared" si="14"/>
        <v>0.1572559182019043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24,2002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1" t="s">
        <v>51</v>
      </c>
      <c r="C4" s="31"/>
      <c r="D4" s="31"/>
      <c r="E4" s="31"/>
      <c r="F4" s="31"/>
      <c r="G4" s="31"/>
      <c r="H4" s="31"/>
      <c r="I4" s="31"/>
      <c r="J4" s="31"/>
      <c r="K4" s="31"/>
    </row>
    <row r="5" spans="1:11" ht="12.75">
      <c r="A5" s="1"/>
      <c r="B5" s="37" t="s">
        <v>12</v>
      </c>
      <c r="C5" s="37"/>
      <c r="D5" s="37"/>
      <c r="E5" s="37"/>
      <c r="F5" s="37"/>
      <c r="G5" s="37"/>
      <c r="H5" s="37"/>
      <c r="I5" s="37"/>
      <c r="J5" s="37"/>
      <c r="K5" s="20"/>
    </row>
    <row r="6" spans="1:11" ht="12.75">
      <c r="A6" s="1"/>
      <c r="B6" s="34"/>
      <c r="C6" s="34"/>
      <c r="D6" s="34"/>
      <c r="E6" s="34"/>
      <c r="F6" s="34"/>
      <c r="G6" s="34"/>
      <c r="H6" s="34"/>
      <c r="I6" s="34"/>
      <c r="J6" s="34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GARRETT</v>
      </c>
      <c r="B8" s="30">
        <v>0.92</v>
      </c>
      <c r="C8" s="30">
        <v>0.64</v>
      </c>
      <c r="D8" s="30">
        <v>6.4</v>
      </c>
      <c r="E8" s="30">
        <v>0.77</v>
      </c>
      <c r="F8" s="30">
        <v>1.07</v>
      </c>
      <c r="G8" s="30">
        <v>1.11</v>
      </c>
      <c r="H8" s="30">
        <v>5.05</v>
      </c>
      <c r="I8" s="30">
        <v>8.71</v>
      </c>
      <c r="J8" s="10">
        <f>IF(ISERR(AVERAGE(H8:I8)),"",AVERAGE(H8:I8))</f>
        <v>6.880000000000001</v>
      </c>
      <c r="K8" s="30">
        <f>IF(ISBLANK(1!A8),"",weighting!$B$2*B8+weighting!$C$2*C8+weighting!$D$2*D8+weighting!$E$2*E8+weighting!$F$2*F8+weighting!$G$2*G8+weighting!$J$2*J8)</f>
        <v>2.6255000000000006</v>
      </c>
    </row>
    <row r="9" spans="1:11" ht="12.75">
      <c r="A9" s="22" t="str">
        <f>IF(1!A9&lt;&gt;"",1!A9,"")</f>
        <v>HILLS</v>
      </c>
      <c r="B9" s="30">
        <v>1.23</v>
      </c>
      <c r="C9" s="30">
        <v>0.65</v>
      </c>
      <c r="D9" s="30">
        <v>6.01</v>
      </c>
      <c r="E9" s="30">
        <v>1</v>
      </c>
      <c r="F9" s="30">
        <v>1.12</v>
      </c>
      <c r="G9" s="30">
        <v>1.16</v>
      </c>
      <c r="H9" s="30">
        <v>5.63</v>
      </c>
      <c r="I9" s="30">
        <v>8.97</v>
      </c>
      <c r="J9" s="10">
        <f aca="true" t="shared" si="0" ref="J9:J27">IF(ISERR(AVERAGE(H9:I9)),"",AVERAGE(H9:I9))</f>
        <v>7.300000000000001</v>
      </c>
      <c r="K9" s="30">
        <f>IF(ISBLANK(1!A9),"",weighting!$B$2*B9+weighting!$C$2*C9+weighting!$D$2*D9+weighting!$E$2*E9+weighting!$F$2*F9+weighting!$G$2*G9+weighting!$J$2*J9)</f>
        <v>2.6605</v>
      </c>
    </row>
    <row r="10" spans="1:11" ht="12.75">
      <c r="A10" s="22" t="str">
        <f>IF(1!A10&lt;&gt;"",1!A10,"")</f>
        <v>ADAMS</v>
      </c>
      <c r="B10" s="30">
        <v>1.34</v>
      </c>
      <c r="C10" s="30">
        <v>0.65</v>
      </c>
      <c r="D10" s="30">
        <v>6.46</v>
      </c>
      <c r="E10" s="30">
        <v>1.01</v>
      </c>
      <c r="F10" s="30">
        <v>1.16</v>
      </c>
      <c r="G10" s="30">
        <v>0.75</v>
      </c>
      <c r="H10" s="30">
        <v>5.65</v>
      </c>
      <c r="I10" s="30">
        <v>8.6</v>
      </c>
      <c r="J10" s="10">
        <f t="shared" si="0"/>
        <v>7.125</v>
      </c>
      <c r="K10" s="30">
        <f>IF(ISBLANK(1!A10),"",weighting!$B$2*B10+weighting!$C$2*C10+weighting!$D$2*D10+weighting!$E$2*E10+weighting!$F$2*F10+weighting!$G$2*G10+weighting!$J$2*J10)</f>
        <v>2.711</v>
      </c>
    </row>
    <row r="11" spans="1:11" ht="12.75">
      <c r="A11" s="22" t="str">
        <f>IF(1!A11&lt;&gt;"",1!A11,"")</f>
        <v>CUNNIFF</v>
      </c>
      <c r="B11" s="30">
        <v>0.91</v>
      </c>
      <c r="C11" s="30">
        <v>0.65</v>
      </c>
      <c r="D11" s="30">
        <v>6.34</v>
      </c>
      <c r="E11" s="30">
        <v>0.64</v>
      </c>
      <c r="F11" s="30">
        <v>1.14</v>
      </c>
      <c r="G11" s="30">
        <v>0.93</v>
      </c>
      <c r="H11" s="30">
        <v>6.6</v>
      </c>
      <c r="I11" s="30">
        <v>9.29</v>
      </c>
      <c r="J11" s="10">
        <f t="shared" si="0"/>
        <v>7.944999999999999</v>
      </c>
      <c r="K11" s="30">
        <f>IF(ISBLANK(1!A11),"",weighting!$B$2*B11+weighting!$C$2*C11+weighting!$D$2*D11+weighting!$E$2*E11+weighting!$F$2*F11+weighting!$G$2*G11+weighting!$J$2*J11)</f>
        <v>2.7039999999999997</v>
      </c>
    </row>
    <row r="12" spans="1:11" ht="12.75">
      <c r="A12" s="22" t="str">
        <f>IF(1!A12&lt;&gt;"",1!A12,"")</f>
        <v>TSCHIRHART</v>
      </c>
      <c r="B12" s="30">
        <v>1.16</v>
      </c>
      <c r="C12" s="30">
        <v>0.71</v>
      </c>
      <c r="D12" s="30">
        <v>5.65</v>
      </c>
      <c r="E12" s="30">
        <v>2.1</v>
      </c>
      <c r="F12" s="30">
        <v>1.6</v>
      </c>
      <c r="G12" s="30">
        <v>0.75</v>
      </c>
      <c r="H12" s="30">
        <v>5.53</v>
      </c>
      <c r="I12" s="30">
        <v>8.8</v>
      </c>
      <c r="J12" s="10">
        <f t="shared" si="0"/>
        <v>7.165000000000001</v>
      </c>
      <c r="K12" s="30">
        <f>IF(ISBLANK(1!A12),"",weighting!$B$2*B12+weighting!$C$2*C12+weighting!$D$2*D12+weighting!$E$2*E12+weighting!$F$2*F12+weighting!$G$2*G12+weighting!$J$2*J12)</f>
        <v>2.8455000000000004</v>
      </c>
    </row>
    <row r="13" spans="1:11" ht="12.75">
      <c r="A13" s="22" t="str">
        <f>IF(1!A13&lt;&gt;"",1!A13,"")</f>
        <v>CAPRONI</v>
      </c>
      <c r="B13" s="30">
        <v>1.12</v>
      </c>
      <c r="C13" s="30">
        <v>0.75</v>
      </c>
      <c r="D13" s="30">
        <v>6.05</v>
      </c>
      <c r="E13" s="30">
        <v>1.5</v>
      </c>
      <c r="F13" s="30">
        <v>1.39</v>
      </c>
      <c r="G13" s="30">
        <v>1.63</v>
      </c>
      <c r="H13" s="30">
        <v>5.96</v>
      </c>
      <c r="I13" s="30">
        <v>8.58</v>
      </c>
      <c r="J13" s="10">
        <f t="shared" si="0"/>
        <v>7.27</v>
      </c>
      <c r="K13" s="30">
        <f>IF(ISBLANK(1!A13),"",weighting!$B$2*B13+weighting!$C$2*C13+weighting!$D$2*D13+weighting!$E$2*E13+weighting!$F$2*F13+weighting!$G$2*G13+weighting!$J$2*J13)</f>
        <v>2.8729999999999998</v>
      </c>
    </row>
    <row r="14" spans="1:11" ht="12.75">
      <c r="A14" s="22">
        <f>IF(1!A14&lt;&gt;"",1!A14,"")</f>
      </c>
      <c r="B14" s="30"/>
      <c r="C14" s="30"/>
      <c r="D14" s="30"/>
      <c r="E14" s="30"/>
      <c r="F14" s="30"/>
      <c r="G14" s="30"/>
      <c r="H14" s="30"/>
      <c r="I14" s="30"/>
      <c r="J14" s="10">
        <f t="shared" si="0"/>
      </c>
      <c r="K14" s="30">
        <f>IF(ISBLANK(1!A14),"",weighting!$B$2*B14+weighting!$C$2*C14+weighting!$D$2*D14+weighting!$E$2*E14+weighting!$F$2*F14+weighting!$G$2*G14+weighting!$J$2*J14)</f>
      </c>
    </row>
    <row r="15" spans="1:11" ht="12.75">
      <c r="A15" s="22" t="str">
        <f>IF(1!A15&lt;&gt;"",1!A15,"")</f>
        <v>WALKER</v>
      </c>
      <c r="B15" s="30">
        <v>1.02</v>
      </c>
      <c r="C15" s="30">
        <v>0.66</v>
      </c>
      <c r="D15" s="30">
        <v>6.09</v>
      </c>
      <c r="E15" s="30">
        <v>1.22</v>
      </c>
      <c r="F15" s="30">
        <v>1.24</v>
      </c>
      <c r="G15" s="30">
        <v>0.9</v>
      </c>
      <c r="H15" s="30">
        <v>6.04</v>
      </c>
      <c r="I15" s="30">
        <v>8.24</v>
      </c>
      <c r="J15" s="10">
        <f t="shared" si="0"/>
        <v>7.140000000000001</v>
      </c>
      <c r="K15" s="30">
        <f>IF(ISBLANK(1!A15),"",weighting!$B$2*B15+weighting!$C$2*C15+weighting!$D$2*D15+weighting!$E$2*E15+weighting!$F$2*F15+weighting!$G$2*G15+weighting!$J$2*J15)</f>
        <v>2.6940000000000004</v>
      </c>
    </row>
    <row r="16" spans="1:11" ht="12.75">
      <c r="A16" s="22" t="str">
        <f>IF(1!A16&lt;&gt;"",1!A16,"")</f>
        <v>KOBRINETZ</v>
      </c>
      <c r="B16" s="30">
        <v>1.42</v>
      </c>
      <c r="C16" s="30">
        <v>0.65</v>
      </c>
      <c r="D16" s="30">
        <v>5.7</v>
      </c>
      <c r="E16" s="30">
        <v>1.39</v>
      </c>
      <c r="F16" s="30">
        <v>1.36</v>
      </c>
      <c r="G16" s="30">
        <v>1</v>
      </c>
      <c r="H16" s="30">
        <v>5.39</v>
      </c>
      <c r="I16" s="30">
        <v>8.64</v>
      </c>
      <c r="J16" s="10">
        <f t="shared" si="0"/>
        <v>7.015000000000001</v>
      </c>
      <c r="K16" s="30">
        <f>IF(ISBLANK(1!A16),"",weighting!$B$2*B16+weighting!$C$2*C16+weighting!$D$2*D16+weighting!$E$2*E16+weighting!$F$2*F16+weighting!$G$2*G16+weighting!$J$2*J16)</f>
        <v>2.6940000000000004</v>
      </c>
    </row>
    <row r="17" spans="1:11" ht="12.75">
      <c r="A17" s="22">
        <f>IF(1!A17&lt;&gt;"",1!A17,"")</f>
      </c>
      <c r="B17" s="30"/>
      <c r="C17" s="30"/>
      <c r="D17" s="30"/>
      <c r="E17" s="30"/>
      <c r="F17" s="30"/>
      <c r="G17" s="30"/>
      <c r="H17" s="30"/>
      <c r="I17" s="30"/>
      <c r="J17" s="10">
        <f t="shared" si="0"/>
      </c>
      <c r="K17" s="30">
        <f>IF(ISBLANK(1!A17),"",weighting!$B$2*B17+weighting!$C$2*C17+weighting!$D$2*D17+weighting!$E$2*E17+weighting!$F$2*F17+weighting!$G$2*G17+weighting!$J$2*J17)</f>
      </c>
    </row>
    <row r="18" spans="1:11" ht="12.75">
      <c r="A18" s="22">
        <f>IF(1!A18&lt;&gt;"",1!A18,"")</f>
      </c>
      <c r="B18" s="30"/>
      <c r="C18" s="30"/>
      <c r="D18" s="30"/>
      <c r="E18" s="30"/>
      <c r="F18" s="30"/>
      <c r="G18" s="30"/>
      <c r="H18" s="30"/>
      <c r="I18" s="30"/>
      <c r="J18" s="10">
        <f t="shared" si="0"/>
      </c>
      <c r="K18" s="30">
        <f>IF(ISBLANK(1!A18),"",weighting!$B$2*B18+weighting!$C$2*C18+weighting!$D$2*D18+weighting!$E$2*E18+weighting!$F$2*F18+weighting!$G$2*G18+weighting!$J$2*J18)</f>
      </c>
    </row>
    <row r="19" spans="1:11" ht="12.75">
      <c r="A19" s="22" t="str">
        <f>IF(1!A19&lt;&gt;"",1!A19,"")</f>
        <v>RODRIGUEZ</v>
      </c>
      <c r="B19" s="30">
        <v>1.48</v>
      </c>
      <c r="C19" s="30">
        <v>0.62</v>
      </c>
      <c r="D19" s="30">
        <v>5.66</v>
      </c>
      <c r="E19" s="30">
        <v>1.55</v>
      </c>
      <c r="F19" s="30">
        <v>1.14</v>
      </c>
      <c r="G19" s="30">
        <v>0.75</v>
      </c>
      <c r="H19" s="30">
        <v>4.44</v>
      </c>
      <c r="I19" s="30">
        <v>8.6</v>
      </c>
      <c r="J19" s="10">
        <f t="shared" si="0"/>
        <v>6.52</v>
      </c>
      <c r="K19" s="30">
        <f>IF(ISBLANK(1!A19),"",weighting!$B$2*B19+weighting!$C$2*C19+weighting!$D$2*D19+weighting!$E$2*E19+weighting!$F$2*F19+weighting!$G$2*G19+weighting!$J$2*J19)</f>
        <v>2.5695</v>
      </c>
    </row>
    <row r="20" spans="1:11" ht="12.75">
      <c r="A20" s="22" t="str">
        <f>IF(1!A20&lt;&gt;"",1!A20,"")</f>
        <v>LOPEZ</v>
      </c>
      <c r="B20" s="30">
        <v>0.88</v>
      </c>
      <c r="C20" s="30">
        <v>0.63</v>
      </c>
      <c r="D20" s="30">
        <v>6.72</v>
      </c>
      <c r="E20" s="30">
        <v>0.98</v>
      </c>
      <c r="F20" s="30">
        <v>1.29</v>
      </c>
      <c r="G20" s="30">
        <v>0.75</v>
      </c>
      <c r="H20" s="30">
        <v>4.41</v>
      </c>
      <c r="I20" s="30">
        <v>8.77</v>
      </c>
      <c r="J20" s="10">
        <f t="shared" si="0"/>
        <v>6.59</v>
      </c>
      <c r="K20" s="30">
        <f>IF(ISBLANK(1!A20),"",weighting!$B$2*B20+weighting!$C$2*C20+weighting!$D$2*D20+weighting!$E$2*E20+weighting!$F$2*F20+weighting!$G$2*G20+weighting!$J$2*J20)</f>
        <v>2.7190000000000003</v>
      </c>
    </row>
    <row r="21" spans="1:11" ht="12.75">
      <c r="A21" s="22" t="str">
        <f>IF(1!A21&lt;&gt;"",1!A21,"")</f>
        <v>CASTILLO</v>
      </c>
      <c r="B21" s="30">
        <v>1.58</v>
      </c>
      <c r="C21" s="30">
        <v>0.65</v>
      </c>
      <c r="D21" s="30">
        <v>5.58</v>
      </c>
      <c r="E21" s="30">
        <v>1.26</v>
      </c>
      <c r="F21" s="30">
        <v>1.28</v>
      </c>
      <c r="G21" s="30">
        <v>0.75</v>
      </c>
      <c r="H21" s="30">
        <v>5</v>
      </c>
      <c r="I21" s="30">
        <v>8.65</v>
      </c>
      <c r="J21" s="10">
        <f t="shared" si="0"/>
        <v>6.825</v>
      </c>
      <c r="K21" s="30">
        <f>IF(ISBLANK(1!A21),"",weighting!$B$2*B21+weighting!$C$2*C21+weighting!$D$2*D21+weighting!$E$2*E21+weighting!$F$2*F21+weighting!$G$2*G21+weighting!$J$2*J21)</f>
        <v>2.5905000000000005</v>
      </c>
    </row>
    <row r="22" spans="1:11" ht="12.75">
      <c r="A22" s="22" t="str">
        <f>IF(1!A22&lt;&gt;"",1!A22,"")</f>
        <v>GARCIA, P</v>
      </c>
      <c r="B22" s="30">
        <v>1.17</v>
      </c>
      <c r="C22" s="30">
        <v>0.66</v>
      </c>
      <c r="D22" s="30">
        <v>5.65</v>
      </c>
      <c r="E22" s="30">
        <v>1.28</v>
      </c>
      <c r="F22" s="30">
        <v>1.13</v>
      </c>
      <c r="G22" s="30">
        <v>1.21</v>
      </c>
      <c r="H22" s="30">
        <v>4.09</v>
      </c>
      <c r="I22" s="30">
        <v>8.31</v>
      </c>
      <c r="J22" s="10">
        <f t="shared" si="0"/>
        <v>6.2</v>
      </c>
      <c r="K22" s="30">
        <f>IF(ISBLANK(1!A22),"",weighting!$B$2*B22+weighting!$C$2*C22+weighting!$D$2*D22+weighting!$E$2*E22+weighting!$F$2*F22+weighting!$G$2*G22+weighting!$J$2*J22)</f>
        <v>2.5265000000000004</v>
      </c>
    </row>
    <row r="23" spans="1:11" ht="12.75">
      <c r="A23" s="22" t="str">
        <f>IF(1!A23&lt;&gt;"",1!A23,"")</f>
        <v>RAMIREZ</v>
      </c>
      <c r="B23" s="30">
        <v>1.26</v>
      </c>
      <c r="C23" s="30">
        <v>0.7</v>
      </c>
      <c r="D23" s="30">
        <v>5.98</v>
      </c>
      <c r="E23" s="30">
        <v>1.58</v>
      </c>
      <c r="F23" s="30">
        <v>1.09</v>
      </c>
      <c r="G23" s="30">
        <v>1.11</v>
      </c>
      <c r="H23" s="30">
        <v>5.43</v>
      </c>
      <c r="I23" s="30">
        <v>8.47</v>
      </c>
      <c r="J23" s="10">
        <f t="shared" si="0"/>
        <v>6.95</v>
      </c>
      <c r="K23" s="30">
        <f>IF(ISBLANK(1!A23),"",weighting!$B$2*B23+weighting!$C$2*C23+weighting!$D$2*D23+weighting!$E$2*E23+weighting!$F$2*F23+weighting!$G$2*G23+weighting!$J$2*J23)</f>
        <v>2.6990000000000007</v>
      </c>
    </row>
    <row r="24" spans="1:11" ht="12.75">
      <c r="A24" s="22">
        <f>IF(1!A24&lt;&gt;"",1!A24,"")</f>
      </c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IF(ISBLANK(1!A24),"",weighting!$B$2*B24+weighting!$C$2*C24+weighting!$D$2*D24+weighting!$E$2*E24+weighting!$F$2*F24+weighting!$G$2*G24+weighting!$J$2*J24)</f>
      </c>
    </row>
    <row r="25" spans="1:11" ht="12.75">
      <c r="A25" s="22" t="str">
        <f>IF(1!A25&lt;&gt;"",1!A25,"")</f>
        <v>GARCIA, O</v>
      </c>
      <c r="B25" s="30">
        <v>1.32</v>
      </c>
      <c r="C25" s="30">
        <v>0.64</v>
      </c>
      <c r="D25" s="30">
        <v>6.43</v>
      </c>
      <c r="E25" s="30">
        <v>1.88</v>
      </c>
      <c r="F25" s="30">
        <v>1.32</v>
      </c>
      <c r="G25" s="30">
        <v>1.16</v>
      </c>
      <c r="H25" s="30">
        <v>5.87</v>
      </c>
      <c r="I25" s="30">
        <v>9.2</v>
      </c>
      <c r="J25" s="10">
        <f t="shared" si="0"/>
        <v>7.535</v>
      </c>
      <c r="K25" s="30">
        <f>IF(ISBLANK(1!A25),"",weighting!$B$2*B25+weighting!$C$2*C25+weighting!$D$2*D25+weighting!$E$2*E25+weighting!$F$2*F25+weighting!$G$2*G25+weighting!$J$2*J25)</f>
        <v>2.9635</v>
      </c>
    </row>
    <row r="26" spans="1:11" ht="12.75">
      <c r="A26" s="22" t="str">
        <f>IF(1!A26&lt;&gt;"",1!A26,"")</f>
        <v>VIERA</v>
      </c>
      <c r="B26" s="30">
        <v>1.11</v>
      </c>
      <c r="C26" s="30">
        <v>0.64</v>
      </c>
      <c r="D26" s="30">
        <v>6.87</v>
      </c>
      <c r="E26" s="30">
        <v>1.14</v>
      </c>
      <c r="F26" s="30">
        <v>1.86</v>
      </c>
      <c r="G26" s="30">
        <v>1.42</v>
      </c>
      <c r="H26" s="30">
        <v>7.22</v>
      </c>
      <c r="I26" s="30">
        <v>8.3</v>
      </c>
      <c r="J26" s="10">
        <f t="shared" si="0"/>
        <v>7.76</v>
      </c>
      <c r="K26" s="30">
        <f>IF(ISBLANK(1!A26),"",weighting!$B$2*B26+weighting!$C$2*C26+weighting!$D$2*D26+weighting!$E$2*E26+weighting!$F$2*F26+weighting!$G$2*G26+weighting!$J$2*J26)</f>
        <v>3.1405000000000003</v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1.58</v>
      </c>
      <c r="C28" s="8">
        <f t="shared" si="1"/>
        <v>0.75</v>
      </c>
      <c r="D28" s="8">
        <f t="shared" si="1"/>
        <v>6.87</v>
      </c>
      <c r="E28" s="8">
        <f t="shared" si="1"/>
        <v>2.1</v>
      </c>
      <c r="F28" s="8">
        <f t="shared" si="1"/>
        <v>1.86</v>
      </c>
      <c r="G28" s="8">
        <f t="shared" si="1"/>
        <v>1.63</v>
      </c>
      <c r="H28" s="8">
        <f t="shared" si="1"/>
        <v>7.22</v>
      </c>
      <c r="I28" s="8">
        <f t="shared" si="1"/>
        <v>9.29</v>
      </c>
      <c r="J28" s="8">
        <f t="shared" si="1"/>
        <v>7.944999999999999</v>
      </c>
      <c r="K28" s="8">
        <f t="shared" si="1"/>
        <v>3.1405000000000003</v>
      </c>
    </row>
    <row r="29" spans="1:11" ht="12.75">
      <c r="A29" s="7" t="s">
        <v>1</v>
      </c>
      <c r="B29" s="8">
        <f aca="true" t="shared" si="2" ref="B29:K29">IF(COUNTBLANK(B8:B27)=20,"",MIN(B8:B27))</f>
        <v>0.88</v>
      </c>
      <c r="C29" s="8">
        <f t="shared" si="2"/>
        <v>0.62</v>
      </c>
      <c r="D29" s="8">
        <f t="shared" si="2"/>
        <v>5.58</v>
      </c>
      <c r="E29" s="8">
        <f t="shared" si="2"/>
        <v>0.64</v>
      </c>
      <c r="F29" s="8">
        <f t="shared" si="2"/>
        <v>1.07</v>
      </c>
      <c r="G29" s="8">
        <f t="shared" si="2"/>
        <v>0.75</v>
      </c>
      <c r="H29" s="8">
        <f t="shared" si="2"/>
        <v>4.09</v>
      </c>
      <c r="I29" s="8">
        <f t="shared" si="2"/>
        <v>8.24</v>
      </c>
      <c r="J29" s="8">
        <f t="shared" si="2"/>
        <v>6.2</v>
      </c>
      <c r="K29" s="8">
        <f t="shared" si="2"/>
        <v>2.5265000000000004</v>
      </c>
    </row>
    <row r="30" spans="1:11" ht="12.75">
      <c r="A30" s="7" t="s">
        <v>2</v>
      </c>
      <c r="B30" s="8">
        <f aca="true" t="shared" si="3" ref="B30:K30">IF(ISERR(AVERAGE(B8:B27)),"",AVERAGE(B8:B27))</f>
        <v>1.1946666666666668</v>
      </c>
      <c r="C30" s="8">
        <f t="shared" si="3"/>
        <v>0.6600000000000001</v>
      </c>
      <c r="D30" s="8">
        <f t="shared" si="3"/>
        <v>6.106</v>
      </c>
      <c r="E30" s="8">
        <f t="shared" si="3"/>
        <v>1.2866666666666666</v>
      </c>
      <c r="F30" s="8">
        <f t="shared" si="3"/>
        <v>1.2793333333333332</v>
      </c>
      <c r="G30" s="8">
        <f t="shared" si="3"/>
        <v>1.0253333333333334</v>
      </c>
      <c r="H30" s="8">
        <f t="shared" si="3"/>
        <v>5.487333333333334</v>
      </c>
      <c r="I30" s="8">
        <f t="shared" si="3"/>
        <v>8.675333333333334</v>
      </c>
      <c r="J30" s="8">
        <f t="shared" si="3"/>
        <v>7.081333333333334</v>
      </c>
      <c r="K30" s="8">
        <f t="shared" si="3"/>
        <v>2.7344000000000004</v>
      </c>
    </row>
    <row r="31" spans="1:11" ht="12.75">
      <c r="A31" s="7" t="s">
        <v>3</v>
      </c>
      <c r="B31" s="8">
        <f aca="true" t="shared" si="4" ref="B31:K31">IF(ISERR(STDEV(B8:B27)),"",STDEV(B8:B27))</f>
        <v>0.2110472752275005</v>
      </c>
      <c r="C31" s="8">
        <f t="shared" si="4"/>
        <v>0.03422613871631509</v>
      </c>
      <c r="D31" s="8">
        <f t="shared" si="4"/>
        <v>0.41549969915752416</v>
      </c>
      <c r="E31" s="8">
        <f t="shared" si="4"/>
        <v>0.395486439476152</v>
      </c>
      <c r="F31" s="8">
        <f t="shared" si="4"/>
        <v>0.214225070783934</v>
      </c>
      <c r="G31" s="8">
        <f t="shared" si="4"/>
        <v>0.2686704478051306</v>
      </c>
      <c r="H31" s="8">
        <f t="shared" si="4"/>
        <v>0.8287552341284099</v>
      </c>
      <c r="I31" s="8">
        <f t="shared" si="4"/>
        <v>0.3040175433534155</v>
      </c>
      <c r="J31" s="8">
        <f t="shared" si="4"/>
        <v>0.46052945720373706</v>
      </c>
      <c r="K31" s="8">
        <f t="shared" si="4"/>
        <v>0.16116220755144972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3" t="str">
        <f>B4</f>
        <v>2B -screened</v>
      </c>
      <c r="C34" s="33"/>
      <c r="D34" s="33"/>
      <c r="E34" s="33"/>
      <c r="F34" s="33"/>
      <c r="G34" s="33"/>
      <c r="H34" s="33"/>
      <c r="I34" s="33"/>
      <c r="J34" s="33"/>
      <c r="K34" s="33"/>
    </row>
    <row r="35" spans="1:10" ht="12.75">
      <c r="A35" s="1"/>
      <c r="B35" s="36" t="s">
        <v>13</v>
      </c>
      <c r="C35" s="36"/>
      <c r="D35" s="36"/>
      <c r="E35" s="36"/>
      <c r="F35" s="36"/>
      <c r="G35" s="36"/>
      <c r="H35" s="36"/>
      <c r="I35" s="36"/>
      <c r="J35" s="36"/>
    </row>
    <row r="36" spans="1:10" ht="12.75">
      <c r="A36" s="1"/>
      <c r="B36" s="35"/>
      <c r="C36" s="35"/>
      <c r="D36" s="35"/>
      <c r="E36" s="35"/>
      <c r="F36" s="35"/>
      <c r="G36" s="35"/>
      <c r="H36" s="35"/>
      <c r="I36" s="35"/>
      <c r="J36" s="35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GARRETT</v>
      </c>
      <c r="B38" s="10">
        <f aca="true" t="shared" si="7" ref="B38:K53">IF(ISNUMBER(B8),IF(B$31=0,0,(B8-B$30)/B$31),"")</f>
        <v>-1.301446163522306</v>
      </c>
      <c r="C38" s="10">
        <f t="shared" si="7"/>
        <v>-0.5843487097908134</v>
      </c>
      <c r="D38" s="10">
        <f t="shared" si="7"/>
        <v>0.7075817397608735</v>
      </c>
      <c r="E38" s="10">
        <f t="shared" si="7"/>
        <v>-1.3064080461292829</v>
      </c>
      <c r="F38" s="10">
        <f t="shared" si="7"/>
        <v>-0.9771654296450922</v>
      </c>
      <c r="G38" s="10">
        <f t="shared" si="7"/>
        <v>0.3151320413478309</v>
      </c>
      <c r="H38" s="10">
        <f t="shared" si="7"/>
        <v>-0.5276990302127881</v>
      </c>
      <c r="I38" s="10">
        <f t="shared" si="7"/>
        <v>0.11402850731665494</v>
      </c>
      <c r="J38" s="10">
        <f t="shared" si="7"/>
        <v>-0.4371779702340821</v>
      </c>
      <c r="K38" s="10">
        <f t="shared" si="7"/>
        <v>-0.6757167307058284</v>
      </c>
      <c r="L38" s="10">
        <f aca="true" t="shared" si="8" ref="L38:L57">IF(ISERR(AVERAGE(B38:K38)),"",AVERAGE(B38:K38))</f>
        <v>-0.4673219791814834</v>
      </c>
      <c r="M38" s="10">
        <f aca="true" t="shared" si="9" ref="M38:M57">IF(ISERR(STDEV(B38:K38)),"",STDEV(B38:K38))</f>
        <v>0.6709899846507199</v>
      </c>
      <c r="N38" s="23"/>
      <c r="O38" s="23"/>
      <c r="P38" s="23"/>
      <c r="Q38" s="23"/>
    </row>
    <row r="39" spans="1:13" ht="12.75">
      <c r="A39" s="22" t="str">
        <f t="shared" si="6"/>
        <v>HILLS</v>
      </c>
      <c r="B39" s="10">
        <f t="shared" si="7"/>
        <v>0.16741904530748053</v>
      </c>
      <c r="C39" s="10">
        <f t="shared" si="7"/>
        <v>-0.29217435489540833</v>
      </c>
      <c r="D39" s="10">
        <f t="shared" si="7"/>
        <v>-0.2310470986974279</v>
      </c>
      <c r="E39" s="10">
        <f t="shared" si="7"/>
        <v>-0.7248457546265699</v>
      </c>
      <c r="F39" s="10">
        <f t="shared" si="7"/>
        <v>-0.743766043583366</v>
      </c>
      <c r="G39" s="10">
        <f t="shared" si="7"/>
        <v>0.5012336405689902</v>
      </c>
      <c r="H39" s="10">
        <f t="shared" si="7"/>
        <v>0.17214572022185362</v>
      </c>
      <c r="I39" s="10">
        <f t="shared" si="7"/>
        <v>0.9692423121915729</v>
      </c>
      <c r="J39" s="10">
        <f t="shared" si="7"/>
        <v>0.4748158087310558</v>
      </c>
      <c r="K39" s="10">
        <f t="shared" si="7"/>
        <v>-0.45854422772416137</v>
      </c>
      <c r="L39" s="10">
        <f t="shared" si="8"/>
        <v>-0.01655209525059802</v>
      </c>
      <c r="M39" s="10">
        <f t="shared" si="9"/>
        <v>0.5675131091382595</v>
      </c>
    </row>
    <row r="40" spans="1:13" ht="12.75">
      <c r="A40" s="22" t="str">
        <f t="shared" si="6"/>
        <v>ADAMS</v>
      </c>
      <c r="B40" s="10">
        <f t="shared" si="7"/>
        <v>0.6886292806986957</v>
      </c>
      <c r="C40" s="10">
        <f t="shared" si="7"/>
        <v>-0.29217435489540833</v>
      </c>
      <c r="D40" s="10">
        <f t="shared" si="7"/>
        <v>0.8519861764467649</v>
      </c>
      <c r="E40" s="10">
        <f t="shared" si="7"/>
        <v>-0.6995604376047128</v>
      </c>
      <c r="F40" s="10">
        <f t="shared" si="7"/>
        <v>-0.557046534733986</v>
      </c>
      <c r="G40" s="10">
        <f t="shared" si="7"/>
        <v>-1.0247994730445213</v>
      </c>
      <c r="H40" s="10">
        <f t="shared" si="7"/>
        <v>0.19627829782304873</v>
      </c>
      <c r="I40" s="10">
        <f t="shared" si="7"/>
        <v>-0.24779271782273765</v>
      </c>
      <c r="J40" s="10">
        <f t="shared" si="7"/>
        <v>0.0948184008289134</v>
      </c>
      <c r="K40" s="10">
        <f t="shared" si="7"/>
        <v>-0.14519533056489234</v>
      </c>
      <c r="L40" s="10">
        <f t="shared" si="8"/>
        <v>-0.1134856692868836</v>
      </c>
      <c r="M40" s="10">
        <f t="shared" si="9"/>
        <v>0.5903449872221299</v>
      </c>
    </row>
    <row r="41" spans="1:13" ht="12.75">
      <c r="A41" s="22" t="str">
        <f t="shared" si="6"/>
        <v>CUNNIFF</v>
      </c>
      <c r="B41" s="10">
        <f t="shared" si="7"/>
        <v>-1.3488289121942345</v>
      </c>
      <c r="C41" s="10">
        <f t="shared" si="7"/>
        <v>-0.29217435489540833</v>
      </c>
      <c r="D41" s="10">
        <f t="shared" si="7"/>
        <v>0.5631773030749799</v>
      </c>
      <c r="E41" s="10">
        <f t="shared" si="7"/>
        <v>-1.635117167413425</v>
      </c>
      <c r="F41" s="10">
        <f t="shared" si="7"/>
        <v>-0.6504062891586765</v>
      </c>
      <c r="G41" s="10">
        <f t="shared" si="7"/>
        <v>-0.3548337158483452</v>
      </c>
      <c r="H41" s="10">
        <f t="shared" si="7"/>
        <v>1.3425757338797883</v>
      </c>
      <c r="I41" s="10">
        <f t="shared" si="7"/>
        <v>2.0218131489606983</v>
      </c>
      <c r="J41" s="10">
        <f t="shared" si="7"/>
        <v>1.8753776835703722</v>
      </c>
      <c r="K41" s="10">
        <f t="shared" si="7"/>
        <v>-0.1886298311612274</v>
      </c>
      <c r="L41" s="10">
        <f t="shared" si="8"/>
        <v>0.1332953598814522</v>
      </c>
      <c r="M41" s="10">
        <f t="shared" si="9"/>
        <v>1.2784366134232554</v>
      </c>
    </row>
    <row r="42" spans="1:13" ht="12.75">
      <c r="A42" s="22" t="str">
        <f t="shared" si="6"/>
        <v>TSCHIRHART</v>
      </c>
      <c r="B42" s="10">
        <f t="shared" si="7"/>
        <v>-0.16426019539602002</v>
      </c>
      <c r="C42" s="10">
        <f t="shared" si="7"/>
        <v>1.460871774477019</v>
      </c>
      <c r="D42" s="10">
        <f t="shared" si="7"/>
        <v>-1.0974737188127803</v>
      </c>
      <c r="E42" s="10">
        <f t="shared" si="7"/>
        <v>2.0565391177777106</v>
      </c>
      <c r="F42" s="10">
        <f t="shared" si="7"/>
        <v>1.4968680626092041</v>
      </c>
      <c r="G42" s="10">
        <f t="shared" si="7"/>
        <v>-1.0247994730445213</v>
      </c>
      <c r="H42" s="10">
        <f t="shared" si="7"/>
        <v>0.05148283221588137</v>
      </c>
      <c r="I42" s="10">
        <f t="shared" si="7"/>
        <v>0.41006405515797245</v>
      </c>
      <c r="J42" s="10">
        <f t="shared" si="7"/>
        <v>0.18167495120654759</v>
      </c>
      <c r="K42" s="10">
        <f t="shared" si="7"/>
        <v>0.6893675737503918</v>
      </c>
      <c r="L42" s="10">
        <f t="shared" si="8"/>
        <v>0.40603349799414046</v>
      </c>
      <c r="M42" s="10">
        <f t="shared" si="9"/>
        <v>1.0496645947131031</v>
      </c>
    </row>
    <row r="43" spans="1:13" ht="12.75">
      <c r="A43" s="22" t="str">
        <f t="shared" si="6"/>
        <v>CAPRONI</v>
      </c>
      <c r="B43" s="10">
        <f t="shared" si="7"/>
        <v>-0.35379119008373355</v>
      </c>
      <c r="C43" s="10">
        <f t="shared" si="7"/>
        <v>2.6295691940586394</v>
      </c>
      <c r="D43" s="10">
        <f t="shared" si="7"/>
        <v>-0.13477747424016628</v>
      </c>
      <c r="E43" s="10">
        <f t="shared" si="7"/>
        <v>0.5394200964662847</v>
      </c>
      <c r="F43" s="10">
        <f t="shared" si="7"/>
        <v>0.5165906411499538</v>
      </c>
      <c r="G43" s="10">
        <f t="shared" si="7"/>
        <v>2.250588673247894</v>
      </c>
      <c r="H43" s="10">
        <f t="shared" si="7"/>
        <v>0.5703332506415636</v>
      </c>
      <c r="I43" s="10">
        <f t="shared" si="7"/>
        <v>-0.31357839512080693</v>
      </c>
      <c r="J43" s="10">
        <f t="shared" si="7"/>
        <v>0.4096733959478292</v>
      </c>
      <c r="K43" s="10">
        <f t="shared" si="7"/>
        <v>0.860003111807416</v>
      </c>
      <c r="L43" s="10">
        <f t="shared" si="8"/>
        <v>0.6974031303874872</v>
      </c>
      <c r="M43" s="10">
        <f t="shared" si="9"/>
        <v>1.0082049193619027</v>
      </c>
    </row>
    <row r="44" spans="1:13" ht="12.75">
      <c r="A44" s="22">
        <f t="shared" si="6"/>
      </c>
      <c r="B44" s="10">
        <f t="shared" si="7"/>
      </c>
      <c r="C44" s="10">
        <f t="shared" si="7"/>
      </c>
      <c r="D44" s="10">
        <f t="shared" si="7"/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</c>
      <c r="L44" s="10">
        <f t="shared" si="8"/>
      </c>
      <c r="M44" s="10">
        <f t="shared" si="9"/>
      </c>
    </row>
    <row r="45" spans="1:13" ht="12.75">
      <c r="A45" s="22" t="str">
        <f t="shared" si="6"/>
        <v>WALKER</v>
      </c>
      <c r="B45" s="10">
        <f t="shared" si="7"/>
        <v>-0.82761867680302</v>
      </c>
      <c r="C45" s="10">
        <f t="shared" si="7"/>
        <v>-3.243786960098803E-15</v>
      </c>
      <c r="D45" s="10">
        <f t="shared" si="7"/>
        <v>-0.03850784978290465</v>
      </c>
      <c r="E45" s="10">
        <f t="shared" si="7"/>
        <v>-0.16856878014571391</v>
      </c>
      <c r="F45" s="10">
        <f t="shared" si="7"/>
        <v>-0.18360751703522396</v>
      </c>
      <c r="G45" s="10">
        <f t="shared" si="7"/>
        <v>-0.46649467538104133</v>
      </c>
      <c r="H45" s="10">
        <f t="shared" si="7"/>
        <v>0.6668635610463418</v>
      </c>
      <c r="I45" s="10">
        <f t="shared" si="7"/>
        <v>-1.4319349091880076</v>
      </c>
      <c r="J45" s="10">
        <f t="shared" si="7"/>
        <v>0.1273896072205267</v>
      </c>
      <c r="K45" s="10">
        <f t="shared" si="7"/>
        <v>-0.25067911772741525</v>
      </c>
      <c r="L45" s="10">
        <f t="shared" si="8"/>
        <v>-0.2573158357796462</v>
      </c>
      <c r="M45" s="10">
        <f t="shared" si="9"/>
        <v>0.565516312434329</v>
      </c>
    </row>
    <row r="46" spans="1:13" ht="12.75">
      <c r="A46" s="22" t="str">
        <f t="shared" si="6"/>
        <v>KOBRINETZ</v>
      </c>
      <c r="B46" s="10">
        <f t="shared" si="7"/>
        <v>1.0676912700741237</v>
      </c>
      <c r="C46" s="10">
        <f t="shared" si="7"/>
        <v>-0.29217435489540833</v>
      </c>
      <c r="D46" s="10">
        <f t="shared" si="7"/>
        <v>-0.9771366882412039</v>
      </c>
      <c r="E46" s="10">
        <f t="shared" si="7"/>
        <v>0.26128160922585647</v>
      </c>
      <c r="F46" s="10">
        <f t="shared" si="7"/>
        <v>0.37655100951291903</v>
      </c>
      <c r="G46" s="10">
        <f t="shared" si="7"/>
        <v>-0.09429147693872142</v>
      </c>
      <c r="H46" s="10">
        <f t="shared" si="7"/>
        <v>-0.11744521099248108</v>
      </c>
      <c r="I46" s="10">
        <f t="shared" si="7"/>
        <v>-0.11622136322659331</v>
      </c>
      <c r="J46" s="10">
        <f t="shared" si="7"/>
        <v>-0.14403711270957392</v>
      </c>
      <c r="K46" s="10">
        <f t="shared" si="7"/>
        <v>-0.25067911772741525</v>
      </c>
      <c r="L46" s="10">
        <f t="shared" si="8"/>
        <v>-0.028646143591849804</v>
      </c>
      <c r="M46" s="10">
        <f t="shared" si="9"/>
        <v>0.5272315231889162</v>
      </c>
    </row>
    <row r="47" spans="1:13" ht="12.75">
      <c r="A47" s="22">
        <f t="shared" si="6"/>
      </c>
      <c r="B47" s="10">
        <f t="shared" si="7"/>
      </c>
      <c r="C47" s="10">
        <f t="shared" si="7"/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</c>
      <c r="L47" s="10">
        <f t="shared" si="8"/>
      </c>
      <c r="M47" s="10">
        <f t="shared" si="9"/>
      </c>
    </row>
    <row r="48" spans="1:13" ht="12.75">
      <c r="A48" s="22">
        <f t="shared" si="6"/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</c>
      <c r="L48" s="10">
        <f t="shared" si="8"/>
      </c>
      <c r="M48" s="10">
        <f t="shared" si="9"/>
      </c>
    </row>
    <row r="49" spans="1:13" ht="12.75">
      <c r="A49" s="22" t="str">
        <f t="shared" si="6"/>
        <v>RODRIGUEZ</v>
      </c>
      <c r="B49" s="10">
        <f t="shared" si="7"/>
        <v>1.3519877621056957</v>
      </c>
      <c r="C49" s="10">
        <f t="shared" si="7"/>
        <v>-1.1686974195816235</v>
      </c>
      <c r="D49" s="10">
        <f t="shared" si="7"/>
        <v>-1.0734063126984654</v>
      </c>
      <c r="E49" s="10">
        <f t="shared" si="7"/>
        <v>0.6658466815755703</v>
      </c>
      <c r="F49" s="10">
        <f t="shared" si="7"/>
        <v>-0.6504062891586765</v>
      </c>
      <c r="G49" s="10">
        <f t="shared" si="7"/>
        <v>-1.0247994730445213</v>
      </c>
      <c r="H49" s="10">
        <f t="shared" si="7"/>
        <v>-1.2637426470492208</v>
      </c>
      <c r="I49" s="10">
        <f t="shared" si="7"/>
        <v>-0.24779271782273765</v>
      </c>
      <c r="J49" s="10">
        <f t="shared" si="7"/>
        <v>-1.2188869236327746</v>
      </c>
      <c r="K49" s="10">
        <f t="shared" si="7"/>
        <v>-1.023192735476506</v>
      </c>
      <c r="L49" s="10">
        <f t="shared" si="8"/>
        <v>-0.565309007478326</v>
      </c>
      <c r="M49" s="10">
        <f t="shared" si="9"/>
        <v>0.8980121540879072</v>
      </c>
    </row>
    <row r="50" spans="1:13" ht="12.75">
      <c r="A50" s="22" t="str">
        <f t="shared" si="6"/>
        <v>LOPEZ</v>
      </c>
      <c r="B50" s="10">
        <f t="shared" si="7"/>
        <v>-1.4909771582100206</v>
      </c>
      <c r="C50" s="10">
        <f t="shared" si="7"/>
        <v>-0.8765230646862185</v>
      </c>
      <c r="D50" s="10">
        <f t="shared" si="7"/>
        <v>1.4777387354189644</v>
      </c>
      <c r="E50" s="10">
        <f t="shared" si="7"/>
        <v>-0.7754163886702841</v>
      </c>
      <c r="F50" s="10">
        <f t="shared" si="7"/>
        <v>0.049791869026502296</v>
      </c>
      <c r="G50" s="10">
        <f t="shared" si="7"/>
        <v>-1.0247994730445213</v>
      </c>
      <c r="H50" s="10">
        <f t="shared" si="7"/>
        <v>-1.2999415134510128</v>
      </c>
      <c r="I50" s="10">
        <f t="shared" si="7"/>
        <v>0.3113855392108627</v>
      </c>
      <c r="J50" s="10">
        <f t="shared" si="7"/>
        <v>-1.0668879604719177</v>
      </c>
      <c r="K50" s="10">
        <f t="shared" si="7"/>
        <v>-0.09555590131193603</v>
      </c>
      <c r="L50" s="10">
        <f t="shared" si="8"/>
        <v>-0.4791185316189582</v>
      </c>
      <c r="M50" s="10">
        <f t="shared" si="9"/>
        <v>0.9108985292233821</v>
      </c>
    </row>
    <row r="51" spans="1:13" ht="12.75">
      <c r="A51" s="22" t="str">
        <f t="shared" si="6"/>
        <v>CASTILLO</v>
      </c>
      <c r="B51" s="10">
        <f t="shared" si="7"/>
        <v>1.8258152488249821</v>
      </c>
      <c r="C51" s="10">
        <f t="shared" si="7"/>
        <v>-0.29217435489540833</v>
      </c>
      <c r="D51" s="10">
        <f t="shared" si="7"/>
        <v>-1.2659455616129889</v>
      </c>
      <c r="E51" s="10">
        <f t="shared" si="7"/>
        <v>-0.06742751205828545</v>
      </c>
      <c r="F51" s="10">
        <f t="shared" si="7"/>
        <v>0.003111991814157041</v>
      </c>
      <c r="G51" s="10">
        <f t="shared" si="7"/>
        <v>-1.0247994730445213</v>
      </c>
      <c r="H51" s="10">
        <f t="shared" si="7"/>
        <v>-0.5880304742157741</v>
      </c>
      <c r="I51" s="10">
        <f t="shared" si="7"/>
        <v>-0.08332852457755868</v>
      </c>
      <c r="J51" s="10">
        <f t="shared" si="7"/>
        <v>-0.5566057270033278</v>
      </c>
      <c r="K51" s="10">
        <f t="shared" si="7"/>
        <v>-0.892889233687501</v>
      </c>
      <c r="L51" s="10">
        <f t="shared" si="8"/>
        <v>-0.2942273620456226</v>
      </c>
      <c r="M51" s="10">
        <f t="shared" si="9"/>
        <v>0.8609066700039205</v>
      </c>
    </row>
    <row r="52" spans="1:13" ht="12.75">
      <c r="A52" s="22" t="str">
        <f t="shared" si="6"/>
        <v>GARCIA, P</v>
      </c>
      <c r="B52" s="10">
        <f t="shared" si="7"/>
        <v>-0.11687744672409137</v>
      </c>
      <c r="C52" s="10">
        <f t="shared" si="7"/>
        <v>-3.243786960098803E-15</v>
      </c>
      <c r="D52" s="10">
        <f t="shared" si="7"/>
        <v>-1.0974737188127803</v>
      </c>
      <c r="E52" s="10">
        <f t="shared" si="7"/>
        <v>-0.01685687801457122</v>
      </c>
      <c r="F52" s="10">
        <f t="shared" si="7"/>
        <v>-0.6970861663710217</v>
      </c>
      <c r="G52" s="10">
        <f t="shared" si="7"/>
        <v>0.6873352397901504</v>
      </c>
      <c r="H52" s="10">
        <f t="shared" si="7"/>
        <v>-1.686062755070126</v>
      </c>
      <c r="I52" s="10">
        <f t="shared" si="7"/>
        <v>-1.2016850386447595</v>
      </c>
      <c r="J52" s="10">
        <f t="shared" si="7"/>
        <v>-1.913739326653831</v>
      </c>
      <c r="K52" s="10">
        <f t="shared" si="7"/>
        <v>-1.2900046677111294</v>
      </c>
      <c r="L52" s="10">
        <f t="shared" si="8"/>
        <v>-0.7332450758212163</v>
      </c>
      <c r="M52" s="10">
        <f t="shared" si="9"/>
        <v>0.8441717372438564</v>
      </c>
    </row>
    <row r="53" spans="1:13" ht="12.75">
      <c r="A53" s="22" t="str">
        <f t="shared" si="6"/>
        <v>RAMIREZ</v>
      </c>
      <c r="B53" s="10">
        <f t="shared" si="7"/>
        <v>0.30956729132326644</v>
      </c>
      <c r="C53" s="10">
        <f t="shared" si="7"/>
        <v>1.168697419581614</v>
      </c>
      <c r="D53" s="10">
        <f t="shared" si="7"/>
        <v>-0.3032493170403725</v>
      </c>
      <c r="E53" s="10">
        <f t="shared" si="7"/>
        <v>0.7417026326411417</v>
      </c>
      <c r="F53" s="10">
        <f t="shared" si="7"/>
        <v>-0.8838056752204017</v>
      </c>
      <c r="G53" s="10">
        <f t="shared" si="7"/>
        <v>0.3151320413478309</v>
      </c>
      <c r="H53" s="10">
        <f t="shared" si="7"/>
        <v>-0.06918005579009197</v>
      </c>
      <c r="I53" s="10">
        <f t="shared" si="7"/>
        <v>-0.6753996202601937</v>
      </c>
      <c r="J53" s="10">
        <f t="shared" si="7"/>
        <v>-0.2851790070732271</v>
      </c>
      <c r="K53" s="10">
        <f t="shared" si="7"/>
        <v>-0.21965447444431718</v>
      </c>
      <c r="L53" s="10">
        <f t="shared" si="8"/>
        <v>0.009863123506524907</v>
      </c>
      <c r="M53" s="10">
        <f t="shared" si="9"/>
        <v>0.6301447853306242</v>
      </c>
    </row>
    <row r="54" spans="1:13" ht="12.75">
      <c r="A54" s="22">
        <f t="shared" si="6"/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</c>
      <c r="L54" s="10">
        <f t="shared" si="8"/>
      </c>
      <c r="M54" s="10">
        <f t="shared" si="9"/>
      </c>
    </row>
    <row r="55" spans="1:13" ht="12.75">
      <c r="A55" s="22" t="str">
        <f t="shared" si="6"/>
        <v>GARCIA, O</v>
      </c>
      <c r="B55" s="10">
        <f t="shared" si="10"/>
        <v>0.5938637833548384</v>
      </c>
      <c r="C55" s="10">
        <f t="shared" si="10"/>
        <v>-0.5843487097908134</v>
      </c>
      <c r="D55" s="10">
        <f t="shared" si="10"/>
        <v>0.7797839581038181</v>
      </c>
      <c r="E55" s="10">
        <f t="shared" si="10"/>
        <v>1.500262143296854</v>
      </c>
      <c r="F55" s="10">
        <f t="shared" si="10"/>
        <v>0.18983150066353804</v>
      </c>
      <c r="G55" s="10">
        <f t="shared" si="10"/>
        <v>0.5012336405689902</v>
      </c>
      <c r="H55" s="10">
        <f t="shared" si="10"/>
        <v>0.46173665143618836</v>
      </c>
      <c r="I55" s="10">
        <f t="shared" si="10"/>
        <v>1.725777601119381</v>
      </c>
      <c r="J55" s="10">
        <f t="shared" si="10"/>
        <v>0.9850980421996437</v>
      </c>
      <c r="K55" s="10">
        <f t="shared" si="10"/>
        <v>1.4215491552314528</v>
      </c>
      <c r="L55" s="10">
        <f t="shared" si="8"/>
        <v>0.757478776618389</v>
      </c>
      <c r="M55" s="10">
        <f t="shared" si="9"/>
        <v>0.6900279008722472</v>
      </c>
    </row>
    <row r="56" spans="1:13" ht="12.75">
      <c r="A56" s="22" t="str">
        <f t="shared" si="6"/>
        <v>VIERA</v>
      </c>
      <c r="B56" s="10">
        <f t="shared" si="10"/>
        <v>-0.4011739387556622</v>
      </c>
      <c r="C56" s="10">
        <f t="shared" si="10"/>
        <v>-0.5843487097908134</v>
      </c>
      <c r="D56" s="10">
        <f t="shared" si="10"/>
        <v>1.838749827133696</v>
      </c>
      <c r="E56" s="10">
        <f t="shared" si="10"/>
        <v>-0.37085131632057083</v>
      </c>
      <c r="F56" s="10">
        <f t="shared" si="10"/>
        <v>2.7105448701301795</v>
      </c>
      <c r="G56" s="10">
        <f t="shared" si="10"/>
        <v>1.4689619565190222</v>
      </c>
      <c r="H56" s="10">
        <f t="shared" si="10"/>
        <v>2.090685639516819</v>
      </c>
      <c r="I56" s="10">
        <f t="shared" si="10"/>
        <v>-1.234577877293794</v>
      </c>
      <c r="J56" s="10">
        <f t="shared" si="10"/>
        <v>1.473666138073824</v>
      </c>
      <c r="K56" s="10">
        <f t="shared" si="10"/>
        <v>2.5198215274530527</v>
      </c>
      <c r="L56" s="10">
        <f t="shared" si="8"/>
        <v>0.9511478116665752</v>
      </c>
      <c r="M56" s="10">
        <f t="shared" si="9"/>
        <v>1.4489597069310047</v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1.8258152488249821</v>
      </c>
      <c r="C58" s="10">
        <f t="shared" si="11"/>
        <v>2.6295691940586394</v>
      </c>
      <c r="D58" s="10">
        <f t="shared" si="11"/>
        <v>1.838749827133696</v>
      </c>
      <c r="E58" s="10">
        <f t="shared" si="11"/>
        <v>2.0565391177777106</v>
      </c>
      <c r="F58" s="10">
        <f t="shared" si="11"/>
        <v>2.7105448701301795</v>
      </c>
      <c r="G58" s="10">
        <f t="shared" si="11"/>
        <v>2.250588673247894</v>
      </c>
      <c r="H58" s="10">
        <f t="shared" si="11"/>
        <v>2.090685639516819</v>
      </c>
      <c r="I58" s="10">
        <f t="shared" si="11"/>
        <v>2.0218131489606983</v>
      </c>
      <c r="J58" s="10">
        <f t="shared" si="11"/>
        <v>-1.913739326653831</v>
      </c>
      <c r="K58" s="10">
        <f t="shared" si="11"/>
        <v>2.5198215274530527</v>
      </c>
      <c r="L58" s="10">
        <f t="shared" si="11"/>
        <v>0.9511478116665752</v>
      </c>
      <c r="M58" s="10">
        <f t="shared" si="11"/>
        <v>1.4489597069310047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-0.11687744672409137</v>
      </c>
      <c r="C59" s="10">
        <f>IF(MAX(C38:C57)&lt;0,MAX(C38:C57),IF(MIN(C38:C57)&gt;=0,MIN(C38:C57),IF(ABS(DMAX(C37:C57,1,criteria!C1:C2))&lt;MIN(DMIN(C37:C57,1,criteria!C3:C4)),DMAX(C37:C57,1,criteria!C1:C2),DMIN(C37:C57,1,criteria!C3:C4))))</f>
        <v>-3.243786960098803E-15</v>
      </c>
      <c r="D59" s="10">
        <f>IF(MAX(D38:D57)&lt;0,MAX(D38:D57),IF(MIN(D38:D57)&gt;=0,MIN(D38:D57),IF(ABS(DMAX(D37:D57,1,criteria!D1:D2))&lt;MIN(DMIN(D37:D57,1,criteria!D3:D4)),DMAX(D37:D57,1,criteria!D1:D2),DMIN(D37:D57,1,criteria!D3:D4))))</f>
        <v>-0.03850784978290465</v>
      </c>
      <c r="E59" s="10">
        <f>IF(MAX(E38:E57)&lt;0,MAX(E38:E57),IF(MIN(E38:E57)&gt;=0,MIN(E38:E57),IF(ABS(DMAX(E37:E57,1,criteria!E1:E2))&lt;MIN(DMIN(E37:E57,1,criteria!E3:E4)),DMAX(E37:E57,1,criteria!E1:E2),DMIN(E37:E57,1,criteria!E3:E4))))</f>
        <v>-0.01685687801457122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0.003111991814157041</v>
      </c>
      <c r="G59" s="10">
        <f>IF(MAX(G38:G57)&lt;0,MAX(G38:G57),IF(MIN(G38:G57)&gt;=0,MIN(G38:G57),IF(ABS(DMAX(G37:G57,1,criteria!G1:G2))&lt;MIN(DMIN(G37:G57,1,criteria!G3:G4)),DMAX(G37:G57,1,criteria!G1:G2),DMIN(G37:G57,1,criteria!G3:G4))))</f>
        <v>-0.09429147693872142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0.05148283221588137</v>
      </c>
      <c r="I59" s="10">
        <f>IF(MAX(I38:I57)&lt;0,MAX(I38:I57),IF(MIN(I38:I57)&gt;=0,MIN(I38:I57),IF(ABS(DMAX(I37:I57,1,criteria!I1:I2))&lt;MIN(DMIN(I37:I57,1,criteria!I3:I4)),DMAX(I37:I57,1,criteria!I1:I2),DMIN(I37:I57,1,criteria!I3:I4))))</f>
        <v>-0.08332852457755868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0.0948184008289134</v>
      </c>
      <c r="K59" s="10">
        <f>IF(MAX(K38:K57)&lt;0,MAX(K38:K57),IF(MIN(K38:K57)&gt;=0,MIN(K38:K57),IF(ABS(DMAX(K37:K57,1,criteria!K1:K2))&lt;MIN(DMIN(K37:K57,1,criteria!K3:K4)),DMAX(K37:K57,1,criteria!K1:K2),DMIN(K37:K57,1,criteria!K3:K4))))</f>
        <v>-0.09555590131193603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0.009863123506524907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0.5272315231889162</v>
      </c>
    </row>
    <row r="60" spans="1:13" ht="12.75">
      <c r="A60" s="7" t="s">
        <v>7</v>
      </c>
      <c r="B60" s="10">
        <f aca="true" t="shared" si="12" ref="B60:K60">IF(ISERR(AVERAGE(B38:B57)),"",AVERAGE(B38:B57))</f>
        <v>-4.2928623618839387E-16</v>
      </c>
      <c r="C60" s="10">
        <f t="shared" si="12"/>
        <v>-3.878379099357213E-15</v>
      </c>
      <c r="D60" s="10">
        <f t="shared" si="12"/>
        <v>3.9968028886505636E-16</v>
      </c>
      <c r="E60" s="10">
        <f t="shared" si="12"/>
        <v>1.5173048003210473E-16</v>
      </c>
      <c r="F60" s="10">
        <f t="shared" si="12"/>
        <v>6.513308411134251E-16</v>
      </c>
      <c r="G60" s="10">
        <f t="shared" si="12"/>
        <v>-4.2928623618839387E-16</v>
      </c>
      <c r="H60" s="10">
        <f t="shared" si="12"/>
        <v>-6.809367884367627E-16</v>
      </c>
      <c r="I60" s="10">
        <f t="shared" si="12"/>
        <v>-3.1382304162737757E-15</v>
      </c>
      <c r="J60" s="10">
        <f t="shared" si="12"/>
        <v>-1.4506914188435379E-15</v>
      </c>
      <c r="K60" s="10">
        <f t="shared" si="12"/>
        <v>-1.0658141036401502E-15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  <v>1.0000000000000004</v>
      </c>
      <c r="C61" s="10">
        <f t="shared" si="13"/>
        <v>1.0000000000000546</v>
      </c>
      <c r="D61" s="10">
        <f t="shared" si="13"/>
        <v>1.0000000000000198</v>
      </c>
      <c r="E61" s="10">
        <f t="shared" si="13"/>
        <v>0.9999999999999993</v>
      </c>
      <c r="F61" s="10">
        <f t="shared" si="13"/>
        <v>0.9999999999999938</v>
      </c>
      <c r="G61" s="10">
        <f t="shared" si="13"/>
        <v>1.0000000000000007</v>
      </c>
      <c r="H61" s="10">
        <f t="shared" si="13"/>
        <v>1.0000000000000018</v>
      </c>
      <c r="I61" s="10">
        <f t="shared" si="13"/>
        <v>1.0000000000001115</v>
      </c>
      <c r="J61" s="10">
        <f t="shared" si="13"/>
        <v>1.0000000000000289</v>
      </c>
      <c r="K61" s="10">
        <f t="shared" si="13"/>
        <v>1.0000000000000107</v>
      </c>
      <c r="L61" s="24"/>
      <c r="M61" s="24"/>
    </row>
    <row r="62" spans="1:13" ht="12.75">
      <c r="A62" s="22" t="s">
        <v>9</v>
      </c>
      <c r="B62" s="10">
        <f aca="true" t="shared" si="14" ref="B62:K62">B30</f>
        <v>1.1946666666666668</v>
      </c>
      <c r="C62" s="10">
        <f t="shared" si="14"/>
        <v>0.6600000000000001</v>
      </c>
      <c r="D62" s="10">
        <f t="shared" si="14"/>
        <v>6.106</v>
      </c>
      <c r="E62" s="10">
        <f t="shared" si="14"/>
        <v>1.2866666666666666</v>
      </c>
      <c r="F62" s="10">
        <f t="shared" si="14"/>
        <v>1.2793333333333332</v>
      </c>
      <c r="G62" s="10">
        <f t="shared" si="14"/>
        <v>1.0253333333333334</v>
      </c>
      <c r="H62" s="10">
        <f t="shared" si="14"/>
        <v>5.487333333333334</v>
      </c>
      <c r="I62" s="10">
        <f t="shared" si="14"/>
        <v>8.675333333333334</v>
      </c>
      <c r="J62" s="10">
        <f t="shared" si="14"/>
        <v>7.081333333333334</v>
      </c>
      <c r="K62" s="10">
        <f t="shared" si="14"/>
        <v>2.7344000000000004</v>
      </c>
      <c r="L62" s="24"/>
      <c r="M62" s="24"/>
    </row>
    <row r="63" spans="1:13" ht="12.75">
      <c r="A63" s="22" t="s">
        <v>10</v>
      </c>
      <c r="B63" s="10">
        <f aca="true" t="shared" si="15" ref="B63:K63">B31</f>
        <v>0.2110472752275005</v>
      </c>
      <c r="C63" s="10">
        <f t="shared" si="15"/>
        <v>0.03422613871631509</v>
      </c>
      <c r="D63" s="10">
        <f t="shared" si="15"/>
        <v>0.41549969915752416</v>
      </c>
      <c r="E63" s="10">
        <f t="shared" si="15"/>
        <v>0.395486439476152</v>
      </c>
      <c r="F63" s="10">
        <f t="shared" si="15"/>
        <v>0.214225070783934</v>
      </c>
      <c r="G63" s="10">
        <f t="shared" si="15"/>
        <v>0.2686704478051306</v>
      </c>
      <c r="H63" s="10">
        <f t="shared" si="15"/>
        <v>0.8287552341284099</v>
      </c>
      <c r="I63" s="10">
        <f t="shared" si="15"/>
        <v>0.3040175433534155</v>
      </c>
      <c r="J63" s="10">
        <f t="shared" si="15"/>
        <v>0.46052945720373706</v>
      </c>
      <c r="K63" s="10">
        <f t="shared" si="15"/>
        <v>0.16116220755144972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B36:J36"/>
    <mergeCell ref="B35:J35"/>
    <mergeCell ref="B5:J5"/>
    <mergeCell ref="B4:K4"/>
    <mergeCell ref="B34:K34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24,2002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1" t="s">
        <v>52</v>
      </c>
      <c r="C4" s="31"/>
      <c r="D4" s="31"/>
      <c r="E4" s="31"/>
      <c r="F4" s="31"/>
      <c r="G4" s="31"/>
      <c r="H4" s="31"/>
      <c r="I4" s="31"/>
      <c r="J4" s="31"/>
      <c r="K4" s="31"/>
    </row>
    <row r="5" spans="1:11" ht="12.75">
      <c r="A5" s="1"/>
      <c r="B5" s="37" t="s">
        <v>12</v>
      </c>
      <c r="C5" s="37"/>
      <c r="D5" s="37"/>
      <c r="E5" s="37"/>
      <c r="F5" s="37"/>
      <c r="G5" s="37"/>
      <c r="H5" s="37"/>
      <c r="I5" s="37"/>
      <c r="J5" s="37"/>
      <c r="K5" s="20"/>
    </row>
    <row r="6" spans="1:11" ht="12.75">
      <c r="A6" s="1"/>
      <c r="B6" s="34"/>
      <c r="C6" s="34"/>
      <c r="D6" s="34"/>
      <c r="E6" s="34"/>
      <c r="F6" s="34"/>
      <c r="G6" s="34"/>
      <c r="H6" s="34"/>
      <c r="I6" s="34"/>
      <c r="J6" s="34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GARRETT</v>
      </c>
      <c r="B8" s="30">
        <v>0.68</v>
      </c>
      <c r="C8" s="30">
        <v>0.74</v>
      </c>
      <c r="D8" s="30">
        <v>9.39</v>
      </c>
      <c r="E8" s="30">
        <v>1.02</v>
      </c>
      <c r="F8" s="30">
        <v>1.25</v>
      </c>
      <c r="G8" s="30">
        <v>1.38</v>
      </c>
      <c r="H8" s="30">
        <v>7.68</v>
      </c>
      <c r="I8" s="30">
        <v>9.74</v>
      </c>
      <c r="J8" s="10">
        <f>IF(ISERR(AVERAGE(H8:I8)),"",AVERAGE(H8:I8))</f>
        <v>8.71</v>
      </c>
      <c r="K8" s="30">
        <f>IF(ISBLANK(1!A8),"",weighting!$B$2*B8+weighting!$C$2*C8+weighting!$D$2*D8+weighting!$E$2*E8+weighting!$F$2*F8+weighting!$G$2*G8+weighting!$J$2*J8)</f>
        <v>3.523</v>
      </c>
    </row>
    <row r="9" spans="1:11" ht="12.75">
      <c r="A9" s="22" t="str">
        <f>IF(1!A9&lt;&gt;"",1!A9,"")</f>
        <v>HILLS</v>
      </c>
      <c r="B9" s="30">
        <v>0.64</v>
      </c>
      <c r="C9" s="30">
        <v>0.75</v>
      </c>
      <c r="D9" s="30">
        <v>8.86</v>
      </c>
      <c r="E9" s="30">
        <v>1.01</v>
      </c>
      <c r="F9" s="30">
        <v>1.22</v>
      </c>
      <c r="G9" s="30">
        <v>0.34</v>
      </c>
      <c r="H9" s="30">
        <v>8.23</v>
      </c>
      <c r="I9" s="30">
        <v>9.89</v>
      </c>
      <c r="J9" s="10">
        <f aca="true" t="shared" si="0" ref="J9:J27">IF(ISERR(AVERAGE(H9:I9)),"",AVERAGE(H9:I9))</f>
        <v>9.06</v>
      </c>
      <c r="K9" s="30">
        <f>IF(ISBLANK(1!A9),"",weighting!$B$2*B9+weighting!$C$2*C9+weighting!$D$2*D9+weighting!$E$2*E9+weighting!$F$2*F9+weighting!$G$2*G9+weighting!$J$2*J9)</f>
        <v>3.3365</v>
      </c>
    </row>
    <row r="10" spans="1:11" ht="12.75">
      <c r="A10" s="22" t="str">
        <f>IF(1!A10&lt;&gt;"",1!A10,"")</f>
        <v>ADAMS</v>
      </c>
      <c r="B10" s="30">
        <v>0.52</v>
      </c>
      <c r="C10" s="30">
        <v>0.72</v>
      </c>
      <c r="D10" s="30">
        <v>8.72</v>
      </c>
      <c r="E10" s="30">
        <v>1</v>
      </c>
      <c r="F10" s="30">
        <v>1.42</v>
      </c>
      <c r="G10" s="30">
        <v>0.72</v>
      </c>
      <c r="H10" s="30">
        <v>8.51</v>
      </c>
      <c r="I10" s="30">
        <v>9.85</v>
      </c>
      <c r="J10" s="10">
        <f t="shared" si="0"/>
        <v>9.18</v>
      </c>
      <c r="K10" s="30">
        <f>IF(ISBLANK(1!A10),"",weighting!$B$2*B10+weighting!$C$2*C10+weighting!$D$2*D10+weighting!$E$2*E10+weighting!$F$2*F10+weighting!$G$2*G10+weighting!$J$2*J10)</f>
        <v>3.4080000000000004</v>
      </c>
    </row>
    <row r="11" spans="1:11" ht="12.75">
      <c r="A11" s="22" t="str">
        <f>IF(1!A11&lt;&gt;"",1!A11,"")</f>
        <v>CUNNIFF</v>
      </c>
      <c r="B11" s="30">
        <v>0.56</v>
      </c>
      <c r="C11" s="30">
        <v>0.75</v>
      </c>
      <c r="D11" s="30">
        <v>9.01</v>
      </c>
      <c r="E11" s="30">
        <v>0.93</v>
      </c>
      <c r="F11" s="30">
        <v>1.34</v>
      </c>
      <c r="G11" s="30">
        <v>1.14</v>
      </c>
      <c r="H11" s="30">
        <v>8.78</v>
      </c>
      <c r="I11" s="30">
        <v>9.88</v>
      </c>
      <c r="J11" s="10">
        <f t="shared" si="0"/>
        <v>9.33</v>
      </c>
      <c r="K11" s="30">
        <f>IF(ISBLANK(1!A11),"",weighting!$B$2*B11+weighting!$C$2*C11+weighting!$D$2*D11+weighting!$E$2*E11+weighting!$F$2*F11+weighting!$G$2*G11+weighting!$J$2*J11)</f>
        <v>3.4935</v>
      </c>
    </row>
    <row r="12" spans="1:11" ht="12.75">
      <c r="A12" s="22" t="str">
        <f>IF(1!A12&lt;&gt;"",1!A12,"")</f>
        <v>TSCHIRHART</v>
      </c>
      <c r="B12" s="30">
        <v>0.68</v>
      </c>
      <c r="C12" s="30">
        <v>0.75</v>
      </c>
      <c r="D12" s="30">
        <v>8.83</v>
      </c>
      <c r="E12" s="30">
        <v>1.05</v>
      </c>
      <c r="F12" s="30">
        <v>1.75</v>
      </c>
      <c r="G12" s="30">
        <v>1.32</v>
      </c>
      <c r="H12" s="30">
        <v>8.66</v>
      </c>
      <c r="I12" s="30">
        <v>9.7</v>
      </c>
      <c r="J12" s="10">
        <f t="shared" si="0"/>
        <v>9.18</v>
      </c>
      <c r="K12" s="30">
        <f>IF(ISBLANK(1!A12),"",weighting!$B$2*B12+weighting!$C$2*C12+weighting!$D$2*D12+weighting!$E$2*E12+weighting!$F$2*F12+weighting!$G$2*G12+weighting!$J$2*J12)</f>
        <v>3.6075000000000004</v>
      </c>
    </row>
    <row r="13" spans="1:11" ht="12.75">
      <c r="A13" s="22" t="str">
        <f>IF(1!A13&lt;&gt;"",1!A13,"")</f>
        <v>CAPRONI</v>
      </c>
      <c r="B13" s="30">
        <v>0.75</v>
      </c>
      <c r="C13" s="30">
        <v>0.76</v>
      </c>
      <c r="D13" s="30">
        <v>9.09</v>
      </c>
      <c r="E13" s="30">
        <v>0.73</v>
      </c>
      <c r="F13" s="30">
        <v>1.4</v>
      </c>
      <c r="G13" s="30">
        <v>0.75</v>
      </c>
      <c r="H13" s="30">
        <v>8.5</v>
      </c>
      <c r="I13" s="30">
        <v>9.9</v>
      </c>
      <c r="J13" s="10">
        <f t="shared" si="0"/>
        <v>9.2</v>
      </c>
      <c r="K13" s="30">
        <f>IF(ISBLANK(1!A13),"",weighting!$B$2*B13+weighting!$C$2*C13+weighting!$D$2*D13+weighting!$E$2*E13+weighting!$F$2*F13+weighting!$G$2*G13+weighting!$J$2*J13)</f>
        <v>3.456</v>
      </c>
    </row>
    <row r="14" spans="1:11" ht="12.75">
      <c r="A14" s="22">
        <f>IF(1!A14&lt;&gt;"",1!A14,"")</f>
      </c>
      <c r="B14" s="30"/>
      <c r="C14" s="30"/>
      <c r="D14" s="30"/>
      <c r="E14" s="30"/>
      <c r="F14" s="30"/>
      <c r="G14" s="30"/>
      <c r="H14" s="30"/>
      <c r="I14" s="30"/>
      <c r="J14" s="10">
        <f t="shared" si="0"/>
      </c>
      <c r="K14" s="30">
        <f>IF(ISBLANK(1!A14),"",weighting!$B$2*B14+weighting!$C$2*C14+weighting!$D$2*D14+weighting!$E$2*E14+weighting!$F$2*F14+weighting!$G$2*G14+weighting!$J$2*J14)</f>
      </c>
    </row>
    <row r="15" spans="1:11" ht="12.75">
      <c r="A15" s="22" t="str">
        <f>IF(1!A15&lt;&gt;"",1!A15,"")</f>
        <v>WALKER</v>
      </c>
      <c r="B15" s="30">
        <v>0.59</v>
      </c>
      <c r="C15" s="30">
        <v>0.75</v>
      </c>
      <c r="D15" s="30">
        <v>8.73</v>
      </c>
      <c r="E15" s="30">
        <v>1.42</v>
      </c>
      <c r="F15" s="30">
        <v>1.33</v>
      </c>
      <c r="G15" s="30">
        <v>1.32</v>
      </c>
      <c r="H15" s="30">
        <v>8.43</v>
      </c>
      <c r="I15" s="30">
        <v>9.64</v>
      </c>
      <c r="J15" s="10">
        <f t="shared" si="0"/>
        <v>9.035</v>
      </c>
      <c r="K15" s="30">
        <f>IF(ISBLANK(1!A15),"",weighting!$B$2*B15+weighting!$C$2*C15+weighting!$D$2*D15+weighting!$E$2*E15+weighting!$F$2*F15+weighting!$G$2*G15+weighting!$J$2*J15)</f>
        <v>3.4980000000000007</v>
      </c>
    </row>
    <row r="16" spans="1:11" ht="12.75">
      <c r="A16" s="22" t="str">
        <f>IF(1!A16&lt;&gt;"",1!A16,"")</f>
        <v>KOBRINETZ</v>
      </c>
      <c r="B16" s="30">
        <v>0.75</v>
      </c>
      <c r="C16" s="30">
        <v>0.75</v>
      </c>
      <c r="D16" s="30">
        <v>8.8</v>
      </c>
      <c r="E16" s="30">
        <v>1.14</v>
      </c>
      <c r="F16" s="30">
        <v>1.33</v>
      </c>
      <c r="G16" s="30">
        <v>1.09</v>
      </c>
      <c r="H16" s="30">
        <v>8.44</v>
      </c>
      <c r="I16" s="30">
        <v>9.9</v>
      </c>
      <c r="J16" s="10">
        <f t="shared" si="0"/>
        <v>9.17</v>
      </c>
      <c r="K16" s="30">
        <f>IF(ISBLANK(1!A16),"",weighting!$B$2*B16+weighting!$C$2*C16+weighting!$D$2*D16+weighting!$E$2*E16+weighting!$F$2*F16+weighting!$G$2*G16+weighting!$J$2*J16)</f>
        <v>3.4685000000000006</v>
      </c>
    </row>
    <row r="17" spans="1:11" ht="12.75">
      <c r="A17" s="22">
        <f>IF(1!A17&lt;&gt;"",1!A17,"")</f>
      </c>
      <c r="B17" s="30"/>
      <c r="C17" s="30"/>
      <c r="D17" s="30"/>
      <c r="E17" s="30"/>
      <c r="F17" s="30"/>
      <c r="G17" s="30"/>
      <c r="H17" s="30"/>
      <c r="I17" s="30"/>
      <c r="J17" s="10">
        <f t="shared" si="0"/>
      </c>
      <c r="K17" s="30">
        <f>IF(ISBLANK(1!A17),"",weighting!$B$2*B17+weighting!$C$2*C17+weighting!$D$2*D17+weighting!$E$2*E17+weighting!$F$2*F17+weighting!$G$2*G17+weighting!$J$2*J17)</f>
      </c>
    </row>
    <row r="18" spans="1:11" ht="12.75">
      <c r="A18" s="22">
        <f>IF(1!A18&lt;&gt;"",1!A18,"")</f>
      </c>
      <c r="B18" s="30"/>
      <c r="C18" s="30"/>
      <c r="D18" s="30"/>
      <c r="E18" s="30"/>
      <c r="F18" s="30"/>
      <c r="G18" s="30"/>
      <c r="H18" s="30"/>
      <c r="I18" s="30"/>
      <c r="J18" s="10">
        <f t="shared" si="0"/>
      </c>
      <c r="K18" s="30">
        <f>IF(ISBLANK(1!A18),"",weighting!$B$2*B18+weighting!$C$2*C18+weighting!$D$2*D18+weighting!$E$2*E18+weighting!$F$2*F18+weighting!$G$2*G18+weighting!$J$2*J18)</f>
      </c>
    </row>
    <row r="19" spans="1:11" ht="12.75">
      <c r="A19" s="22" t="str">
        <f>IF(1!A19&lt;&gt;"",1!A19,"")</f>
        <v>RODRIGUEZ</v>
      </c>
      <c r="B19" s="30">
        <v>0.75</v>
      </c>
      <c r="C19" s="30">
        <v>0.75</v>
      </c>
      <c r="D19" s="30">
        <v>8.77</v>
      </c>
      <c r="E19" s="30">
        <v>1.03</v>
      </c>
      <c r="F19" s="30">
        <v>1.18</v>
      </c>
      <c r="G19" s="30">
        <v>1.05</v>
      </c>
      <c r="H19" s="30">
        <v>8.26</v>
      </c>
      <c r="I19" s="30">
        <v>9.86</v>
      </c>
      <c r="J19" s="10">
        <f t="shared" si="0"/>
        <v>9.059999999999999</v>
      </c>
      <c r="K19" s="30">
        <f>IF(ISBLANK(1!A19),"",weighting!$B$2*B19+weighting!$C$2*C19+weighting!$D$2*D19+weighting!$E$2*E19+weighting!$F$2*F19+weighting!$G$2*G19+weighting!$J$2*J19)</f>
        <v>3.386</v>
      </c>
    </row>
    <row r="20" spans="1:11" ht="12.75">
      <c r="A20" s="22" t="str">
        <f>IF(1!A20&lt;&gt;"",1!A20,"")</f>
        <v>LOPEZ</v>
      </c>
      <c r="B20" s="30">
        <v>0.74</v>
      </c>
      <c r="C20" s="30">
        <v>0.75</v>
      </c>
      <c r="D20" s="30">
        <v>8.96</v>
      </c>
      <c r="E20" s="30">
        <v>1.04</v>
      </c>
      <c r="F20" s="30">
        <v>1.18</v>
      </c>
      <c r="G20" s="30">
        <v>1.04</v>
      </c>
      <c r="H20" s="30">
        <v>7.39</v>
      </c>
      <c r="I20" s="30">
        <v>9.86</v>
      </c>
      <c r="J20" s="10">
        <f t="shared" si="0"/>
        <v>8.625</v>
      </c>
      <c r="K20" s="30">
        <f>IF(ISBLANK(1!A20),"",weighting!$B$2*B20+weighting!$C$2*C20+weighting!$D$2*D20+weighting!$E$2*E20+weighting!$F$2*F20+weighting!$G$2*G20+weighting!$J$2*J20)</f>
        <v>3.3805000000000005</v>
      </c>
    </row>
    <row r="21" spans="1:11" ht="12.75">
      <c r="A21" s="22" t="str">
        <f>IF(1!A21&lt;&gt;"",1!A21,"")</f>
        <v>CASTILLO</v>
      </c>
      <c r="B21" s="30">
        <v>0.71</v>
      </c>
      <c r="C21" s="30">
        <v>0.74</v>
      </c>
      <c r="D21" s="30">
        <v>9.12</v>
      </c>
      <c r="E21" s="30">
        <v>0.97</v>
      </c>
      <c r="F21" s="30">
        <v>1.42</v>
      </c>
      <c r="G21" s="30">
        <v>1.24</v>
      </c>
      <c r="H21" s="30">
        <v>7.8</v>
      </c>
      <c r="I21" s="30">
        <v>9.77</v>
      </c>
      <c r="J21" s="10">
        <f t="shared" si="0"/>
        <v>8.785</v>
      </c>
      <c r="K21" s="30">
        <f>IF(ISBLANK(1!A21),"",weighting!$B$2*B21+weighting!$C$2*C21+weighting!$D$2*D21+weighting!$E$2*E21+weighting!$F$2*F21+weighting!$G$2*G21+weighting!$J$2*J21)</f>
        <v>3.5075000000000003</v>
      </c>
    </row>
    <row r="22" spans="1:11" ht="12.75">
      <c r="A22" s="22" t="str">
        <f>IF(1!A22&lt;&gt;"",1!A22,"")</f>
        <v>GARCIA, P</v>
      </c>
      <c r="B22" s="30">
        <v>0.75</v>
      </c>
      <c r="C22" s="30">
        <v>0.75</v>
      </c>
      <c r="D22" s="30">
        <v>9</v>
      </c>
      <c r="E22" s="30">
        <v>1.01</v>
      </c>
      <c r="F22" s="30">
        <v>1.34</v>
      </c>
      <c r="G22" s="30">
        <v>1.14</v>
      </c>
      <c r="H22" s="30">
        <v>8.39</v>
      </c>
      <c r="I22" s="30">
        <v>9.88</v>
      </c>
      <c r="J22" s="10">
        <f t="shared" si="0"/>
        <v>9.135000000000002</v>
      </c>
      <c r="K22" s="30">
        <f>IF(ISBLANK(1!A22),"",weighting!$B$2*B22+weighting!$C$2*C22+weighting!$D$2*D22+weighting!$E$2*E22+weighting!$F$2*F22+weighting!$G$2*G22+weighting!$J$2*J22)</f>
        <v>3.4935</v>
      </c>
    </row>
    <row r="23" spans="1:11" ht="12.75">
      <c r="A23" s="22" t="str">
        <f>IF(1!A23&lt;&gt;"",1!A23,"")</f>
        <v>RAMIREZ</v>
      </c>
      <c r="B23" s="30">
        <v>0.75</v>
      </c>
      <c r="C23" s="30">
        <v>0.72</v>
      </c>
      <c r="D23" s="30">
        <v>8.85</v>
      </c>
      <c r="E23" s="30">
        <v>1.24</v>
      </c>
      <c r="F23" s="30">
        <v>1.4</v>
      </c>
      <c r="G23" s="30">
        <v>1.28</v>
      </c>
      <c r="H23" s="30">
        <v>8.01</v>
      </c>
      <c r="I23" s="30">
        <v>9.93</v>
      </c>
      <c r="J23" s="10">
        <f t="shared" si="0"/>
        <v>8.969999999999999</v>
      </c>
      <c r="K23" s="30">
        <f>IF(ISBLANK(1!A23),"",weighting!$B$2*B23+weighting!$C$2*C23+weighting!$D$2*D23+weighting!$E$2*E23+weighting!$F$2*F23+weighting!$G$2*G23+weighting!$J$2*J23)</f>
        <v>3.5105</v>
      </c>
    </row>
    <row r="24" spans="1:11" ht="12.75">
      <c r="A24" s="22">
        <f>IF(1!A24&lt;&gt;"",1!A24,"")</f>
      </c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IF(ISBLANK(1!A24),"",weighting!$B$2*B24+weighting!$C$2*C24+weighting!$D$2*D24+weighting!$E$2*E24+weighting!$F$2*F24+weighting!$G$2*G24+weighting!$J$2*J24)</f>
      </c>
    </row>
    <row r="25" spans="1:11" ht="12.75">
      <c r="A25" s="22" t="str">
        <f>IF(1!A25&lt;&gt;"",1!A25,"")</f>
        <v>GARCIA, O</v>
      </c>
      <c r="B25" s="30">
        <v>0.75</v>
      </c>
      <c r="C25" s="30">
        <v>0.73</v>
      </c>
      <c r="D25" s="30">
        <v>8.78</v>
      </c>
      <c r="E25" s="30">
        <v>1.32</v>
      </c>
      <c r="F25" s="30">
        <v>1.34</v>
      </c>
      <c r="G25" s="30">
        <v>1.49</v>
      </c>
      <c r="H25" s="30">
        <v>8.27</v>
      </c>
      <c r="I25" s="30">
        <v>9.9</v>
      </c>
      <c r="J25" s="10">
        <f t="shared" si="0"/>
        <v>9.085</v>
      </c>
      <c r="K25" s="30">
        <f>IF(ISBLANK(1!A25),"",weighting!$B$2*B25+weighting!$C$2*C25+weighting!$D$2*D25+weighting!$E$2*E25+weighting!$F$2*F25+weighting!$G$2*G25+weighting!$J$2*J25)</f>
        <v>3.5240000000000005</v>
      </c>
    </row>
    <row r="26" spans="1:11" ht="12.75">
      <c r="A26" s="22" t="str">
        <f>IF(1!A26&lt;&gt;"",1!A26,"")</f>
        <v>VIERA</v>
      </c>
      <c r="B26" s="30">
        <v>0.6</v>
      </c>
      <c r="C26" s="30">
        <v>0.75</v>
      </c>
      <c r="D26" s="30">
        <v>8.87</v>
      </c>
      <c r="E26" s="30">
        <v>1.03</v>
      </c>
      <c r="F26" s="30">
        <v>1.54</v>
      </c>
      <c r="G26" s="30">
        <v>1.66</v>
      </c>
      <c r="H26" s="30">
        <v>8.33</v>
      </c>
      <c r="I26" s="30">
        <v>9.93</v>
      </c>
      <c r="J26" s="10">
        <f t="shared" si="0"/>
        <v>9.129999999999999</v>
      </c>
      <c r="K26" s="30">
        <f>IF(ISBLANK(1!A26),"",weighting!$B$2*B26+weighting!$C$2*C26+weighting!$D$2*D26+weighting!$E$2*E26+weighting!$F$2*F26+weighting!$G$2*G26+weighting!$J$2*J26)</f>
        <v>3.5744999999999996</v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0.75</v>
      </c>
      <c r="C28" s="8">
        <f t="shared" si="1"/>
        <v>0.76</v>
      </c>
      <c r="D28" s="8">
        <f t="shared" si="1"/>
        <v>9.39</v>
      </c>
      <c r="E28" s="8">
        <f t="shared" si="1"/>
        <v>1.42</v>
      </c>
      <c r="F28" s="8">
        <f t="shared" si="1"/>
        <v>1.75</v>
      </c>
      <c r="G28" s="8">
        <f t="shared" si="1"/>
        <v>1.66</v>
      </c>
      <c r="H28" s="8">
        <f t="shared" si="1"/>
        <v>8.78</v>
      </c>
      <c r="I28" s="8">
        <f t="shared" si="1"/>
        <v>9.93</v>
      </c>
      <c r="J28" s="8">
        <f t="shared" si="1"/>
        <v>9.33</v>
      </c>
      <c r="K28" s="8">
        <f t="shared" si="1"/>
        <v>3.6075000000000004</v>
      </c>
    </row>
    <row r="29" spans="1:11" ht="12.75">
      <c r="A29" s="7" t="s">
        <v>1</v>
      </c>
      <c r="B29" s="8">
        <f aca="true" t="shared" si="2" ref="B29:K29">IF(COUNTBLANK(B8:B27)=20,"",MIN(B8:B27))</f>
        <v>0.52</v>
      </c>
      <c r="C29" s="8">
        <f t="shared" si="2"/>
        <v>0.72</v>
      </c>
      <c r="D29" s="8">
        <f t="shared" si="2"/>
        <v>8.72</v>
      </c>
      <c r="E29" s="8">
        <f t="shared" si="2"/>
        <v>0.73</v>
      </c>
      <c r="F29" s="8">
        <f t="shared" si="2"/>
        <v>1.18</v>
      </c>
      <c r="G29" s="8">
        <f t="shared" si="2"/>
        <v>0.34</v>
      </c>
      <c r="H29" s="8">
        <f t="shared" si="2"/>
        <v>7.39</v>
      </c>
      <c r="I29" s="8">
        <f t="shared" si="2"/>
        <v>9.64</v>
      </c>
      <c r="J29" s="8">
        <f t="shared" si="2"/>
        <v>8.625</v>
      </c>
      <c r="K29" s="8">
        <f t="shared" si="2"/>
        <v>3.3365</v>
      </c>
    </row>
    <row r="30" spans="1:11" ht="12.75">
      <c r="A30" s="7" t="s">
        <v>2</v>
      </c>
      <c r="B30" s="8">
        <f aca="true" t="shared" si="3" ref="B30:K30">IF(ISERR(AVERAGE(B8:B27)),"",AVERAGE(B8:B27))</f>
        <v>0.6813333333333333</v>
      </c>
      <c r="C30" s="8">
        <f t="shared" si="3"/>
        <v>0.744</v>
      </c>
      <c r="D30" s="8">
        <f t="shared" si="3"/>
        <v>8.918666666666667</v>
      </c>
      <c r="E30" s="8">
        <f t="shared" si="3"/>
        <v>1.0626666666666666</v>
      </c>
      <c r="F30" s="8">
        <f t="shared" si="3"/>
        <v>1.3626666666666665</v>
      </c>
      <c r="G30" s="8">
        <f t="shared" si="3"/>
        <v>1.1306666666666667</v>
      </c>
      <c r="H30" s="8">
        <f t="shared" si="3"/>
        <v>8.245333333333333</v>
      </c>
      <c r="I30" s="8">
        <f t="shared" si="3"/>
        <v>9.842</v>
      </c>
      <c r="J30" s="8">
        <f t="shared" si="3"/>
        <v>9.043666666666667</v>
      </c>
      <c r="K30" s="8">
        <f t="shared" si="3"/>
        <v>3.4778333333333338</v>
      </c>
    </row>
    <row r="31" spans="1:11" ht="12.75">
      <c r="A31" s="7" t="s">
        <v>3</v>
      </c>
      <c r="B31" s="8">
        <f aca="true" t="shared" si="4" ref="B31:K31">IF(ISERR(STDEV(B8:B27)),"",STDEV(B8:B27))</f>
        <v>0.08016649341630606</v>
      </c>
      <c r="C31" s="8">
        <f t="shared" si="4"/>
        <v>0.011832159566195096</v>
      </c>
      <c r="D31" s="8">
        <f t="shared" si="4"/>
        <v>0.18078664088872132</v>
      </c>
      <c r="E31" s="8">
        <f t="shared" si="4"/>
        <v>0.16524728943818154</v>
      </c>
      <c r="F31" s="8">
        <f t="shared" si="4"/>
        <v>0.14498604202112977</v>
      </c>
      <c r="G31" s="8">
        <f t="shared" si="4"/>
        <v>0.3308747425206328</v>
      </c>
      <c r="H31" s="8">
        <f t="shared" si="4"/>
        <v>0.37784854612599184</v>
      </c>
      <c r="I31" s="8">
        <f t="shared" si="4"/>
        <v>0.08784727006087394</v>
      </c>
      <c r="J31" s="8">
        <f t="shared" si="4"/>
        <v>0.19578109739002775</v>
      </c>
      <c r="K31" s="8">
        <f t="shared" si="4"/>
        <v>0.07391927707851863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3" t="str">
        <f>B4</f>
        <v>3B - screened</v>
      </c>
      <c r="C34" s="33"/>
      <c r="D34" s="33"/>
      <c r="E34" s="33"/>
      <c r="F34" s="33"/>
      <c r="G34" s="33"/>
      <c r="H34" s="33"/>
      <c r="I34" s="33"/>
      <c r="J34" s="33"/>
      <c r="K34" s="33"/>
    </row>
    <row r="35" spans="1:10" ht="12.75">
      <c r="A35" s="1"/>
      <c r="B35" s="36" t="s">
        <v>13</v>
      </c>
      <c r="C35" s="36"/>
      <c r="D35" s="36"/>
      <c r="E35" s="36"/>
      <c r="F35" s="36"/>
      <c r="G35" s="36"/>
      <c r="H35" s="36"/>
      <c r="I35" s="36"/>
      <c r="J35" s="36"/>
    </row>
    <row r="36" spans="1:10" ht="12.75">
      <c r="A36" s="1"/>
      <c r="B36" s="35"/>
      <c r="C36" s="35"/>
      <c r="D36" s="35"/>
      <c r="E36" s="35"/>
      <c r="F36" s="35"/>
      <c r="G36" s="35"/>
      <c r="H36" s="35"/>
      <c r="I36" s="35"/>
      <c r="J36" s="35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GARRETT</v>
      </c>
      <c r="B38" s="10">
        <f aca="true" t="shared" si="7" ref="B38:K53">IF(ISNUMBER(B8),IF(B$31=0,0,(B8-B$30)/B$31),"")</f>
        <v>-0.01663205257599672</v>
      </c>
      <c r="C38" s="10">
        <f t="shared" si="7"/>
        <v>-0.3380617018915251</v>
      </c>
      <c r="D38" s="10">
        <f t="shared" si="7"/>
        <v>2.607124790948747</v>
      </c>
      <c r="E38" s="10">
        <f t="shared" si="7"/>
        <v>-0.2581988897471634</v>
      </c>
      <c r="F38" s="10">
        <f t="shared" si="7"/>
        <v>-0.7770862980744506</v>
      </c>
      <c r="G38" s="10">
        <f t="shared" si="7"/>
        <v>0.7535580728643413</v>
      </c>
      <c r="H38" s="10">
        <f t="shared" si="7"/>
        <v>-1.4961903099259921</v>
      </c>
      <c r="I38" s="10">
        <f t="shared" si="7"/>
        <v>-1.1611060870681493</v>
      </c>
      <c r="J38" s="10">
        <f t="shared" si="7"/>
        <v>-1.7042843824802334</v>
      </c>
      <c r="K38" s="10">
        <f t="shared" si="7"/>
        <v>0.6110268992307563</v>
      </c>
      <c r="L38" s="10">
        <f aca="true" t="shared" si="8" ref="L38:L57">IF(ISERR(AVERAGE(B38:K38)),"",AVERAGE(B38:K38))</f>
        <v>-0.1779849958719666</v>
      </c>
      <c r="M38" s="10">
        <f aca="true" t="shared" si="9" ref="M38:M57">IF(ISERR(STDEV(B38:K38)),"",STDEV(B38:K38))</f>
        <v>1.2779300491583283</v>
      </c>
      <c r="N38" s="23"/>
      <c r="O38" s="23"/>
      <c r="P38" s="23"/>
      <c r="Q38" s="23"/>
    </row>
    <row r="39" spans="1:13" ht="12.75">
      <c r="A39" s="22" t="str">
        <f t="shared" si="6"/>
        <v>HILLS</v>
      </c>
      <c r="B39" s="10">
        <f t="shared" si="7"/>
        <v>-0.5155936298559122</v>
      </c>
      <c r="C39" s="10">
        <f t="shared" si="7"/>
        <v>0.5070925528372876</v>
      </c>
      <c r="D39" s="10">
        <f t="shared" si="7"/>
        <v>-0.3245077533288431</v>
      </c>
      <c r="E39" s="10">
        <f t="shared" si="7"/>
        <v>-0.3187142545316549</v>
      </c>
      <c r="F39" s="10">
        <f t="shared" si="7"/>
        <v>-0.9840027679759321</v>
      </c>
      <c r="G39" s="10">
        <f t="shared" si="7"/>
        <v>-2.3896253326660677</v>
      </c>
      <c r="H39" s="10">
        <f t="shared" si="7"/>
        <v>-0.04058063340600947</v>
      </c>
      <c r="I39" s="10">
        <f t="shared" si="7"/>
        <v>0.5464028645026573</v>
      </c>
      <c r="J39" s="10">
        <f t="shared" si="7"/>
        <v>0.08342650823330049</v>
      </c>
      <c r="K39" s="10">
        <f t="shared" si="7"/>
        <v>-1.9119956108770717</v>
      </c>
      <c r="L39" s="10">
        <f t="shared" si="8"/>
        <v>-0.5348098057068246</v>
      </c>
      <c r="M39" s="10">
        <f t="shared" si="9"/>
        <v>0.9724601778672687</v>
      </c>
    </row>
    <row r="40" spans="1:13" ht="12.75">
      <c r="A40" s="22" t="str">
        <f t="shared" si="6"/>
        <v>ADAMS</v>
      </c>
      <c r="B40" s="10">
        <f t="shared" si="7"/>
        <v>-2.012478361695657</v>
      </c>
      <c r="C40" s="10">
        <f t="shared" si="7"/>
        <v>-2.0283702113491504</v>
      </c>
      <c r="D40" s="10">
        <f t="shared" si="7"/>
        <v>-1.0989012555908397</v>
      </c>
      <c r="E40" s="10">
        <f t="shared" si="7"/>
        <v>-0.3792296193161464</v>
      </c>
      <c r="F40" s="10">
        <f t="shared" si="7"/>
        <v>0.39544036470060956</v>
      </c>
      <c r="G40" s="10">
        <f t="shared" si="7"/>
        <v>-1.2411544729530337</v>
      </c>
      <c r="H40" s="10">
        <f t="shared" si="7"/>
        <v>0.7004570200950699</v>
      </c>
      <c r="I40" s="10">
        <f t="shared" si="7"/>
        <v>0.09106714408376611</v>
      </c>
      <c r="J40" s="10">
        <f t="shared" si="7"/>
        <v>0.6963559564779374</v>
      </c>
      <c r="K40" s="10">
        <f t="shared" si="7"/>
        <v>-0.9447242464121364</v>
      </c>
      <c r="L40" s="10">
        <f t="shared" si="8"/>
        <v>-0.5821537681959581</v>
      </c>
      <c r="M40" s="10">
        <f t="shared" si="9"/>
        <v>1.0381559578523667</v>
      </c>
    </row>
    <row r="41" spans="1:13" ht="12.75">
      <c r="A41" s="22" t="str">
        <f t="shared" si="6"/>
        <v>CUNNIFF</v>
      </c>
      <c r="B41" s="10">
        <f t="shared" si="7"/>
        <v>-1.5135167844157418</v>
      </c>
      <c r="C41" s="10">
        <f t="shared" si="7"/>
        <v>0.5070925528372876</v>
      </c>
      <c r="D41" s="10">
        <f t="shared" si="7"/>
        <v>0.5051995705233053</v>
      </c>
      <c r="E41" s="10">
        <f t="shared" si="7"/>
        <v>-0.8028371728075864</v>
      </c>
      <c r="F41" s="10">
        <f t="shared" si="7"/>
        <v>-0.15633688837000617</v>
      </c>
      <c r="G41" s="10">
        <f t="shared" si="7"/>
        <v>0.028208056203477612</v>
      </c>
      <c r="H41" s="10">
        <f t="shared" si="7"/>
        <v>1.4150290431139685</v>
      </c>
      <c r="I41" s="10">
        <f t="shared" si="7"/>
        <v>0.43256893439793953</v>
      </c>
      <c r="J41" s="10">
        <f t="shared" si="7"/>
        <v>1.4625177667837401</v>
      </c>
      <c r="K41" s="10">
        <f t="shared" si="7"/>
        <v>0.21194290969627325</v>
      </c>
      <c r="L41" s="10">
        <f t="shared" si="8"/>
        <v>0.20898679879626575</v>
      </c>
      <c r="M41" s="10">
        <f t="shared" si="9"/>
        <v>0.9073424707677008</v>
      </c>
    </row>
    <row r="42" spans="1:13" ht="12.75">
      <c r="A42" s="22" t="str">
        <f t="shared" si="6"/>
        <v>TSCHIRHART</v>
      </c>
      <c r="B42" s="10">
        <f t="shared" si="7"/>
        <v>-0.01663205257599672</v>
      </c>
      <c r="C42" s="10">
        <f t="shared" si="7"/>
        <v>0.5070925528372876</v>
      </c>
      <c r="D42" s="10">
        <f t="shared" si="7"/>
        <v>-0.49044921809926884</v>
      </c>
      <c r="E42" s="10">
        <f t="shared" si="7"/>
        <v>-0.07665279539368881</v>
      </c>
      <c r="F42" s="10">
        <f t="shared" si="7"/>
        <v>2.6715215336169043</v>
      </c>
      <c r="G42" s="10">
        <f t="shared" si="7"/>
        <v>0.5722205686991259</v>
      </c>
      <c r="H42" s="10">
        <f t="shared" si="7"/>
        <v>1.097441477327793</v>
      </c>
      <c r="I42" s="10">
        <f t="shared" si="7"/>
        <v>-1.6164418074870404</v>
      </c>
      <c r="J42" s="10">
        <f t="shared" si="7"/>
        <v>0.6963559564779374</v>
      </c>
      <c r="K42" s="10">
        <f t="shared" si="7"/>
        <v>1.754165784507496</v>
      </c>
      <c r="L42" s="10">
        <f t="shared" si="8"/>
        <v>0.509862199991055</v>
      </c>
      <c r="M42" s="10">
        <f t="shared" si="9"/>
        <v>1.1901435839486036</v>
      </c>
    </row>
    <row r="43" spans="1:13" ht="12.75">
      <c r="A43" s="22" t="str">
        <f t="shared" si="6"/>
        <v>CAPRONI</v>
      </c>
      <c r="B43" s="10">
        <f t="shared" si="7"/>
        <v>0.856550707663854</v>
      </c>
      <c r="C43" s="10">
        <f t="shared" si="7"/>
        <v>1.3522468075661005</v>
      </c>
      <c r="D43" s="10">
        <f t="shared" si="7"/>
        <v>0.9477101432444506</v>
      </c>
      <c r="E43" s="10">
        <f t="shared" si="7"/>
        <v>-2.013144468497416</v>
      </c>
      <c r="F43" s="10">
        <f t="shared" si="7"/>
        <v>0.25749605143295523</v>
      </c>
      <c r="G43" s="10">
        <f t="shared" si="7"/>
        <v>-1.1504857208704256</v>
      </c>
      <c r="H43" s="10">
        <f t="shared" si="7"/>
        <v>0.6739913896128891</v>
      </c>
      <c r="I43" s="10">
        <f t="shared" si="7"/>
        <v>0.660236794607375</v>
      </c>
      <c r="J43" s="10">
        <f t="shared" si="7"/>
        <v>0.7985108645187087</v>
      </c>
      <c r="K43" s="10">
        <f t="shared" si="7"/>
        <v>-0.29536724649162877</v>
      </c>
      <c r="L43" s="10">
        <f t="shared" si="8"/>
        <v>0.2087745322786863</v>
      </c>
      <c r="M43" s="10">
        <f t="shared" si="9"/>
        <v>1.0584185108217397</v>
      </c>
    </row>
    <row r="44" spans="1:13" ht="12.75">
      <c r="A44" s="22">
        <f t="shared" si="6"/>
      </c>
      <c r="B44" s="10">
        <f t="shared" si="7"/>
      </c>
      <c r="C44" s="10">
        <f t="shared" si="7"/>
      </c>
      <c r="D44" s="10">
        <f t="shared" si="7"/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</c>
      <c r="L44" s="10">
        <f t="shared" si="8"/>
      </c>
      <c r="M44" s="10">
        <f t="shared" si="9"/>
      </c>
    </row>
    <row r="45" spans="1:13" ht="12.75">
      <c r="A45" s="22" t="str">
        <f t="shared" si="6"/>
        <v>WALKER</v>
      </c>
      <c r="B45" s="10">
        <f t="shared" si="7"/>
        <v>-1.1392956014558067</v>
      </c>
      <c r="C45" s="10">
        <f t="shared" si="7"/>
        <v>0.5070925528372876</v>
      </c>
      <c r="D45" s="10">
        <f t="shared" si="7"/>
        <v>-1.0435874340006979</v>
      </c>
      <c r="E45" s="10">
        <f t="shared" si="7"/>
        <v>2.162415701632495</v>
      </c>
      <c r="F45" s="10">
        <f t="shared" si="7"/>
        <v>-0.22530904500383334</v>
      </c>
      <c r="G45" s="10">
        <f t="shared" si="7"/>
        <v>0.5722205686991259</v>
      </c>
      <c r="H45" s="10">
        <f t="shared" si="7"/>
        <v>0.488731976237618</v>
      </c>
      <c r="I45" s="10">
        <f t="shared" si="7"/>
        <v>-2.299445388115347</v>
      </c>
      <c r="J45" s="10">
        <f t="shared" si="7"/>
        <v>-0.044267126817668166</v>
      </c>
      <c r="K45" s="10">
        <f t="shared" si="7"/>
        <v>0.27282012843882963</v>
      </c>
      <c r="L45" s="10">
        <f t="shared" si="8"/>
        <v>-0.0748623667547997</v>
      </c>
      <c r="M45" s="10">
        <f t="shared" si="9"/>
        <v>1.2131276825568706</v>
      </c>
    </row>
    <row r="46" spans="1:13" ht="12.75">
      <c r="A46" s="22" t="str">
        <f t="shared" si="6"/>
        <v>KOBRINETZ</v>
      </c>
      <c r="B46" s="10">
        <f t="shared" si="7"/>
        <v>0.856550707663854</v>
      </c>
      <c r="C46" s="10">
        <f t="shared" si="7"/>
        <v>0.5070925528372876</v>
      </c>
      <c r="D46" s="10">
        <f t="shared" si="7"/>
        <v>-0.6563906828696946</v>
      </c>
      <c r="E46" s="10">
        <f t="shared" si="7"/>
        <v>0.46798548766673354</v>
      </c>
      <c r="F46" s="10">
        <f t="shared" si="7"/>
        <v>-0.22530904500383334</v>
      </c>
      <c r="G46" s="10">
        <f t="shared" si="7"/>
        <v>-0.12290653060086845</v>
      </c>
      <c r="H46" s="10">
        <f t="shared" si="7"/>
        <v>0.515197606719799</v>
      </c>
      <c r="I46" s="10">
        <f t="shared" si="7"/>
        <v>0.660236794607375</v>
      </c>
      <c r="J46" s="10">
        <f t="shared" si="7"/>
        <v>0.6452785024575517</v>
      </c>
      <c r="K46" s="10">
        <f t="shared" si="7"/>
        <v>-0.1262638610956534</v>
      </c>
      <c r="L46" s="10">
        <f t="shared" si="8"/>
        <v>0.2521471532382552</v>
      </c>
      <c r="M46" s="10">
        <f t="shared" si="9"/>
        <v>0.49491161237880466</v>
      </c>
    </row>
    <row r="47" spans="1:13" ht="12.75">
      <c r="A47" s="22">
        <f t="shared" si="6"/>
      </c>
      <c r="B47" s="10">
        <f t="shared" si="7"/>
      </c>
      <c r="C47" s="10">
        <f t="shared" si="7"/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</c>
      <c r="L47" s="10">
        <f t="shared" si="8"/>
      </c>
      <c r="M47" s="10">
        <f t="shared" si="9"/>
      </c>
    </row>
    <row r="48" spans="1:13" ht="12.75">
      <c r="A48" s="22">
        <f t="shared" si="6"/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</c>
      <c r="L48" s="10">
        <f t="shared" si="8"/>
      </c>
      <c r="M48" s="10">
        <f t="shared" si="9"/>
      </c>
    </row>
    <row r="49" spans="1:13" ht="12.75">
      <c r="A49" s="22" t="str">
        <f t="shared" si="6"/>
        <v>RODRIGUEZ</v>
      </c>
      <c r="B49" s="10">
        <f t="shared" si="7"/>
        <v>0.856550707663854</v>
      </c>
      <c r="C49" s="10">
        <f t="shared" si="7"/>
        <v>0.5070925528372876</v>
      </c>
      <c r="D49" s="10">
        <f t="shared" si="7"/>
        <v>-0.8223321476401302</v>
      </c>
      <c r="E49" s="10">
        <f t="shared" si="7"/>
        <v>-0.19768352496267186</v>
      </c>
      <c r="F49" s="10">
        <f t="shared" si="7"/>
        <v>-1.2598913945112407</v>
      </c>
      <c r="G49" s="10">
        <f t="shared" si="7"/>
        <v>-0.24379820004434585</v>
      </c>
      <c r="H49" s="10">
        <f t="shared" si="7"/>
        <v>0.03881625804053324</v>
      </c>
      <c r="I49" s="10">
        <f t="shared" si="7"/>
        <v>0.20490107418848383</v>
      </c>
      <c r="J49" s="10">
        <f t="shared" si="7"/>
        <v>0.08342650823329141</v>
      </c>
      <c r="K49" s="10">
        <f t="shared" si="7"/>
        <v>-1.2423462047090414</v>
      </c>
      <c r="L49" s="10">
        <f t="shared" si="8"/>
        <v>-0.20752643709039797</v>
      </c>
      <c r="M49" s="10">
        <f t="shared" si="9"/>
        <v>0.7083704149621939</v>
      </c>
    </row>
    <row r="50" spans="1:13" ht="12.75">
      <c r="A50" s="22" t="str">
        <f t="shared" si="6"/>
        <v>LOPEZ</v>
      </c>
      <c r="B50" s="10">
        <f t="shared" si="7"/>
        <v>0.7318103133438751</v>
      </c>
      <c r="C50" s="10">
        <f t="shared" si="7"/>
        <v>0.5070925528372876</v>
      </c>
      <c r="D50" s="10">
        <f t="shared" si="7"/>
        <v>0.22863046257259576</v>
      </c>
      <c r="E50" s="10">
        <f t="shared" si="7"/>
        <v>-0.13716816017818034</v>
      </c>
      <c r="F50" s="10">
        <f t="shared" si="7"/>
        <v>-1.2598913945112407</v>
      </c>
      <c r="G50" s="10">
        <f t="shared" si="7"/>
        <v>-0.2740211174052152</v>
      </c>
      <c r="H50" s="10">
        <f t="shared" si="7"/>
        <v>-2.2636935939092546</v>
      </c>
      <c r="I50" s="10">
        <f t="shared" si="7"/>
        <v>0.20490107418848383</v>
      </c>
      <c r="J50" s="10">
        <f t="shared" si="7"/>
        <v>-2.138442741653525</v>
      </c>
      <c r="K50" s="10">
        <f t="shared" si="7"/>
        <v>-1.3167516942832618</v>
      </c>
      <c r="L50" s="10">
        <f t="shared" si="8"/>
        <v>-0.5717534298998436</v>
      </c>
      <c r="M50" s="10">
        <f t="shared" si="9"/>
        <v>1.0919012856382075</v>
      </c>
    </row>
    <row r="51" spans="1:13" ht="12.75">
      <c r="A51" s="22" t="str">
        <f t="shared" si="6"/>
        <v>CASTILLO</v>
      </c>
      <c r="B51" s="10">
        <f t="shared" si="7"/>
        <v>0.3575891303839385</v>
      </c>
      <c r="C51" s="10">
        <f t="shared" si="7"/>
        <v>-0.3380617018915251</v>
      </c>
      <c r="D51" s="10">
        <f t="shared" si="7"/>
        <v>1.1136516080148762</v>
      </c>
      <c r="E51" s="10">
        <f t="shared" si="7"/>
        <v>-0.560775713669621</v>
      </c>
      <c r="F51" s="10">
        <f t="shared" si="7"/>
        <v>0.39544036470060956</v>
      </c>
      <c r="G51" s="10">
        <f t="shared" si="7"/>
        <v>0.3304372298121711</v>
      </c>
      <c r="H51" s="10">
        <f t="shared" si="7"/>
        <v>-1.1786027441398141</v>
      </c>
      <c r="I51" s="10">
        <f t="shared" si="7"/>
        <v>-0.819604296753996</v>
      </c>
      <c r="J51" s="10">
        <f t="shared" si="7"/>
        <v>-1.3212034773273367</v>
      </c>
      <c r="K51" s="10">
        <f t="shared" si="7"/>
        <v>0.40133870133975935</v>
      </c>
      <c r="L51" s="10">
        <f t="shared" si="8"/>
        <v>-0.1619790899530938</v>
      </c>
      <c r="M51" s="10">
        <f t="shared" si="9"/>
        <v>0.8005235514640083</v>
      </c>
    </row>
    <row r="52" spans="1:13" ht="12.75">
      <c r="A52" s="22" t="str">
        <f t="shared" si="6"/>
        <v>GARCIA, P</v>
      </c>
      <c r="B52" s="10">
        <f t="shared" si="7"/>
        <v>0.856550707663854</v>
      </c>
      <c r="C52" s="10">
        <f t="shared" si="7"/>
        <v>0.5070925528372876</v>
      </c>
      <c r="D52" s="10">
        <f t="shared" si="7"/>
        <v>0.4498857489331634</v>
      </c>
      <c r="E52" s="10">
        <f t="shared" si="7"/>
        <v>-0.3187142545316549</v>
      </c>
      <c r="F52" s="10">
        <f t="shared" si="7"/>
        <v>-0.15633688837000617</v>
      </c>
      <c r="G52" s="10">
        <f t="shared" si="7"/>
        <v>0.028208056203477612</v>
      </c>
      <c r="H52" s="10">
        <f t="shared" si="7"/>
        <v>0.3828694543088944</v>
      </c>
      <c r="I52" s="10">
        <f t="shared" si="7"/>
        <v>0.43256893439793953</v>
      </c>
      <c r="J52" s="10">
        <f t="shared" si="7"/>
        <v>0.46650741338620644</v>
      </c>
      <c r="K52" s="10">
        <f t="shared" si="7"/>
        <v>0.21194290969627325</v>
      </c>
      <c r="L52" s="10">
        <f t="shared" si="8"/>
        <v>0.2860574634525435</v>
      </c>
      <c r="M52" s="10">
        <f t="shared" si="9"/>
        <v>0.349284982972682</v>
      </c>
    </row>
    <row r="53" spans="1:13" ht="12.75">
      <c r="A53" s="22" t="str">
        <f t="shared" si="6"/>
        <v>RAMIREZ</v>
      </c>
      <c r="B53" s="10">
        <f t="shared" si="7"/>
        <v>0.856550707663854</v>
      </c>
      <c r="C53" s="10">
        <f t="shared" si="7"/>
        <v>-2.0283702113491504</v>
      </c>
      <c r="D53" s="10">
        <f t="shared" si="7"/>
        <v>-0.379821574918985</v>
      </c>
      <c r="E53" s="10">
        <f t="shared" si="7"/>
        <v>1.0731391355116489</v>
      </c>
      <c r="F53" s="10">
        <f t="shared" si="7"/>
        <v>0.25749605143295523</v>
      </c>
      <c r="G53" s="10">
        <f t="shared" si="7"/>
        <v>0.4513288992556485</v>
      </c>
      <c r="H53" s="10">
        <f t="shared" si="7"/>
        <v>-0.6228245040140035</v>
      </c>
      <c r="I53" s="10">
        <f t="shared" si="7"/>
        <v>1.0017385849215283</v>
      </c>
      <c r="J53" s="10">
        <f t="shared" si="7"/>
        <v>-0.3762705779501885</v>
      </c>
      <c r="K53" s="10">
        <f t="shared" si="7"/>
        <v>0.44192351383478695</v>
      </c>
      <c r="L53" s="10">
        <f t="shared" si="8"/>
        <v>0.06748900243880947</v>
      </c>
      <c r="M53" s="10">
        <f t="shared" si="9"/>
        <v>0.9484828642841286</v>
      </c>
    </row>
    <row r="54" spans="1:13" ht="12.75">
      <c r="A54" s="22">
        <f t="shared" si="6"/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</c>
      <c r="L54" s="10">
        <f t="shared" si="8"/>
      </c>
      <c r="M54" s="10">
        <f t="shared" si="9"/>
      </c>
    </row>
    <row r="55" spans="1:13" ht="12.75">
      <c r="A55" s="22" t="str">
        <f t="shared" si="6"/>
        <v>GARCIA, O</v>
      </c>
      <c r="B55" s="10">
        <f t="shared" si="10"/>
        <v>0.856550707663854</v>
      </c>
      <c r="C55" s="10">
        <f t="shared" si="10"/>
        <v>-1.183215956620338</v>
      </c>
      <c r="D55" s="10">
        <f t="shared" si="10"/>
        <v>-0.7670183260499882</v>
      </c>
      <c r="E55" s="10">
        <f t="shared" si="10"/>
        <v>1.557262053787581</v>
      </c>
      <c r="F55" s="10">
        <f t="shared" si="10"/>
        <v>-0.15633688837000617</v>
      </c>
      <c r="G55" s="10">
        <f t="shared" si="10"/>
        <v>1.0860101638339041</v>
      </c>
      <c r="H55" s="10">
        <f t="shared" si="10"/>
        <v>0.06528188852271415</v>
      </c>
      <c r="I55" s="10">
        <f t="shared" si="10"/>
        <v>0.660236794607375</v>
      </c>
      <c r="J55" s="10">
        <f t="shared" si="10"/>
        <v>0.21112014328426915</v>
      </c>
      <c r="K55" s="10">
        <f t="shared" si="10"/>
        <v>0.6245551700624382</v>
      </c>
      <c r="L55" s="10">
        <f t="shared" si="8"/>
        <v>0.2954445750721803</v>
      </c>
      <c r="M55" s="10">
        <f t="shared" si="9"/>
        <v>0.8401627412431094</v>
      </c>
    </row>
    <row r="56" spans="1:13" ht="12.75">
      <c r="A56" s="22" t="str">
        <f t="shared" si="6"/>
        <v>VIERA</v>
      </c>
      <c r="B56" s="10">
        <f t="shared" si="10"/>
        <v>-1.0145552071358277</v>
      </c>
      <c r="C56" s="10">
        <f t="shared" si="10"/>
        <v>0.5070925528372876</v>
      </c>
      <c r="D56" s="10">
        <f t="shared" si="10"/>
        <v>-0.26919393173870115</v>
      </c>
      <c r="E56" s="10">
        <f t="shared" si="10"/>
        <v>-0.19768352496267186</v>
      </c>
      <c r="F56" s="10">
        <f t="shared" si="10"/>
        <v>1.2231062443065355</v>
      </c>
      <c r="G56" s="10">
        <f t="shared" si="10"/>
        <v>1.5997997589686823</v>
      </c>
      <c r="H56" s="10">
        <f t="shared" si="10"/>
        <v>0.22407567141580428</v>
      </c>
      <c r="I56" s="10">
        <f t="shared" si="10"/>
        <v>1.0017385849215283</v>
      </c>
      <c r="J56" s="10">
        <f t="shared" si="10"/>
        <v>0.440968686376</v>
      </c>
      <c r="K56" s="10">
        <f t="shared" si="10"/>
        <v>1.3077328470621323</v>
      </c>
      <c r="L56" s="10">
        <f t="shared" si="8"/>
        <v>0.482308168205077</v>
      </c>
      <c r="M56" s="10">
        <f t="shared" si="9"/>
        <v>0.8222904608180348</v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-2.012478361695657</v>
      </c>
      <c r="C58" s="10">
        <f t="shared" si="11"/>
        <v>-2.0283702113491504</v>
      </c>
      <c r="D58" s="10">
        <f t="shared" si="11"/>
        <v>2.607124790948747</v>
      </c>
      <c r="E58" s="10">
        <f t="shared" si="11"/>
        <v>2.162415701632495</v>
      </c>
      <c r="F58" s="10">
        <f t="shared" si="11"/>
        <v>2.6715215336169043</v>
      </c>
      <c r="G58" s="10">
        <f t="shared" si="11"/>
        <v>-2.3896253326660677</v>
      </c>
      <c r="H58" s="10">
        <f t="shared" si="11"/>
        <v>-2.2636935939092546</v>
      </c>
      <c r="I58" s="10">
        <f t="shared" si="11"/>
        <v>-2.299445388115347</v>
      </c>
      <c r="J58" s="10">
        <f t="shared" si="11"/>
        <v>-2.138442741653525</v>
      </c>
      <c r="K58" s="10">
        <f t="shared" si="11"/>
        <v>-1.9119956108770717</v>
      </c>
      <c r="L58" s="10">
        <f t="shared" si="11"/>
        <v>-0.5821537681959581</v>
      </c>
      <c r="M58" s="10">
        <f t="shared" si="11"/>
        <v>1.2779300491583283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-0.01663205257599672</v>
      </c>
      <c r="C59" s="10">
        <f>IF(MAX(C38:C57)&lt;0,MAX(C38:C57),IF(MIN(C38:C57)&gt;=0,MIN(C38:C57),IF(ABS(DMAX(C37:C57,1,criteria!C1:C2))&lt;MIN(DMIN(C37:C57,1,criteria!C3:C4)),DMAX(C37:C57,1,criteria!C1:C2),DMIN(C37:C57,1,criteria!C3:C4))))</f>
        <v>-0.3380617018915251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0.22863046257259576</v>
      </c>
      <c r="E59" s="10">
        <f>IF(MAX(E38:E57)&lt;0,MAX(E38:E57),IF(MIN(E38:E57)&gt;=0,MIN(E38:E57),IF(ABS(DMAX(E37:E57,1,criteria!E1:E2))&lt;MIN(DMIN(E37:E57,1,criteria!E3:E4)),DMAX(E37:E57,1,criteria!E1:E2),DMIN(E37:E57,1,criteria!E3:E4))))</f>
        <v>-0.07665279539368881</v>
      </c>
      <c r="F59" s="10">
        <f>IF(MAX(F38:F57)&lt;0,MAX(F38:F57),IF(MIN(F38:F57)&gt;=0,MIN(F38:F57),IF(ABS(DMAX(F37:F57,1,criteria!F1:F2))&lt;MIN(DMIN(F37:F57,1,criteria!F3:F4)),DMAX(F37:F57,1,criteria!F1:F2),DMIN(F37:F57,1,criteria!F3:F4))))</f>
        <v>-0.15633688837000617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0.028208056203477612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0.03881625804053324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0.09106714408376611</v>
      </c>
      <c r="J59" s="10">
        <f>IF(MAX(J38:J57)&lt;0,MAX(J38:J57),IF(MIN(J38:J57)&gt;=0,MIN(J38:J57),IF(ABS(DMAX(J37:J57,1,criteria!J1:J2))&lt;MIN(DMIN(J37:J57,1,criteria!J3:J4)),DMAX(J37:J57,1,criteria!J1:J2),DMIN(J37:J57,1,criteria!J3:J4))))</f>
        <v>-0.044267126817668166</v>
      </c>
      <c r="K59" s="10">
        <f>IF(MAX(K38:K57)&lt;0,MAX(K38:K57),IF(MIN(K38:K57)&gt;=0,MIN(K38:K57),IF(ABS(DMAX(K37:K57,1,criteria!K1:K2))&lt;MIN(DMIN(K37:K57,1,criteria!K3:K4)),DMAX(K37:K57,1,criteria!K1:K2),DMIN(K37:K57,1,criteria!K3:K4))))</f>
        <v>-0.1262638610956534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0.06748900243880947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0.349284982972682</v>
      </c>
    </row>
    <row r="60" spans="1:13" ht="12.75">
      <c r="A60" s="7" t="s">
        <v>7</v>
      </c>
      <c r="B60" s="10">
        <f aca="true" t="shared" si="12" ref="B60:K60">IF(ISERR(AVERAGE(B38:B57)),"",AVERAGE(B38:B57))</f>
        <v>0</v>
      </c>
      <c r="C60" s="10">
        <f t="shared" si="12"/>
        <v>-1.4802973661668754E-17</v>
      </c>
      <c r="D60" s="10">
        <f t="shared" si="12"/>
        <v>-6.624330713596767E-16</v>
      </c>
      <c r="E60" s="10">
        <f t="shared" si="12"/>
        <v>1.7578531223231644E-16</v>
      </c>
      <c r="F60" s="10">
        <f t="shared" si="12"/>
        <v>1.3174646558885191E-15</v>
      </c>
      <c r="G60" s="10">
        <f t="shared" si="12"/>
        <v>-1.924386576016938E-16</v>
      </c>
      <c r="H60" s="10">
        <f t="shared" si="12"/>
        <v>6.309767523286307E-16</v>
      </c>
      <c r="I60" s="10">
        <f t="shared" si="12"/>
        <v>-5.403085386509095E-15</v>
      </c>
      <c r="J60" s="10">
        <f t="shared" si="12"/>
        <v>-6.365278674517564E-16</v>
      </c>
      <c r="K60" s="10">
        <f t="shared" si="12"/>
        <v>-3.2122452845821196E-15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  <v>1.0000000000000016</v>
      </c>
      <c r="C61" s="10">
        <f t="shared" si="13"/>
        <v>1.0000000000003504</v>
      </c>
      <c r="D61" s="10">
        <f t="shared" si="13"/>
        <v>0.9999999999997253</v>
      </c>
      <c r="E61" s="10">
        <f t="shared" si="13"/>
        <v>1.0000000000000093</v>
      </c>
      <c r="F61" s="10">
        <f t="shared" si="13"/>
        <v>0.9999999999999898</v>
      </c>
      <c r="G61" s="10">
        <f t="shared" si="13"/>
        <v>1.0000000000000009</v>
      </c>
      <c r="H61" s="10">
        <f t="shared" si="13"/>
        <v>0.9999999999999931</v>
      </c>
      <c r="I61" s="10">
        <f t="shared" si="13"/>
        <v>0.9999999999996598</v>
      </c>
      <c r="J61" s="10">
        <f t="shared" si="13"/>
        <v>0.9999999999999285</v>
      </c>
      <c r="K61" s="10">
        <f t="shared" si="13"/>
        <v>0.9999999999998819</v>
      </c>
      <c r="L61" s="24"/>
      <c r="M61" s="24"/>
    </row>
    <row r="62" spans="1:13" ht="12.75">
      <c r="A62" s="22" t="s">
        <v>9</v>
      </c>
      <c r="B62" s="10">
        <f aca="true" t="shared" si="14" ref="B62:K62">B30</f>
        <v>0.6813333333333333</v>
      </c>
      <c r="C62" s="10">
        <f t="shared" si="14"/>
        <v>0.744</v>
      </c>
      <c r="D62" s="10">
        <f t="shared" si="14"/>
        <v>8.918666666666667</v>
      </c>
      <c r="E62" s="10">
        <f t="shared" si="14"/>
        <v>1.0626666666666666</v>
      </c>
      <c r="F62" s="10">
        <f t="shared" si="14"/>
        <v>1.3626666666666665</v>
      </c>
      <c r="G62" s="10">
        <f t="shared" si="14"/>
        <v>1.1306666666666667</v>
      </c>
      <c r="H62" s="10">
        <f t="shared" si="14"/>
        <v>8.245333333333333</v>
      </c>
      <c r="I62" s="10">
        <f t="shared" si="14"/>
        <v>9.842</v>
      </c>
      <c r="J62" s="10">
        <f t="shared" si="14"/>
        <v>9.043666666666667</v>
      </c>
      <c r="K62" s="10">
        <f t="shared" si="14"/>
        <v>3.4778333333333338</v>
      </c>
      <c r="L62" s="24"/>
      <c r="M62" s="24"/>
    </row>
    <row r="63" spans="1:13" ht="12.75">
      <c r="A63" s="22" t="s">
        <v>10</v>
      </c>
      <c r="B63" s="10">
        <f aca="true" t="shared" si="15" ref="B63:K63">B31</f>
        <v>0.08016649341630606</v>
      </c>
      <c r="C63" s="10">
        <f t="shared" si="15"/>
        <v>0.011832159566195096</v>
      </c>
      <c r="D63" s="10">
        <f t="shared" si="15"/>
        <v>0.18078664088872132</v>
      </c>
      <c r="E63" s="10">
        <f t="shared" si="15"/>
        <v>0.16524728943818154</v>
      </c>
      <c r="F63" s="10">
        <f t="shared" si="15"/>
        <v>0.14498604202112977</v>
      </c>
      <c r="G63" s="10">
        <f t="shared" si="15"/>
        <v>0.3308747425206328</v>
      </c>
      <c r="H63" s="10">
        <f t="shared" si="15"/>
        <v>0.37784854612599184</v>
      </c>
      <c r="I63" s="10">
        <f t="shared" si="15"/>
        <v>0.08784727006087394</v>
      </c>
      <c r="J63" s="10">
        <f t="shared" si="15"/>
        <v>0.19578109739002775</v>
      </c>
      <c r="K63" s="10">
        <f t="shared" si="15"/>
        <v>0.07391927707851863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B36:J36"/>
    <mergeCell ref="B35:J35"/>
    <mergeCell ref="B5:J5"/>
    <mergeCell ref="B4:K4"/>
    <mergeCell ref="B34:K34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24,2002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1" t="s">
        <v>53</v>
      </c>
      <c r="C4" s="31"/>
      <c r="D4" s="31"/>
      <c r="E4" s="31"/>
      <c r="F4" s="31"/>
      <c r="G4" s="31"/>
      <c r="H4" s="31"/>
      <c r="I4" s="31"/>
      <c r="J4" s="31"/>
      <c r="K4" s="31"/>
    </row>
    <row r="5" spans="1:11" ht="12.75">
      <c r="A5" s="1"/>
      <c r="B5" s="37" t="s">
        <v>12</v>
      </c>
      <c r="C5" s="37"/>
      <c r="D5" s="37"/>
      <c r="E5" s="37"/>
      <c r="F5" s="37"/>
      <c r="G5" s="37"/>
      <c r="H5" s="37"/>
      <c r="I5" s="37"/>
      <c r="J5" s="37"/>
      <c r="K5" s="20"/>
    </row>
    <row r="6" spans="1:11" ht="12.75">
      <c r="A6" s="1"/>
      <c r="B6" s="34"/>
      <c r="C6" s="34"/>
      <c r="D6" s="34"/>
      <c r="E6" s="34"/>
      <c r="F6" s="34"/>
      <c r="G6" s="34"/>
      <c r="H6" s="34"/>
      <c r="I6" s="34"/>
      <c r="J6" s="34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GARRETT</v>
      </c>
      <c r="B8" s="30">
        <v>0.75</v>
      </c>
      <c r="C8" s="30">
        <v>0.72</v>
      </c>
      <c r="D8" s="30">
        <v>9.49</v>
      </c>
      <c r="E8" s="30">
        <v>0.98</v>
      </c>
      <c r="F8" s="30">
        <v>3.04</v>
      </c>
      <c r="G8" s="30">
        <v>2.08</v>
      </c>
      <c r="H8" s="30">
        <v>8.24</v>
      </c>
      <c r="I8" s="30">
        <v>9.53</v>
      </c>
      <c r="J8" s="30">
        <f aca="true" t="shared" si="0" ref="J8:J27">IF(ISERR(AVERAGE(H8:I8)),"",AVERAGE(H8:I8))</f>
        <v>8.885</v>
      </c>
      <c r="K8" s="30">
        <f>IF(ISBLANK(1!A8),"",weighting!$B$2*B8+weighting!$C$2*C8+weighting!$D$2*D8+weighting!$E$2*E8+weighting!$F$2*F8+weighting!$G$2*G8+weighting!$J$2*J8)</f>
        <v>4.163</v>
      </c>
    </row>
    <row r="9" spans="1:11" ht="12.75">
      <c r="A9" s="22" t="str">
        <f>IF(1!A9&lt;&gt;"",1!A9,"")</f>
        <v>HILLS</v>
      </c>
      <c r="B9" s="30">
        <v>0.32</v>
      </c>
      <c r="C9" s="30">
        <v>0.56</v>
      </c>
      <c r="D9" s="30">
        <v>9.56</v>
      </c>
      <c r="E9" s="30">
        <v>0.94</v>
      </c>
      <c r="F9" s="30">
        <v>2.83</v>
      </c>
      <c r="G9" s="30">
        <v>1.19</v>
      </c>
      <c r="H9" s="30">
        <v>8.7</v>
      </c>
      <c r="I9" s="30">
        <v>9.7</v>
      </c>
      <c r="J9" s="30">
        <f t="shared" si="0"/>
        <v>9.2</v>
      </c>
      <c r="K9" s="30">
        <f>IF(ISBLANK(1!A9),"",weighting!$B$2*B9+weighting!$C$2*C9+weighting!$D$2*D9+weighting!$E$2*E9+weighting!$F$2*F9+weighting!$G$2*G9+weighting!$J$2*J9)</f>
        <v>4.013</v>
      </c>
    </row>
    <row r="10" spans="1:11" ht="12.75">
      <c r="A10" s="22" t="str">
        <f>IF(1!A10&lt;&gt;"",1!A10,"")</f>
        <v>ADAMS</v>
      </c>
      <c r="B10" s="30">
        <v>0.3</v>
      </c>
      <c r="C10" s="30">
        <v>0.75</v>
      </c>
      <c r="D10" s="30">
        <v>9.45</v>
      </c>
      <c r="E10" s="30">
        <v>1</v>
      </c>
      <c r="F10" s="30">
        <v>3.23</v>
      </c>
      <c r="G10" s="30">
        <v>1.6</v>
      </c>
      <c r="H10" s="30">
        <v>8.53</v>
      </c>
      <c r="I10" s="30">
        <v>9.75</v>
      </c>
      <c r="J10" s="30">
        <f t="shared" si="0"/>
        <v>9.14</v>
      </c>
      <c r="K10" s="30">
        <f>IF(ISBLANK(1!A10),"",weighting!$B$2*B10+weighting!$C$2*C10+weighting!$D$2*D10+weighting!$E$2*E10+weighting!$F$2*F10+weighting!$G$2*G10+weighting!$J$2*J10)</f>
        <v>4.173</v>
      </c>
    </row>
    <row r="11" spans="1:11" ht="12.75">
      <c r="A11" s="22" t="str">
        <f>IF(1!A11&lt;&gt;"",1!A11,"")</f>
        <v>CUNNIFF</v>
      </c>
      <c r="B11" s="30">
        <v>0.9</v>
      </c>
      <c r="C11" s="30">
        <v>0.75</v>
      </c>
      <c r="D11" s="30">
        <v>9.69</v>
      </c>
      <c r="E11" s="30">
        <v>0.87</v>
      </c>
      <c r="F11" s="30">
        <v>3.43</v>
      </c>
      <c r="G11" s="30">
        <v>2.04</v>
      </c>
      <c r="H11" s="30">
        <v>8.42</v>
      </c>
      <c r="I11" s="30">
        <v>9.78</v>
      </c>
      <c r="J11" s="30">
        <f t="shared" si="0"/>
        <v>9.1</v>
      </c>
      <c r="K11" s="30">
        <f>IF(ISBLANK(1!A11),"",weighting!$B$2*B11+weighting!$C$2*C11+weighting!$D$2*D11+weighting!$E$2*E11+weighting!$F$2*F11+weighting!$G$2*G11+weighting!$J$2*J11)</f>
        <v>4.3315</v>
      </c>
    </row>
    <row r="12" spans="1:11" ht="12.75">
      <c r="A12" s="22" t="str">
        <f>IF(1!A12&lt;&gt;"",1!A12,"")</f>
        <v>TSCHIRHART</v>
      </c>
      <c r="B12" s="30">
        <v>0.85</v>
      </c>
      <c r="C12" s="30">
        <v>0.75</v>
      </c>
      <c r="D12" s="30">
        <v>9.22</v>
      </c>
      <c r="E12" s="30">
        <v>1.05</v>
      </c>
      <c r="F12" s="30">
        <v>3.43</v>
      </c>
      <c r="G12" s="30">
        <v>2.22</v>
      </c>
      <c r="H12" s="30">
        <v>8.96</v>
      </c>
      <c r="I12" s="30">
        <v>9.47</v>
      </c>
      <c r="J12" s="30">
        <f t="shared" si="0"/>
        <v>9.215</v>
      </c>
      <c r="K12" s="30">
        <f>IF(ISBLANK(1!A12),"",weighting!$B$2*B12+weighting!$C$2*C12+weighting!$D$2*D12+weighting!$E$2*E12+weighting!$F$2*F12+weighting!$G$2*G12+weighting!$J$2*J12)</f>
        <v>4.2915</v>
      </c>
    </row>
    <row r="13" spans="1:11" ht="12.75">
      <c r="A13" s="22" t="str">
        <f>IF(1!A13&lt;&gt;"",1!A13,"")</f>
        <v>CAPRONI</v>
      </c>
      <c r="B13" s="30">
        <v>0.43</v>
      </c>
      <c r="C13" s="30">
        <v>0.75</v>
      </c>
      <c r="D13" s="30">
        <v>9.52</v>
      </c>
      <c r="E13" s="30">
        <v>0.75</v>
      </c>
      <c r="F13" s="30">
        <v>3.56</v>
      </c>
      <c r="G13" s="30">
        <v>0.75</v>
      </c>
      <c r="H13" s="30">
        <v>8.44</v>
      </c>
      <c r="I13" s="30">
        <v>9.7</v>
      </c>
      <c r="J13" s="30">
        <f t="shared" si="0"/>
        <v>9.07</v>
      </c>
      <c r="K13" s="30">
        <f>IF(ISBLANK(1!A13),"",weighting!$B$2*B13+weighting!$C$2*C13+weighting!$D$2*D13+weighting!$E$2*E13+weighting!$F$2*F13+weighting!$G$2*G13+weighting!$J$2*J13)</f>
        <v>4.163</v>
      </c>
    </row>
    <row r="14" spans="1:11" ht="12.75">
      <c r="A14" s="22">
        <f>IF(1!A14&lt;&gt;"",1!A14,"")</f>
      </c>
      <c r="B14" s="30"/>
      <c r="C14" s="30"/>
      <c r="D14" s="30"/>
      <c r="E14" s="30"/>
      <c r="F14" s="30"/>
      <c r="G14" s="30"/>
      <c r="H14" s="30"/>
      <c r="I14" s="30"/>
      <c r="J14" s="30">
        <f t="shared" si="0"/>
      </c>
      <c r="K14" s="30">
        <f>IF(ISBLANK(1!A14),"",weighting!$B$2*B14+weighting!$C$2*C14+weighting!$D$2*D14+weighting!$E$2*E14+weighting!$F$2*F14+weighting!$G$2*G14+weighting!$J$2*J14)</f>
      </c>
    </row>
    <row r="15" spans="1:11" ht="12.75">
      <c r="A15" s="22" t="str">
        <f>IF(1!A15&lt;&gt;"",1!A15,"")</f>
        <v>WALKER</v>
      </c>
      <c r="B15" s="30">
        <v>0.52</v>
      </c>
      <c r="C15" s="30">
        <v>0.73</v>
      </c>
      <c r="D15" s="30">
        <v>9.07</v>
      </c>
      <c r="E15" s="30">
        <v>1.32</v>
      </c>
      <c r="F15" s="30">
        <v>2.56</v>
      </c>
      <c r="G15" s="30">
        <v>1.86</v>
      </c>
      <c r="H15" s="30">
        <v>8.4</v>
      </c>
      <c r="I15" s="30">
        <v>9.52</v>
      </c>
      <c r="J15" s="30">
        <f t="shared" si="0"/>
        <v>8.96</v>
      </c>
      <c r="K15" s="30">
        <f>IF(ISBLANK(1!A15),"",weighting!$B$2*B15+weighting!$C$2*C15+weighting!$D$2*D15+weighting!$E$2*E15+weighting!$F$2*F15+weighting!$G$2*G15+weighting!$J$2*J15)</f>
        <v>3.9610000000000003</v>
      </c>
    </row>
    <row r="16" spans="1:11" ht="12.75">
      <c r="A16" s="22" t="str">
        <f>IF(1!A16&lt;&gt;"",1!A16,"")</f>
        <v>KOBRINETZ</v>
      </c>
      <c r="B16" s="30">
        <v>0.46</v>
      </c>
      <c r="C16" s="30">
        <v>0.74</v>
      </c>
      <c r="D16" s="30">
        <v>9.42</v>
      </c>
      <c r="E16" s="30">
        <v>1.24</v>
      </c>
      <c r="F16" s="30">
        <v>3.22</v>
      </c>
      <c r="G16" s="30">
        <v>1.5</v>
      </c>
      <c r="H16" s="30">
        <v>8.29</v>
      </c>
      <c r="I16" s="30">
        <v>9.7</v>
      </c>
      <c r="J16" s="30">
        <f t="shared" si="0"/>
        <v>8.995</v>
      </c>
      <c r="K16" s="30">
        <f>IF(ISBLANK(1!A16),"",weighting!$B$2*B16+weighting!$C$2*C16+weighting!$D$2*D16+weighting!$E$2*E16+weighting!$F$2*F16+weighting!$G$2*G16+weighting!$J$2*J16)</f>
        <v>4.1825</v>
      </c>
    </row>
    <row r="17" spans="1:11" ht="12.75">
      <c r="A17" s="22">
        <f>IF(1!A17&lt;&gt;"",1!A17,"")</f>
      </c>
      <c r="B17" s="30"/>
      <c r="C17" s="30"/>
      <c r="D17" s="30"/>
      <c r="E17" s="30"/>
      <c r="F17" s="30"/>
      <c r="G17" s="30"/>
      <c r="H17" s="30"/>
      <c r="I17" s="30"/>
      <c r="J17" s="30">
        <f t="shared" si="0"/>
      </c>
      <c r="K17" s="30">
        <f>IF(ISBLANK(1!A17),"",weighting!$B$2*B17+weighting!$C$2*C17+weighting!$D$2*D17+weighting!$E$2*E17+weighting!$F$2*F17+weighting!$G$2*G17+weighting!$J$2*J17)</f>
      </c>
    </row>
    <row r="18" spans="1:11" ht="12.75">
      <c r="A18" s="22">
        <f>IF(1!A18&lt;&gt;"",1!A18,"")</f>
      </c>
      <c r="B18" s="30"/>
      <c r="C18" s="30"/>
      <c r="D18" s="30"/>
      <c r="E18" s="30"/>
      <c r="F18" s="30"/>
      <c r="G18" s="30"/>
      <c r="H18" s="30"/>
      <c r="I18" s="30"/>
      <c r="J18" s="30">
        <f t="shared" si="0"/>
      </c>
      <c r="K18" s="30">
        <f>IF(ISBLANK(1!A18),"",weighting!$B$2*B18+weighting!$C$2*C18+weighting!$D$2*D18+weighting!$E$2*E18+weighting!$F$2*F18+weighting!$G$2*G18+weighting!$J$2*J18)</f>
      </c>
    </row>
    <row r="19" spans="1:11" ht="12.75">
      <c r="A19" s="22" t="str">
        <f>IF(1!A19&lt;&gt;"",1!A19,"")</f>
        <v>RODRIGUEZ</v>
      </c>
      <c r="B19" s="30">
        <v>0.8</v>
      </c>
      <c r="C19" s="30">
        <v>0.74</v>
      </c>
      <c r="D19" s="30">
        <v>9.37</v>
      </c>
      <c r="E19" s="30">
        <v>1.16</v>
      </c>
      <c r="F19" s="30">
        <v>2.97</v>
      </c>
      <c r="G19" s="30">
        <v>2.22</v>
      </c>
      <c r="H19" s="30">
        <v>8.78</v>
      </c>
      <c r="I19" s="30">
        <v>9.64</v>
      </c>
      <c r="J19" s="30">
        <f t="shared" si="0"/>
        <v>9.21</v>
      </c>
      <c r="K19" s="30">
        <f>IF(ISBLANK(1!A19),"",weighting!$B$2*B19+weighting!$C$2*C19+weighting!$D$2*D19+weighting!$E$2*E19+weighting!$F$2*F19+weighting!$G$2*G19+weighting!$J$2*J19)</f>
        <v>4.196</v>
      </c>
    </row>
    <row r="20" spans="1:11" ht="12.75">
      <c r="A20" s="22" t="str">
        <f>IF(1!A20&lt;&gt;"",1!A20,"")</f>
        <v>LOPEZ</v>
      </c>
      <c r="B20" s="30">
        <v>0.81</v>
      </c>
      <c r="C20" s="30">
        <v>0.75</v>
      </c>
      <c r="D20" s="30">
        <v>9.55</v>
      </c>
      <c r="E20" s="30">
        <v>1.02</v>
      </c>
      <c r="F20" s="30">
        <v>2.25</v>
      </c>
      <c r="G20" s="30">
        <v>1.82</v>
      </c>
      <c r="H20" s="30">
        <v>7.64</v>
      </c>
      <c r="I20" s="30">
        <v>9.8</v>
      </c>
      <c r="J20" s="30">
        <f t="shared" si="0"/>
        <v>8.72</v>
      </c>
      <c r="K20" s="30">
        <f>IF(ISBLANK(1!A20),"",weighting!$B$2*B20+weighting!$C$2*C20+weighting!$D$2*D20+weighting!$E$2*E20+weighting!$F$2*F20+weighting!$G$2*G20+weighting!$J$2*J20)</f>
        <v>3.9074999999999998</v>
      </c>
    </row>
    <row r="21" spans="1:11" ht="12.75">
      <c r="A21" s="22" t="str">
        <f>IF(1!A21&lt;&gt;"",1!A21,"")</f>
        <v>CASTILLO</v>
      </c>
      <c r="B21" s="30">
        <v>0.78</v>
      </c>
      <c r="C21" s="30">
        <v>0.71</v>
      </c>
      <c r="D21" s="30">
        <v>9.53</v>
      </c>
      <c r="E21" s="30">
        <v>0.92</v>
      </c>
      <c r="F21" s="30">
        <v>2.91</v>
      </c>
      <c r="G21" s="30">
        <v>1.56</v>
      </c>
      <c r="H21" s="30">
        <v>7.88</v>
      </c>
      <c r="I21" s="30">
        <v>9.48</v>
      </c>
      <c r="J21" s="30">
        <f t="shared" si="0"/>
        <v>8.68</v>
      </c>
      <c r="K21" s="30">
        <f>IF(ISBLANK(1!A21),"",weighting!$B$2*B21+weighting!$C$2*C21+weighting!$D$2*D21+weighting!$E$2*E21+weighting!$F$2*F21+weighting!$G$2*G21+weighting!$J$2*J21)</f>
        <v>4.051</v>
      </c>
    </row>
    <row r="22" spans="1:11" ht="12.75">
      <c r="A22" s="22" t="str">
        <f>IF(1!A22&lt;&gt;"",1!A22,"")</f>
        <v>GARCIA, P</v>
      </c>
      <c r="B22" s="30">
        <v>0.9</v>
      </c>
      <c r="C22" s="30">
        <v>0.72</v>
      </c>
      <c r="D22" s="30">
        <v>9.36</v>
      </c>
      <c r="E22" s="30">
        <v>1.08</v>
      </c>
      <c r="F22" s="30">
        <v>2.83</v>
      </c>
      <c r="G22" s="30">
        <v>1.42</v>
      </c>
      <c r="H22" s="30">
        <v>8.57</v>
      </c>
      <c r="I22" s="30">
        <v>9.7</v>
      </c>
      <c r="J22" s="30">
        <f t="shared" si="0"/>
        <v>9.135</v>
      </c>
      <c r="K22" s="30">
        <f>IF(ISBLANK(1!A22),"",weighting!$B$2*B22+weighting!$C$2*C22+weighting!$D$2*D22+weighting!$E$2*E22+weighting!$F$2*F22+weighting!$G$2*G22+weighting!$J$2*J22)</f>
        <v>4.0555</v>
      </c>
    </row>
    <row r="23" spans="1:11" ht="12.75">
      <c r="A23" s="22" t="str">
        <f>IF(1!A23&lt;&gt;"",1!A23,"")</f>
        <v>RAMIREZ</v>
      </c>
      <c r="B23" s="30">
        <v>0.75</v>
      </c>
      <c r="C23" s="30">
        <v>0.72</v>
      </c>
      <c r="D23" s="30">
        <v>9.38</v>
      </c>
      <c r="E23" s="30">
        <v>1.07</v>
      </c>
      <c r="F23" s="30">
        <v>2.44</v>
      </c>
      <c r="G23" s="30">
        <v>1.85</v>
      </c>
      <c r="H23" s="30">
        <v>8.16</v>
      </c>
      <c r="I23" s="30">
        <v>9.85</v>
      </c>
      <c r="J23" s="30">
        <f t="shared" si="0"/>
        <v>9.004999999999999</v>
      </c>
      <c r="K23" s="30">
        <f>IF(ISBLANK(1!A23),"",weighting!$B$2*B23+weighting!$C$2*C23+weighting!$D$2*D23+weighting!$E$2*E23+weighting!$F$2*F23+weighting!$G$2*G23+weighting!$J$2*J23)</f>
        <v>3.9635000000000002</v>
      </c>
    </row>
    <row r="24" spans="1:11" ht="12.75">
      <c r="A24" s="22">
        <f>IF(1!A24&lt;&gt;"",1!A24,"")</f>
      </c>
      <c r="B24" s="30"/>
      <c r="C24" s="30"/>
      <c r="D24" s="30"/>
      <c r="E24" s="30"/>
      <c r="F24" s="30"/>
      <c r="G24" s="30"/>
      <c r="H24" s="30"/>
      <c r="I24" s="30"/>
      <c r="J24" s="30">
        <f t="shared" si="0"/>
      </c>
      <c r="K24" s="30">
        <f>IF(ISBLANK(1!A24),"",weighting!$B$2*B24+weighting!$C$2*C24+weighting!$D$2*D24+weighting!$E$2*E24+weighting!$F$2*F24+weighting!$G$2*G24+weighting!$J$2*J24)</f>
      </c>
    </row>
    <row r="25" spans="1:11" ht="12.75">
      <c r="A25" s="22" t="str">
        <f>IF(1!A25&lt;&gt;"",1!A25,"")</f>
        <v>GARCIA, O</v>
      </c>
      <c r="B25" s="30">
        <v>0.62</v>
      </c>
      <c r="C25" s="30">
        <v>0.73</v>
      </c>
      <c r="D25" s="30">
        <v>9.49</v>
      </c>
      <c r="E25" s="30">
        <v>1.55</v>
      </c>
      <c r="F25" s="30">
        <v>2.63</v>
      </c>
      <c r="G25" s="30">
        <v>1.91</v>
      </c>
      <c r="H25" s="30">
        <v>8.36</v>
      </c>
      <c r="I25" s="30">
        <v>9.82</v>
      </c>
      <c r="J25" s="30">
        <f t="shared" si="0"/>
        <v>9.09</v>
      </c>
      <c r="K25" s="30">
        <f>IF(ISBLANK(1!A25),"",weighting!$B$2*B25+weighting!$C$2*C25+weighting!$D$2*D25+weighting!$E$2*E25+weighting!$F$2*F25+weighting!$G$2*G25+weighting!$J$2*J25)</f>
        <v>4.1235</v>
      </c>
    </row>
    <row r="26" spans="1:11" ht="12.75">
      <c r="A26" s="22" t="str">
        <f>IF(1!A26&lt;&gt;"",1!A26,"")</f>
        <v>VIERA</v>
      </c>
      <c r="B26" s="30">
        <v>0.6</v>
      </c>
      <c r="C26" s="30">
        <v>0.71</v>
      </c>
      <c r="D26" s="30">
        <v>9.73</v>
      </c>
      <c r="E26" s="30">
        <v>1.05</v>
      </c>
      <c r="F26" s="30">
        <v>3.19</v>
      </c>
      <c r="G26" s="30">
        <v>2.1</v>
      </c>
      <c r="H26" s="30">
        <v>9.04</v>
      </c>
      <c r="I26" s="30">
        <v>9.72</v>
      </c>
      <c r="J26" s="30">
        <f t="shared" si="0"/>
        <v>9.379999999999999</v>
      </c>
      <c r="K26" s="30">
        <f>IF(ISBLANK(1!A26),"",weighting!$B$2*B26+weighting!$C$2*C26+weighting!$D$2*D26+weighting!$E$2*E26+weighting!$F$2*F26+weighting!$G$2*G26+weighting!$J$2*J26)</f>
        <v>4.3095</v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3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0.9</v>
      </c>
      <c r="C28" s="8">
        <f t="shared" si="1"/>
        <v>0.75</v>
      </c>
      <c r="D28" s="8">
        <f t="shared" si="1"/>
        <v>9.73</v>
      </c>
      <c r="E28" s="8">
        <f t="shared" si="1"/>
        <v>1.55</v>
      </c>
      <c r="F28" s="8">
        <f t="shared" si="1"/>
        <v>3.56</v>
      </c>
      <c r="G28" s="8">
        <f t="shared" si="1"/>
        <v>2.22</v>
      </c>
      <c r="H28" s="8">
        <f t="shared" si="1"/>
        <v>9.04</v>
      </c>
      <c r="I28" s="8">
        <f t="shared" si="1"/>
        <v>9.85</v>
      </c>
      <c r="J28" s="8">
        <f t="shared" si="1"/>
        <v>9.379999999999999</v>
      </c>
      <c r="K28" s="8">
        <f t="shared" si="1"/>
        <v>4.3315</v>
      </c>
    </row>
    <row r="29" spans="1:11" ht="12.75">
      <c r="A29" s="7" t="s">
        <v>1</v>
      </c>
      <c r="B29" s="8">
        <f aca="true" t="shared" si="2" ref="B29:K29">IF(COUNTBLANK(B8:B27)=20,"",MIN(B8:B27))</f>
        <v>0.3</v>
      </c>
      <c r="C29" s="8">
        <f t="shared" si="2"/>
        <v>0.56</v>
      </c>
      <c r="D29" s="8">
        <f t="shared" si="2"/>
        <v>9.07</v>
      </c>
      <c r="E29" s="8">
        <f t="shared" si="2"/>
        <v>0.75</v>
      </c>
      <c r="F29" s="8">
        <f t="shared" si="2"/>
        <v>2.25</v>
      </c>
      <c r="G29" s="8">
        <f t="shared" si="2"/>
        <v>0.75</v>
      </c>
      <c r="H29" s="8">
        <f t="shared" si="2"/>
        <v>7.64</v>
      </c>
      <c r="I29" s="8">
        <f t="shared" si="2"/>
        <v>9.47</v>
      </c>
      <c r="J29" s="8">
        <f t="shared" si="2"/>
        <v>8.68</v>
      </c>
      <c r="K29" s="8">
        <f t="shared" si="2"/>
        <v>3.9074999999999998</v>
      </c>
    </row>
    <row r="30" spans="1:11" ht="12.75">
      <c r="A30" s="7" t="s">
        <v>2</v>
      </c>
      <c r="B30" s="8">
        <f aca="true" t="shared" si="3" ref="B30:K30">IF(ISERR(AVERAGE(B8:B27)),"",AVERAGE(B8:B27))</f>
        <v>0.6526666666666666</v>
      </c>
      <c r="C30" s="8">
        <f t="shared" si="3"/>
        <v>0.7220000000000001</v>
      </c>
      <c r="D30" s="8">
        <f t="shared" si="3"/>
        <v>9.455333333333332</v>
      </c>
      <c r="E30" s="8">
        <f t="shared" si="3"/>
        <v>1.0666666666666667</v>
      </c>
      <c r="F30" s="8">
        <f t="shared" si="3"/>
        <v>2.967999999999999</v>
      </c>
      <c r="G30" s="8">
        <f t="shared" si="3"/>
        <v>1.7413333333333334</v>
      </c>
      <c r="H30" s="8">
        <f t="shared" si="3"/>
        <v>8.427333333333333</v>
      </c>
      <c r="I30" s="8">
        <f t="shared" si="3"/>
        <v>9.677333333333333</v>
      </c>
      <c r="J30" s="8">
        <f t="shared" si="3"/>
        <v>9.052333333333335</v>
      </c>
      <c r="K30" s="8">
        <f t="shared" si="3"/>
        <v>4.125666666666667</v>
      </c>
    </row>
    <row r="31" spans="1:11" ht="12.75">
      <c r="A31" s="7" t="s">
        <v>3</v>
      </c>
      <c r="B31" s="8">
        <f aca="true" t="shared" si="4" ref="B31:K31">IF(ISERR(STDEV(B8:B27)),"",STDEV(B8:B27))</f>
        <v>0.20460647478466978</v>
      </c>
      <c r="C31" s="8">
        <f t="shared" si="4"/>
        <v>0.04723799923185089</v>
      </c>
      <c r="D31" s="8">
        <f t="shared" si="4"/>
        <v>0.16685608284077605</v>
      </c>
      <c r="E31" s="8">
        <f t="shared" si="4"/>
        <v>0.19418940189805303</v>
      </c>
      <c r="F31" s="8">
        <f t="shared" si="4"/>
        <v>0.38549041122038286</v>
      </c>
      <c r="G31" s="8">
        <f t="shared" si="4"/>
        <v>0.4099105593500448</v>
      </c>
      <c r="H31" s="8">
        <f t="shared" si="4"/>
        <v>0.37216483803102013</v>
      </c>
      <c r="I31" s="8">
        <f t="shared" si="4"/>
        <v>0.12383552840456906</v>
      </c>
      <c r="J31" s="8">
        <f t="shared" si="4"/>
        <v>0.1871102297984076</v>
      </c>
      <c r="K31" s="8">
        <f t="shared" si="4"/>
        <v>0.1312234553655972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3" t="str">
        <f>B4</f>
        <v>4B - screened</v>
      </c>
      <c r="C34" s="33"/>
      <c r="D34" s="33"/>
      <c r="E34" s="33"/>
      <c r="F34" s="33"/>
      <c r="G34" s="33"/>
      <c r="H34" s="33"/>
      <c r="I34" s="33"/>
      <c r="J34" s="33"/>
      <c r="K34" s="33"/>
    </row>
    <row r="35" spans="1:10" ht="12.75">
      <c r="A35" s="1"/>
      <c r="B35" s="36" t="s">
        <v>13</v>
      </c>
      <c r="C35" s="36"/>
      <c r="D35" s="36"/>
      <c r="E35" s="36"/>
      <c r="F35" s="36"/>
      <c r="G35" s="36"/>
      <c r="H35" s="36"/>
      <c r="I35" s="36"/>
      <c r="J35" s="36"/>
    </row>
    <row r="36" spans="1:10" ht="12.75">
      <c r="A36" s="1"/>
      <c r="B36" s="35"/>
      <c r="C36" s="35"/>
      <c r="D36" s="35"/>
      <c r="E36" s="35"/>
      <c r="F36" s="35"/>
      <c r="G36" s="35"/>
      <c r="H36" s="35"/>
      <c r="I36" s="35"/>
      <c r="J36" s="35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GARRETT</v>
      </c>
      <c r="B38" s="10">
        <f aca="true" t="shared" si="7" ref="B38:K53">IF(ISNUMBER(B8),IF(B$31=0,0,(B8-B$30)/B$31),"")</f>
        <v>0.4757099375069538</v>
      </c>
      <c r="C38" s="10">
        <f t="shared" si="7"/>
        <v>-0.04233879572637752</v>
      </c>
      <c r="D38" s="10">
        <f t="shared" si="7"/>
        <v>0.20776387696784876</v>
      </c>
      <c r="E38" s="10">
        <f t="shared" si="7"/>
        <v>-0.4462996735123865</v>
      </c>
      <c r="F38" s="10">
        <f t="shared" si="7"/>
        <v>0.18677507378734495</v>
      </c>
      <c r="G38" s="10">
        <f t="shared" si="7"/>
        <v>0.8261964932146598</v>
      </c>
      <c r="H38" s="10">
        <f t="shared" si="7"/>
        <v>-0.5033611835133087</v>
      </c>
      <c r="I38" s="10">
        <f t="shared" si="7"/>
        <v>-1.1897501083210782</v>
      </c>
      <c r="J38" s="10">
        <f t="shared" si="7"/>
        <v>-0.8943034996730008</v>
      </c>
      <c r="K38" s="10">
        <f t="shared" si="7"/>
        <v>0.2845019835007433</v>
      </c>
      <c r="L38" s="10">
        <f aca="true" t="shared" si="8" ref="L38:L57">IF(ISERR(AVERAGE(B38:K38)),"",AVERAGE(B38:K38))</f>
        <v>-0.10951058957686008</v>
      </c>
      <c r="M38" s="10">
        <f aca="true" t="shared" si="9" ref="M38:M57">IF(ISERR(STDEV(B38:K38)),"",STDEV(B38:K38))</f>
        <v>0.6339996106002421</v>
      </c>
      <c r="N38" s="23"/>
      <c r="O38" s="23"/>
      <c r="P38" s="23"/>
      <c r="Q38" s="23"/>
    </row>
    <row r="39" spans="1:13" ht="12.75">
      <c r="A39" s="22" t="str">
        <f t="shared" si="6"/>
        <v>HILLS</v>
      </c>
      <c r="B39" s="10">
        <f t="shared" si="7"/>
        <v>-1.6258853343559574</v>
      </c>
      <c r="C39" s="10">
        <f t="shared" si="7"/>
        <v>-3.429442453836386</v>
      </c>
      <c r="D39" s="10">
        <f t="shared" si="7"/>
        <v>0.6272870900759884</v>
      </c>
      <c r="E39" s="10">
        <f t="shared" si="7"/>
        <v>-0.6522841382104112</v>
      </c>
      <c r="F39" s="10">
        <f t="shared" si="7"/>
        <v>-0.35798555809240384</v>
      </c>
      <c r="G39" s="10">
        <f t="shared" si="7"/>
        <v>-1.345008858048275</v>
      </c>
      <c r="H39" s="10">
        <f t="shared" si="7"/>
        <v>0.7326502635478396</v>
      </c>
      <c r="I39" s="10">
        <f t="shared" si="7"/>
        <v>0.18303847820323615</v>
      </c>
      <c r="J39" s="10">
        <f t="shared" si="7"/>
        <v>0.7891961162452747</v>
      </c>
      <c r="K39" s="10">
        <f t="shared" si="7"/>
        <v>-0.8585863430647358</v>
      </c>
      <c r="L39" s="10">
        <f t="shared" si="8"/>
        <v>-0.5937020737535831</v>
      </c>
      <c r="M39" s="10">
        <f t="shared" si="9"/>
        <v>1.3151342910220063</v>
      </c>
    </row>
    <row r="40" spans="1:13" ht="12.75">
      <c r="A40" s="22" t="str">
        <f t="shared" si="6"/>
        <v>ADAMS</v>
      </c>
      <c r="B40" s="10">
        <f t="shared" si="7"/>
        <v>-1.7236339516519068</v>
      </c>
      <c r="C40" s="10">
        <f t="shared" si="7"/>
        <v>0.59274314016925</v>
      </c>
      <c r="D40" s="10">
        <f t="shared" si="7"/>
        <v>-0.03196367337966413</v>
      </c>
      <c r="E40" s="10">
        <f t="shared" si="7"/>
        <v>-0.34330744116337414</v>
      </c>
      <c r="F40" s="10">
        <f t="shared" si="7"/>
        <v>0.6796537407261652</v>
      </c>
      <c r="G40" s="10">
        <f t="shared" si="7"/>
        <v>-0.3447906625226532</v>
      </c>
      <c r="H40" s="10">
        <f t="shared" si="7"/>
        <v>0.27586342441654493</v>
      </c>
      <c r="I40" s="10">
        <f t="shared" si="7"/>
        <v>0.5867998271809816</v>
      </c>
      <c r="J40" s="10">
        <f t="shared" si="7"/>
        <v>0.46852952273703813</v>
      </c>
      <c r="K40" s="10">
        <f t="shared" si="7"/>
        <v>0.3607078719384401</v>
      </c>
      <c r="L40" s="10">
        <f t="shared" si="8"/>
        <v>0.052060179845082176</v>
      </c>
      <c r="M40" s="10">
        <f t="shared" si="9"/>
        <v>0.7276226157635105</v>
      </c>
    </row>
    <row r="41" spans="1:13" ht="12.75">
      <c r="A41" s="22" t="str">
        <f t="shared" si="6"/>
        <v>CUNNIFF</v>
      </c>
      <c r="B41" s="10">
        <f t="shared" si="7"/>
        <v>1.208824567226574</v>
      </c>
      <c r="C41" s="10">
        <f t="shared" si="7"/>
        <v>0.59274314016925</v>
      </c>
      <c r="D41" s="10">
        <f t="shared" si="7"/>
        <v>1.4064016287053813</v>
      </c>
      <c r="E41" s="10">
        <f t="shared" si="7"/>
        <v>-1.0127569514319539</v>
      </c>
      <c r="F41" s="10">
        <f t="shared" si="7"/>
        <v>1.1984733901354503</v>
      </c>
      <c r="G41" s="10">
        <f t="shared" si="7"/>
        <v>0.7286142302365503</v>
      </c>
      <c r="H41" s="10">
        <f t="shared" si="7"/>
        <v>-0.019704530315467837</v>
      </c>
      <c r="I41" s="10">
        <f t="shared" si="7"/>
        <v>0.8290566365676202</v>
      </c>
      <c r="J41" s="10">
        <f t="shared" si="7"/>
        <v>0.25475179373153756</v>
      </c>
      <c r="K41" s="10">
        <f t="shared" si="7"/>
        <v>1.568571203675961</v>
      </c>
      <c r="L41" s="10">
        <f t="shared" si="8"/>
        <v>0.6754975108700904</v>
      </c>
      <c r="M41" s="10">
        <f t="shared" si="9"/>
        <v>0.7769977128851545</v>
      </c>
    </row>
    <row r="42" spans="1:13" ht="12.75">
      <c r="A42" s="22" t="str">
        <f t="shared" si="6"/>
        <v>TSCHIRHART</v>
      </c>
      <c r="B42" s="10">
        <f t="shared" si="7"/>
        <v>0.9644530239867005</v>
      </c>
      <c r="C42" s="10">
        <f t="shared" si="7"/>
        <v>0.59274314016925</v>
      </c>
      <c r="D42" s="10">
        <f t="shared" si="7"/>
        <v>-1.4103970878778234</v>
      </c>
      <c r="E42" s="10">
        <f t="shared" si="7"/>
        <v>-0.08582686029084324</v>
      </c>
      <c r="F42" s="10">
        <f t="shared" si="7"/>
        <v>1.1984733901354503</v>
      </c>
      <c r="G42" s="10">
        <f t="shared" si="7"/>
        <v>1.167734413638043</v>
      </c>
      <c r="H42" s="10">
        <f t="shared" si="7"/>
        <v>1.4312654292780596</v>
      </c>
      <c r="I42" s="10">
        <f t="shared" si="7"/>
        <v>-1.6742637270943554</v>
      </c>
      <c r="J42" s="10">
        <f t="shared" si="7"/>
        <v>0.8693627646223387</v>
      </c>
      <c r="K42" s="10">
        <f t="shared" si="7"/>
        <v>1.2637476499251667</v>
      </c>
      <c r="L42" s="10">
        <f t="shared" si="8"/>
        <v>0.4317292136491986</v>
      </c>
      <c r="M42" s="10">
        <f t="shared" si="9"/>
        <v>1.1263841236316905</v>
      </c>
    </row>
    <row r="43" spans="1:13" ht="12.75">
      <c r="A43" s="22" t="str">
        <f t="shared" si="6"/>
        <v>CAPRONI</v>
      </c>
      <c r="B43" s="10">
        <f t="shared" si="7"/>
        <v>-1.088267939228236</v>
      </c>
      <c r="C43" s="10">
        <f t="shared" si="7"/>
        <v>0.59274314016925</v>
      </c>
      <c r="D43" s="10">
        <f t="shared" si="7"/>
        <v>0.38755953972847546</v>
      </c>
      <c r="E43" s="10">
        <f t="shared" si="7"/>
        <v>-1.6307103455260274</v>
      </c>
      <c r="F43" s="10">
        <f t="shared" si="7"/>
        <v>1.5357061622514852</v>
      </c>
      <c r="G43" s="10">
        <f t="shared" si="7"/>
        <v>-2.4184137508074786</v>
      </c>
      <c r="H43" s="10">
        <f t="shared" si="7"/>
        <v>0.03403509781762453</v>
      </c>
      <c r="I43" s="10">
        <f t="shared" si="7"/>
        <v>0.18303847820323615</v>
      </c>
      <c r="J43" s="10">
        <f t="shared" si="7"/>
        <v>0.09441849697741922</v>
      </c>
      <c r="K43" s="10">
        <f t="shared" si="7"/>
        <v>0.2845019835007433</v>
      </c>
      <c r="L43" s="10">
        <f t="shared" si="8"/>
        <v>-0.20253891369135082</v>
      </c>
      <c r="M43" s="10">
        <f t="shared" si="9"/>
        <v>1.1674524135180864</v>
      </c>
    </row>
    <row r="44" spans="1:13" ht="12.75">
      <c r="A44" s="22">
        <f t="shared" si="6"/>
      </c>
      <c r="B44" s="10">
        <f t="shared" si="7"/>
      </c>
      <c r="C44" s="10">
        <f t="shared" si="7"/>
      </c>
      <c r="D44" s="10">
        <f t="shared" si="7"/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</c>
      <c r="L44" s="10">
        <f t="shared" si="8"/>
      </c>
      <c r="M44" s="10">
        <f t="shared" si="9"/>
      </c>
    </row>
    <row r="45" spans="1:13" ht="12.75">
      <c r="A45" s="22" t="str">
        <f t="shared" si="6"/>
        <v>WALKER</v>
      </c>
      <c r="B45" s="10">
        <f t="shared" si="7"/>
        <v>-0.6483991613964638</v>
      </c>
      <c r="C45" s="10">
        <f t="shared" si="7"/>
        <v>0.1693551829054983</v>
      </c>
      <c r="D45" s="10">
        <f t="shared" si="7"/>
        <v>-2.309375401680978</v>
      </c>
      <c r="E45" s="10">
        <f t="shared" si="7"/>
        <v>1.3045682764208224</v>
      </c>
      <c r="F45" s="10">
        <f t="shared" si="7"/>
        <v>-1.0583920847949382</v>
      </c>
      <c r="G45" s="10">
        <f t="shared" si="7"/>
        <v>0.289494046835058</v>
      </c>
      <c r="H45" s="10">
        <f t="shared" si="7"/>
        <v>-0.07344415844856021</v>
      </c>
      <c r="I45" s="10">
        <f t="shared" si="7"/>
        <v>-1.2705023781166243</v>
      </c>
      <c r="J45" s="10">
        <f t="shared" si="7"/>
        <v>-0.4934702577876908</v>
      </c>
      <c r="K45" s="10">
        <f t="shared" si="7"/>
        <v>-1.2548569629407647</v>
      </c>
      <c r="L45" s="10">
        <f t="shared" si="8"/>
        <v>-0.5345022899004641</v>
      </c>
      <c r="M45" s="10">
        <f t="shared" si="9"/>
        <v>1.0148365299890896</v>
      </c>
    </row>
    <row r="46" spans="1:13" ht="12.75">
      <c r="A46" s="22" t="str">
        <f t="shared" si="6"/>
        <v>KOBRINETZ</v>
      </c>
      <c r="B46" s="10">
        <f t="shared" si="7"/>
        <v>-0.9416450132843118</v>
      </c>
      <c r="C46" s="10">
        <f t="shared" si="7"/>
        <v>0.38104916153737417</v>
      </c>
      <c r="D46" s="10">
        <f t="shared" si="7"/>
        <v>-0.21175933614029083</v>
      </c>
      <c r="E46" s="10">
        <f t="shared" si="7"/>
        <v>0.892599347024773</v>
      </c>
      <c r="F46" s="10">
        <f t="shared" si="7"/>
        <v>0.6537127582557015</v>
      </c>
      <c r="G46" s="10">
        <f t="shared" si="7"/>
        <v>-0.588746319967927</v>
      </c>
      <c r="H46" s="10">
        <f t="shared" si="7"/>
        <v>-0.36901211318057775</v>
      </c>
      <c r="I46" s="10">
        <f t="shared" si="7"/>
        <v>0.18303847820323615</v>
      </c>
      <c r="J46" s="10">
        <f t="shared" si="7"/>
        <v>-0.30641474490789083</v>
      </c>
      <c r="K46" s="10">
        <f t="shared" si="7"/>
        <v>0.4331034659542541</v>
      </c>
      <c r="L46" s="10">
        <f t="shared" si="8"/>
        <v>0.012592568349434063</v>
      </c>
      <c r="M46" s="10">
        <f t="shared" si="9"/>
        <v>0.5866087006783981</v>
      </c>
    </row>
    <row r="47" spans="1:13" ht="12.75">
      <c r="A47" s="22">
        <f t="shared" si="6"/>
      </c>
      <c r="B47" s="10">
        <f t="shared" si="7"/>
      </c>
      <c r="C47" s="10">
        <f t="shared" si="7"/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</c>
      <c r="L47" s="10">
        <f t="shared" si="8"/>
      </c>
      <c r="M47" s="10">
        <f t="shared" si="9"/>
      </c>
    </row>
    <row r="48" spans="1:13" ht="12.75">
      <c r="A48" s="22">
        <f t="shared" si="6"/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</c>
      <c r="L48" s="10">
        <f t="shared" si="8"/>
      </c>
      <c r="M48" s="10">
        <f t="shared" si="9"/>
      </c>
    </row>
    <row r="49" spans="1:13" ht="12.75">
      <c r="A49" s="22" t="str">
        <f t="shared" si="6"/>
        <v>RODRIGUEZ</v>
      </c>
      <c r="B49" s="10">
        <f t="shared" si="7"/>
        <v>0.7200814807468274</v>
      </c>
      <c r="C49" s="10">
        <f t="shared" si="7"/>
        <v>0.38104916153737417</v>
      </c>
      <c r="D49" s="10">
        <f t="shared" si="7"/>
        <v>-0.5114187740746793</v>
      </c>
      <c r="E49" s="10">
        <f t="shared" si="7"/>
        <v>0.48063041762872355</v>
      </c>
      <c r="F49" s="10">
        <f t="shared" si="7"/>
        <v>0.005188196494095731</v>
      </c>
      <c r="G49" s="10">
        <f t="shared" si="7"/>
        <v>1.167734413638043</v>
      </c>
      <c r="H49" s="10">
        <f t="shared" si="7"/>
        <v>0.9476087760802139</v>
      </c>
      <c r="I49" s="10">
        <f t="shared" si="7"/>
        <v>-0.3014751405700411</v>
      </c>
      <c r="J49" s="10">
        <f t="shared" si="7"/>
        <v>0.842640548496657</v>
      </c>
      <c r="K49" s="10">
        <f t="shared" si="7"/>
        <v>0.5359814153451441</v>
      </c>
      <c r="L49" s="10">
        <f t="shared" si="8"/>
        <v>0.4268020495322359</v>
      </c>
      <c r="M49" s="10">
        <f t="shared" si="9"/>
        <v>0.5461450835964602</v>
      </c>
    </row>
    <row r="50" spans="1:13" ht="12.75">
      <c r="A50" s="22" t="str">
        <f t="shared" si="6"/>
        <v>LOPEZ</v>
      </c>
      <c r="B50" s="10">
        <f t="shared" si="7"/>
        <v>0.7689557893948021</v>
      </c>
      <c r="C50" s="10">
        <f t="shared" si="7"/>
        <v>0.59274314016925</v>
      </c>
      <c r="D50" s="10">
        <f t="shared" si="7"/>
        <v>0.5673552024891128</v>
      </c>
      <c r="E50" s="10">
        <f t="shared" si="7"/>
        <v>-0.24031520881436177</v>
      </c>
      <c r="F50" s="10">
        <f t="shared" si="7"/>
        <v>-1.8625625413793294</v>
      </c>
      <c r="G50" s="10">
        <f t="shared" si="7"/>
        <v>0.19191178385694851</v>
      </c>
      <c r="H50" s="10">
        <f t="shared" si="7"/>
        <v>-2.1155500275061154</v>
      </c>
      <c r="I50" s="10">
        <f t="shared" si="7"/>
        <v>0.990561176158727</v>
      </c>
      <c r="J50" s="10">
        <f t="shared" si="7"/>
        <v>-1.776136631820666</v>
      </c>
      <c r="K50" s="10">
        <f t="shared" si="7"/>
        <v>-1.6625584660824553</v>
      </c>
      <c r="L50" s="10">
        <f t="shared" si="8"/>
        <v>-0.45455957835340877</v>
      </c>
      <c r="M50" s="10">
        <f t="shared" si="9"/>
        <v>1.2533302909039548</v>
      </c>
    </row>
    <row r="51" spans="1:13" ht="12.75">
      <c r="A51" s="22" t="str">
        <f t="shared" si="6"/>
        <v>CASTILLO</v>
      </c>
      <c r="B51" s="10">
        <f t="shared" si="7"/>
        <v>0.622332863450878</v>
      </c>
      <c r="C51" s="10">
        <f t="shared" si="7"/>
        <v>-0.25403277435825333</v>
      </c>
      <c r="D51" s="10">
        <f t="shared" si="7"/>
        <v>0.447491427315351</v>
      </c>
      <c r="E51" s="10">
        <f t="shared" si="7"/>
        <v>-0.755276370559423</v>
      </c>
      <c r="F51" s="10">
        <f t="shared" si="7"/>
        <v>-0.1504576983286898</v>
      </c>
      <c r="G51" s="10">
        <f t="shared" si="7"/>
        <v>-0.44237292550076274</v>
      </c>
      <c r="H51" s="10">
        <f t="shared" si="7"/>
        <v>-1.4706744899089927</v>
      </c>
      <c r="I51" s="10">
        <f t="shared" si="7"/>
        <v>-1.5935114572988092</v>
      </c>
      <c r="J51" s="10">
        <f t="shared" si="7"/>
        <v>-1.9899143608261665</v>
      </c>
      <c r="K51" s="10">
        <f t="shared" si="7"/>
        <v>-0.5690039670014798</v>
      </c>
      <c r="L51" s="10">
        <f t="shared" si="8"/>
        <v>-0.6155419753016348</v>
      </c>
      <c r="M51" s="10">
        <f t="shared" si="9"/>
        <v>0.858786016882917</v>
      </c>
    </row>
    <row r="52" spans="1:13" ht="12.75">
      <c r="A52" s="22" t="str">
        <f t="shared" si="6"/>
        <v>GARCIA, P</v>
      </c>
      <c r="B52" s="10">
        <f t="shared" si="7"/>
        <v>1.208824567226574</v>
      </c>
      <c r="C52" s="10">
        <f t="shared" si="7"/>
        <v>-0.04233879572637752</v>
      </c>
      <c r="D52" s="10">
        <f t="shared" si="7"/>
        <v>-0.5713506616615549</v>
      </c>
      <c r="E52" s="10">
        <f t="shared" si="7"/>
        <v>0.06866148823267527</v>
      </c>
      <c r="F52" s="10">
        <f t="shared" si="7"/>
        <v>-0.35798555809240384</v>
      </c>
      <c r="G52" s="10">
        <f t="shared" si="7"/>
        <v>-0.7839108459241461</v>
      </c>
      <c r="H52" s="10">
        <f t="shared" si="7"/>
        <v>0.38334268068273447</v>
      </c>
      <c r="I52" s="10">
        <f t="shared" si="7"/>
        <v>0.18303847820323615</v>
      </c>
      <c r="J52" s="10">
        <f t="shared" si="7"/>
        <v>0.441807306611347</v>
      </c>
      <c r="K52" s="10">
        <f t="shared" si="7"/>
        <v>-0.5347113172045143</v>
      </c>
      <c r="L52" s="10">
        <f t="shared" si="8"/>
        <v>-0.00046226576524296405</v>
      </c>
      <c r="M52" s="10">
        <f t="shared" si="9"/>
        <v>0.5961392182687886</v>
      </c>
    </row>
    <row r="53" spans="1:13" ht="12.75">
      <c r="A53" s="22" t="str">
        <f t="shared" si="6"/>
        <v>RAMIREZ</v>
      </c>
      <c r="B53" s="10">
        <f t="shared" si="7"/>
        <v>0.4757099375069538</v>
      </c>
      <c r="C53" s="10">
        <f t="shared" si="7"/>
        <v>-0.04233879572637752</v>
      </c>
      <c r="D53" s="10">
        <f t="shared" si="7"/>
        <v>-0.45148688648779306</v>
      </c>
      <c r="E53" s="10">
        <f t="shared" si="7"/>
        <v>0.017165372058169107</v>
      </c>
      <c r="F53" s="10">
        <f t="shared" si="7"/>
        <v>-1.3696838744405093</v>
      </c>
      <c r="G53" s="10">
        <f t="shared" si="7"/>
        <v>0.26509848109053064</v>
      </c>
      <c r="H53" s="10">
        <f t="shared" si="7"/>
        <v>-0.7183196960456829</v>
      </c>
      <c r="I53" s="10">
        <f t="shared" si="7"/>
        <v>1.394322525136458</v>
      </c>
      <c r="J53" s="10">
        <f t="shared" si="7"/>
        <v>-0.25297031265651804</v>
      </c>
      <c r="K53" s="10">
        <f t="shared" si="7"/>
        <v>-1.2358054908313405</v>
      </c>
      <c r="L53" s="10">
        <f t="shared" si="8"/>
        <v>-0.191830874039611</v>
      </c>
      <c r="M53" s="10">
        <f t="shared" si="9"/>
        <v>0.820695879201853</v>
      </c>
    </row>
    <row r="54" spans="1:13" ht="12.75">
      <c r="A54" s="22">
        <f t="shared" si="6"/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</c>
      <c r="L54" s="10">
        <f t="shared" si="8"/>
      </c>
      <c r="M54" s="10">
        <f t="shared" si="9"/>
      </c>
    </row>
    <row r="55" spans="1:13" ht="12.75">
      <c r="A55" s="22" t="str">
        <f t="shared" si="6"/>
        <v>GARCIA, O</v>
      </c>
      <c r="B55" s="10">
        <f t="shared" si="10"/>
        <v>-0.15965607491671707</v>
      </c>
      <c r="C55" s="10">
        <f t="shared" si="10"/>
        <v>0.1693551829054983</v>
      </c>
      <c r="D55" s="10">
        <f t="shared" si="10"/>
        <v>0.20776387696784876</v>
      </c>
      <c r="E55" s="10">
        <f t="shared" si="10"/>
        <v>2.4889789484344633</v>
      </c>
      <c r="F55" s="10">
        <f t="shared" si="10"/>
        <v>-0.876805207501689</v>
      </c>
      <c r="G55" s="10">
        <f t="shared" si="10"/>
        <v>0.4114718755576944</v>
      </c>
      <c r="H55" s="10">
        <f t="shared" si="10"/>
        <v>-0.1809234147147497</v>
      </c>
      <c r="I55" s="10">
        <f t="shared" si="10"/>
        <v>1.1520657157498193</v>
      </c>
      <c r="J55" s="10">
        <f t="shared" si="10"/>
        <v>0.2013073614801648</v>
      </c>
      <c r="K55" s="10">
        <f t="shared" si="10"/>
        <v>-0.016511275828167866</v>
      </c>
      <c r="L55" s="10">
        <f t="shared" si="8"/>
        <v>0.33970469881341653</v>
      </c>
      <c r="M55" s="10">
        <f t="shared" si="9"/>
        <v>0.9114849238887962</v>
      </c>
    </row>
    <row r="56" spans="1:13" ht="12.75">
      <c r="A56" s="22" t="str">
        <f t="shared" si="6"/>
        <v>VIERA</v>
      </c>
      <c r="B56" s="10">
        <f t="shared" si="10"/>
        <v>-0.25740469221266654</v>
      </c>
      <c r="C56" s="10">
        <f t="shared" si="10"/>
        <v>-0.25403277435825333</v>
      </c>
      <c r="D56" s="10">
        <f t="shared" si="10"/>
        <v>1.6461291790528942</v>
      </c>
      <c r="E56" s="10">
        <f t="shared" si="10"/>
        <v>-0.08582686029084324</v>
      </c>
      <c r="F56" s="10">
        <f t="shared" si="10"/>
        <v>0.5758898108443082</v>
      </c>
      <c r="G56" s="10">
        <f t="shared" si="10"/>
        <v>0.8749876247037145</v>
      </c>
      <c r="H56" s="10">
        <f t="shared" si="10"/>
        <v>1.646223941810429</v>
      </c>
      <c r="I56" s="10">
        <f t="shared" si="10"/>
        <v>0.34454301779434293</v>
      </c>
      <c r="J56" s="10">
        <f t="shared" si="10"/>
        <v>1.7511958967700036</v>
      </c>
      <c r="K56" s="10">
        <f t="shared" si="10"/>
        <v>1.4009182491130225</v>
      </c>
      <c r="L56" s="10">
        <f t="shared" si="8"/>
        <v>0.7642623393226952</v>
      </c>
      <c r="M56" s="10">
        <f t="shared" si="9"/>
        <v>0.8139207374670145</v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-1.7236339516519068</v>
      </c>
      <c r="C58" s="10">
        <f t="shared" si="11"/>
        <v>-3.429442453836386</v>
      </c>
      <c r="D58" s="10">
        <f t="shared" si="11"/>
        <v>-2.309375401680978</v>
      </c>
      <c r="E58" s="10">
        <f t="shared" si="11"/>
        <v>2.4889789484344633</v>
      </c>
      <c r="F58" s="10">
        <f t="shared" si="11"/>
        <v>-1.8625625413793294</v>
      </c>
      <c r="G58" s="10">
        <f t="shared" si="11"/>
        <v>-2.4184137508074786</v>
      </c>
      <c r="H58" s="10">
        <f t="shared" si="11"/>
        <v>-2.1155500275061154</v>
      </c>
      <c r="I58" s="10">
        <f t="shared" si="11"/>
        <v>-1.6742637270943554</v>
      </c>
      <c r="J58" s="10">
        <f t="shared" si="11"/>
        <v>-1.9899143608261665</v>
      </c>
      <c r="K58" s="10">
        <f t="shared" si="11"/>
        <v>-1.6625584660824553</v>
      </c>
      <c r="L58" s="10">
        <f t="shared" si="11"/>
        <v>0.7642623393226952</v>
      </c>
      <c r="M58" s="10">
        <f t="shared" si="11"/>
        <v>1.3151342910220063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-0.15965607491671707</v>
      </c>
      <c r="C59" s="10">
        <f>IF(MAX(C38:C57)&lt;0,MAX(C38:C57),IF(MIN(C38:C57)&gt;=0,MIN(C38:C57),IF(ABS(DMAX(C37:C57,1,criteria!C1:C2))&lt;MIN(DMIN(C37:C57,1,criteria!C3:C4)),DMAX(C37:C57,1,criteria!C1:C2),DMIN(C37:C57,1,criteria!C3:C4))))</f>
        <v>-0.04233879572637752</v>
      </c>
      <c r="D59" s="10">
        <f>IF(MAX(D38:D57)&lt;0,MAX(D38:D57),IF(MIN(D38:D57)&gt;=0,MIN(D38:D57),IF(ABS(DMAX(D37:D57,1,criteria!D1:D2))&lt;MIN(DMIN(D37:D57,1,criteria!D3:D4)),DMAX(D37:D57,1,criteria!D1:D2),DMIN(D37:D57,1,criteria!D3:D4))))</f>
        <v>-0.03196367337966413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0.017165372058169107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0.005188196494095731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0.19191178385694851</v>
      </c>
      <c r="H59" s="10">
        <f>IF(MAX(H38:H57)&lt;0,MAX(H38:H57),IF(MIN(H38:H57)&gt;=0,MIN(H38:H57),IF(ABS(DMAX(H37:H57,1,criteria!H1:H2))&lt;MIN(DMIN(H37:H57,1,criteria!H3:H4)),DMAX(H37:H57,1,criteria!H1:H2),DMIN(H37:H57,1,criteria!H3:H4))))</f>
        <v>-0.019704530315467837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0.18303847820323615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0.09441849697741922</v>
      </c>
      <c r="K59" s="10">
        <f>IF(MAX(K38:K57)&lt;0,MAX(K38:K57),IF(MIN(K38:K57)&gt;=0,MIN(K38:K57),IF(ABS(DMAX(K37:K57,1,criteria!K1:K2))&lt;MIN(DMIN(K37:K57,1,criteria!K3:K4)),DMAX(K37:K57,1,criteria!K1:K2),DMIN(K37:K57,1,criteria!K3:K4))))</f>
        <v>-0.016511275828167866</v>
      </c>
      <c r="L59" s="10">
        <f>IF(MAX(L38:L57)&lt;0,MAX(L38:L57),IF(MIN(L38:L57)&gt;=0,MIN(L38:L57),IF(ABS(DMAX(L37:L57,1,criteria!L1:L2))&lt;MIN(DMIN(L37:L57,1,criteria!L3:L4)),DMAX(L37:L57,1,criteria!L1:L2),DMIN(L37:L57,1,criteria!L3:L4))))</f>
        <v>-0.00046226576524296405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0.5461450835964602</v>
      </c>
    </row>
    <row r="60" spans="1:13" ht="12.75">
      <c r="A60" s="7" t="s">
        <v>7</v>
      </c>
      <c r="B60" s="10">
        <f aca="true" t="shared" si="12" ref="B60:K60">IF(ISERR(AVERAGE(B38:B57)),"",AVERAGE(B38:B57))</f>
        <v>3.219646771412954E-16</v>
      </c>
      <c r="C60" s="10">
        <f t="shared" si="12"/>
        <v>-2.028007391648619E-15</v>
      </c>
      <c r="D60" s="10">
        <f t="shared" si="12"/>
        <v>7.801167119699433E-15</v>
      </c>
      <c r="E60" s="10">
        <f t="shared" si="12"/>
        <v>1.295260195396016E-16</v>
      </c>
      <c r="F60" s="10">
        <f t="shared" si="12"/>
        <v>2.5609144434686944E-15</v>
      </c>
      <c r="G60" s="10">
        <f t="shared" si="12"/>
        <v>-6.661338147750939E-17</v>
      </c>
      <c r="H60" s="10">
        <f t="shared" si="12"/>
        <v>-6.069219201284189E-16</v>
      </c>
      <c r="I60" s="10">
        <f t="shared" si="12"/>
        <v>-9.473903143468002E-16</v>
      </c>
      <c r="J60" s="10">
        <f t="shared" si="12"/>
        <v>-1.0154839931904765E-14</v>
      </c>
      <c r="K60" s="10">
        <f t="shared" si="12"/>
        <v>1.1102230246251565E-15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  <v>0.9999999999999978</v>
      </c>
      <c r="C61" s="10">
        <f t="shared" si="13"/>
        <v>1.0000000000000504</v>
      </c>
      <c r="D61" s="10">
        <f t="shared" si="13"/>
        <v>0.9999999999997204</v>
      </c>
      <c r="E61" s="10">
        <f t="shared" si="13"/>
        <v>1.0000000000000036</v>
      </c>
      <c r="F61" s="10">
        <f t="shared" si="13"/>
        <v>0.9999999999999909</v>
      </c>
      <c r="G61" s="10">
        <f t="shared" si="13"/>
        <v>1.0000000000000004</v>
      </c>
      <c r="H61" s="10">
        <f t="shared" si="13"/>
        <v>1.0000000000000404</v>
      </c>
      <c r="I61" s="10">
        <f t="shared" si="13"/>
        <v>0.9999999999999755</v>
      </c>
      <c r="J61" s="10">
        <f t="shared" si="13"/>
        <v>1.000000000000359</v>
      </c>
      <c r="K61" s="10">
        <f t="shared" si="13"/>
        <v>1.0000000000002425</v>
      </c>
      <c r="L61" s="24"/>
      <c r="M61" s="24"/>
    </row>
    <row r="62" spans="1:13" ht="12.75">
      <c r="A62" s="22" t="s">
        <v>9</v>
      </c>
      <c r="B62" s="10">
        <f aca="true" t="shared" si="14" ref="B62:K62">B30</f>
        <v>0.6526666666666666</v>
      </c>
      <c r="C62" s="10">
        <f t="shared" si="14"/>
        <v>0.7220000000000001</v>
      </c>
      <c r="D62" s="10">
        <f t="shared" si="14"/>
        <v>9.455333333333332</v>
      </c>
      <c r="E62" s="10">
        <f t="shared" si="14"/>
        <v>1.0666666666666667</v>
      </c>
      <c r="F62" s="10">
        <f t="shared" si="14"/>
        <v>2.967999999999999</v>
      </c>
      <c r="G62" s="10">
        <f t="shared" si="14"/>
        <v>1.7413333333333334</v>
      </c>
      <c r="H62" s="10">
        <f t="shared" si="14"/>
        <v>8.427333333333333</v>
      </c>
      <c r="I62" s="10">
        <f t="shared" si="14"/>
        <v>9.677333333333333</v>
      </c>
      <c r="J62" s="10">
        <f t="shared" si="14"/>
        <v>9.052333333333335</v>
      </c>
      <c r="K62" s="10">
        <f t="shared" si="14"/>
        <v>4.125666666666667</v>
      </c>
      <c r="L62" s="24"/>
      <c r="M62" s="24"/>
    </row>
    <row r="63" spans="1:13" ht="12.75">
      <c r="A63" s="22" t="s">
        <v>10</v>
      </c>
      <c r="B63" s="10">
        <f aca="true" t="shared" si="15" ref="B63:K63">B31</f>
        <v>0.20460647478466978</v>
      </c>
      <c r="C63" s="10">
        <f t="shared" si="15"/>
        <v>0.04723799923185089</v>
      </c>
      <c r="D63" s="10">
        <f t="shared" si="15"/>
        <v>0.16685608284077605</v>
      </c>
      <c r="E63" s="10">
        <f t="shared" si="15"/>
        <v>0.19418940189805303</v>
      </c>
      <c r="F63" s="10">
        <f t="shared" si="15"/>
        <v>0.38549041122038286</v>
      </c>
      <c r="G63" s="10">
        <f t="shared" si="15"/>
        <v>0.4099105593500448</v>
      </c>
      <c r="H63" s="10">
        <f t="shared" si="15"/>
        <v>0.37216483803102013</v>
      </c>
      <c r="I63" s="10">
        <f t="shared" si="15"/>
        <v>0.12383552840456906</v>
      </c>
      <c r="J63" s="10">
        <f t="shared" si="15"/>
        <v>0.1871102297984076</v>
      </c>
      <c r="K63" s="10">
        <f t="shared" si="15"/>
        <v>0.1312234553655972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B36:J36"/>
    <mergeCell ref="B35:J35"/>
    <mergeCell ref="B5:J5"/>
    <mergeCell ref="B4:K4"/>
    <mergeCell ref="B34:K34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24,2002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5</v>
      </c>
      <c r="C4" s="38"/>
      <c r="D4" s="38"/>
      <c r="E4" s="38"/>
      <c r="F4" s="38"/>
      <c r="G4" s="38"/>
      <c r="H4" s="38"/>
      <c r="I4" s="38"/>
      <c r="J4" s="38"/>
      <c r="K4" s="20"/>
    </row>
    <row r="5" spans="1:11" ht="12.75">
      <c r="A5" s="1"/>
      <c r="B5" s="37" t="s">
        <v>12</v>
      </c>
      <c r="C5" s="37"/>
      <c r="D5" s="37"/>
      <c r="E5" s="37"/>
      <c r="F5" s="37"/>
      <c r="G5" s="37"/>
      <c r="H5" s="37"/>
      <c r="I5" s="37"/>
      <c r="J5" s="37"/>
      <c r="K5" s="20"/>
    </row>
    <row r="6" spans="1:11" ht="12.75">
      <c r="A6" s="1"/>
      <c r="B6" s="34"/>
      <c r="C6" s="34"/>
      <c r="D6" s="34"/>
      <c r="E6" s="34"/>
      <c r="F6" s="34"/>
      <c r="G6" s="34"/>
      <c r="H6" s="34"/>
      <c r="I6" s="34"/>
      <c r="J6" s="34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GARRETT</v>
      </c>
      <c r="B8" s="30"/>
      <c r="C8" s="30"/>
      <c r="D8" s="30"/>
      <c r="E8" s="30"/>
      <c r="F8" s="30"/>
      <c r="G8" s="30"/>
      <c r="H8" s="30"/>
      <c r="I8" s="30"/>
      <c r="J8" s="10">
        <f aca="true" t="shared" si="0" ref="J8:J27">IF(ISERR(AVERAGE(H8:I8)),"",AVERAGE(H8:I8))</f>
      </c>
      <c r="K8" s="30">
        <f>IF(ISBLANK(1!A8),"",weighting!$B$2*B8+weighting!$C$2*C8+weighting!$D$2*D8+weighting!$E$2*E8+weighting!$F$2*F8+weighting!$G$2*G8+weighting!$J$2*J8)</f>
        <v>0</v>
      </c>
    </row>
    <row r="9" spans="1:11" ht="12.75">
      <c r="A9" s="22" t="str">
        <f>IF(1!A9&lt;&gt;"",1!A9,"")</f>
        <v>HILLS</v>
      </c>
      <c r="B9" s="30"/>
      <c r="C9" s="30"/>
      <c r="D9" s="30"/>
      <c r="E9" s="30"/>
      <c r="F9" s="30"/>
      <c r="G9" s="30"/>
      <c r="H9" s="30"/>
      <c r="I9" s="30"/>
      <c r="J9" s="10">
        <f t="shared" si="0"/>
      </c>
      <c r="K9" s="30">
        <f>IF(ISBLANK(1!A9),"",weighting!$B$2*B9+weighting!$C$2*C9+weighting!$D$2*D9+weighting!$E$2*E9+weighting!$F$2*F9+weighting!$G$2*G9+weighting!$J$2*J9)</f>
        <v>0</v>
      </c>
    </row>
    <row r="10" spans="1:11" ht="12.75">
      <c r="A10" s="22" t="str">
        <f>IF(1!A10&lt;&gt;"",1!A10,"")</f>
        <v>ADAMS</v>
      </c>
      <c r="B10" s="30"/>
      <c r="C10" s="30"/>
      <c r="D10" s="30"/>
      <c r="E10" s="30"/>
      <c r="F10" s="30"/>
      <c r="G10" s="30"/>
      <c r="H10" s="30"/>
      <c r="I10" s="30"/>
      <c r="J10" s="10">
        <f t="shared" si="0"/>
      </c>
      <c r="K10" s="30">
        <f>IF(ISBLANK(1!A10),"",weighting!$B$2*B10+weighting!$C$2*C10+weighting!$D$2*D10+weighting!$E$2*E10+weighting!$F$2*F10+weighting!$G$2*G10+weighting!$J$2*J10)</f>
        <v>0</v>
      </c>
    </row>
    <row r="11" spans="1:11" ht="12.75">
      <c r="A11" s="22" t="str">
        <f>IF(1!A11&lt;&gt;"",1!A11,"")</f>
        <v>CUNNIFF</v>
      </c>
      <c r="B11" s="30"/>
      <c r="C11" s="30"/>
      <c r="D11" s="30"/>
      <c r="E11" s="30"/>
      <c r="F11" s="30"/>
      <c r="G11" s="30"/>
      <c r="H11" s="30"/>
      <c r="I11" s="30"/>
      <c r="J11" s="10">
        <f t="shared" si="0"/>
      </c>
      <c r="K11" s="30">
        <f>IF(ISBLANK(1!A11),"",weighting!$B$2*B11+weighting!$C$2*C11+weighting!$D$2*D11+weighting!$E$2*E11+weighting!$F$2*F11+weighting!$G$2*G11+weighting!$J$2*J11)</f>
        <v>0</v>
      </c>
    </row>
    <row r="12" spans="1:11" ht="12.75">
      <c r="A12" s="22" t="str">
        <f>IF(1!A12&lt;&gt;"",1!A12,"")</f>
        <v>TSCHIRHART</v>
      </c>
      <c r="B12" s="30"/>
      <c r="C12" s="30"/>
      <c r="D12" s="30"/>
      <c r="E12" s="30"/>
      <c r="F12" s="30"/>
      <c r="G12" s="30"/>
      <c r="H12" s="30"/>
      <c r="I12" s="30"/>
      <c r="J12" s="10">
        <f t="shared" si="0"/>
      </c>
      <c r="K12" s="30">
        <f>IF(ISBLANK(1!A12),"",weighting!$B$2*B12+weighting!$C$2*C12+weighting!$D$2*D12+weighting!$E$2*E12+weighting!$F$2*F12+weighting!$G$2*G12+weighting!$J$2*J12)</f>
        <v>0</v>
      </c>
    </row>
    <row r="13" spans="1:11" ht="12.75">
      <c r="A13" s="22" t="str">
        <f>IF(1!A13&lt;&gt;"",1!A13,"")</f>
        <v>CAPRONI</v>
      </c>
      <c r="B13" s="30"/>
      <c r="C13" s="30"/>
      <c r="D13" s="30"/>
      <c r="E13" s="30"/>
      <c r="F13" s="30"/>
      <c r="G13" s="30"/>
      <c r="H13" s="30"/>
      <c r="I13" s="30"/>
      <c r="J13" s="10">
        <f t="shared" si="0"/>
      </c>
      <c r="K13" s="30">
        <f>IF(ISBLANK(1!A13),"",weighting!$B$2*B13+weighting!$C$2*C13+weighting!$D$2*D13+weighting!$E$2*E13+weighting!$F$2*F13+weighting!$G$2*G13+weighting!$J$2*J13)</f>
        <v>0</v>
      </c>
    </row>
    <row r="14" spans="1:11" ht="12.75">
      <c r="A14" s="22">
        <f>IF(1!A14&lt;&gt;"",1!A14,"")</f>
      </c>
      <c r="B14" s="30"/>
      <c r="C14" s="30"/>
      <c r="D14" s="30"/>
      <c r="E14" s="30"/>
      <c r="F14" s="30"/>
      <c r="G14" s="30"/>
      <c r="H14" s="30"/>
      <c r="I14" s="30"/>
      <c r="J14" s="10">
        <f t="shared" si="0"/>
      </c>
      <c r="K14" s="30">
        <f>IF(ISBLANK(1!A14),"",weighting!$B$2*B14+weighting!$C$2*C14+weighting!$D$2*D14+weighting!$E$2*E14+weighting!$F$2*F14+weighting!$G$2*G14+weighting!$J$2*J14)</f>
      </c>
    </row>
    <row r="15" spans="1:11" ht="12.75">
      <c r="A15" s="22" t="str">
        <f>IF(1!A15&lt;&gt;"",1!A15,"")</f>
        <v>WALKER</v>
      </c>
      <c r="B15" s="30"/>
      <c r="C15" s="30"/>
      <c r="D15" s="30"/>
      <c r="E15" s="30"/>
      <c r="F15" s="30"/>
      <c r="G15" s="30"/>
      <c r="H15" s="30"/>
      <c r="I15" s="30"/>
      <c r="J15" s="10">
        <f t="shared" si="0"/>
      </c>
      <c r="K15" s="30">
        <f>IF(ISBLANK(1!A15),"",weighting!$B$2*B15+weighting!$C$2*C15+weighting!$D$2*D15+weighting!$E$2*E15+weighting!$F$2*F15+weighting!$G$2*G15+weighting!$J$2*J15)</f>
        <v>0</v>
      </c>
    </row>
    <row r="16" spans="1:11" ht="12.75">
      <c r="A16" s="22" t="str">
        <f>IF(1!A16&lt;&gt;"",1!A16,"")</f>
        <v>KOBRINETZ</v>
      </c>
      <c r="B16" s="30"/>
      <c r="C16" s="30"/>
      <c r="D16" s="30"/>
      <c r="E16" s="30"/>
      <c r="F16" s="30"/>
      <c r="G16" s="30"/>
      <c r="H16" s="30"/>
      <c r="I16" s="30"/>
      <c r="J16" s="10">
        <f t="shared" si="0"/>
      </c>
      <c r="K16" s="30">
        <f>IF(ISBLANK(1!A16),"",weighting!$B$2*B16+weighting!$C$2*C16+weighting!$D$2*D16+weighting!$E$2*E16+weighting!$F$2*F16+weighting!$G$2*G16+weighting!$J$2*J16)</f>
        <v>0</v>
      </c>
    </row>
    <row r="17" spans="1:11" ht="12.75">
      <c r="A17" s="22">
        <f>IF(1!A17&lt;&gt;"",1!A17,"")</f>
      </c>
      <c r="B17" s="30"/>
      <c r="C17" s="30"/>
      <c r="D17" s="30"/>
      <c r="E17" s="30"/>
      <c r="F17" s="30"/>
      <c r="G17" s="30"/>
      <c r="H17" s="30"/>
      <c r="I17" s="30"/>
      <c r="J17" s="10">
        <f t="shared" si="0"/>
      </c>
      <c r="K17" s="30">
        <f>IF(ISBLANK(1!A17),"",weighting!$B$2*B17+weighting!$C$2*C17+weighting!$D$2*D17+weighting!$E$2*E17+weighting!$F$2*F17+weighting!$G$2*G17+weighting!$J$2*J17)</f>
      </c>
    </row>
    <row r="18" spans="1:11" ht="12.75">
      <c r="A18" s="22">
        <f>IF(1!A18&lt;&gt;"",1!A18,"")</f>
      </c>
      <c r="B18" s="30"/>
      <c r="C18" s="30"/>
      <c r="D18" s="30"/>
      <c r="E18" s="30"/>
      <c r="F18" s="30"/>
      <c r="G18" s="30"/>
      <c r="H18" s="30"/>
      <c r="I18" s="30"/>
      <c r="J18" s="10">
        <f t="shared" si="0"/>
      </c>
      <c r="K18" s="30">
        <f>IF(ISBLANK(1!A18),"",weighting!$B$2*B18+weighting!$C$2*C18+weighting!$D$2*D18+weighting!$E$2*E18+weighting!$F$2*F18+weighting!$G$2*G18+weighting!$J$2*J18)</f>
      </c>
    </row>
    <row r="19" spans="1:11" ht="12.75">
      <c r="A19" s="22" t="str">
        <f>IF(1!A19&lt;&gt;"",1!A19,"")</f>
        <v>RODRIGUEZ</v>
      </c>
      <c r="B19" s="30"/>
      <c r="C19" s="30"/>
      <c r="D19" s="30"/>
      <c r="E19" s="30"/>
      <c r="F19" s="30"/>
      <c r="G19" s="30"/>
      <c r="H19" s="30"/>
      <c r="I19" s="30"/>
      <c r="J19" s="10">
        <f t="shared" si="0"/>
      </c>
      <c r="K19" s="30">
        <f>IF(ISBLANK(1!A19),"",weighting!$B$2*B19+weighting!$C$2*C19+weighting!$D$2*D19+weighting!$E$2*E19+weighting!$F$2*F19+weighting!$G$2*G19+weighting!$J$2*J19)</f>
        <v>0</v>
      </c>
    </row>
    <row r="20" spans="1:11" ht="12.75">
      <c r="A20" s="22" t="str">
        <f>IF(1!A20&lt;&gt;"",1!A20,"")</f>
        <v>LOPEZ</v>
      </c>
      <c r="B20" s="30"/>
      <c r="C20" s="30"/>
      <c r="D20" s="30"/>
      <c r="E20" s="30"/>
      <c r="F20" s="30"/>
      <c r="G20" s="30"/>
      <c r="H20" s="30"/>
      <c r="I20" s="30"/>
      <c r="J20" s="10">
        <f t="shared" si="0"/>
      </c>
      <c r="K20" s="30">
        <f>IF(ISBLANK(1!A20),"",weighting!$B$2*B20+weighting!$C$2*C20+weighting!$D$2*D20+weighting!$E$2*E20+weighting!$F$2*F20+weighting!$G$2*G20+weighting!$J$2*J20)</f>
        <v>0</v>
      </c>
    </row>
    <row r="21" spans="1:11" ht="12.75">
      <c r="A21" s="22" t="str">
        <f>IF(1!A21&lt;&gt;"",1!A21,"")</f>
        <v>CASTILLO</v>
      </c>
      <c r="B21" s="30"/>
      <c r="C21" s="30"/>
      <c r="D21" s="30"/>
      <c r="E21" s="30"/>
      <c r="F21" s="30"/>
      <c r="G21" s="30"/>
      <c r="H21" s="30"/>
      <c r="I21" s="30"/>
      <c r="J21" s="10">
        <f t="shared" si="0"/>
      </c>
      <c r="K21" s="30">
        <f>IF(ISBLANK(1!A21),"",weighting!$B$2*B21+weighting!$C$2*C21+weighting!$D$2*D21+weighting!$E$2*E21+weighting!$F$2*F21+weighting!$G$2*G21+weighting!$J$2*J21)</f>
        <v>0</v>
      </c>
    </row>
    <row r="22" spans="1:11" ht="12.75">
      <c r="A22" s="22" t="str">
        <f>IF(1!A22&lt;&gt;"",1!A22,"")</f>
        <v>GARCIA, P</v>
      </c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IF(ISBLANK(1!A22),"",weighting!$B$2*B22+weighting!$C$2*C22+weighting!$D$2*D22+weighting!$E$2*E22+weighting!$F$2*F22+weighting!$G$2*G22+weighting!$J$2*J22)</f>
        <v>0</v>
      </c>
    </row>
    <row r="23" spans="1:11" ht="12.75">
      <c r="A23" s="22" t="str">
        <f>IF(1!A23&lt;&gt;"",1!A23,"")</f>
        <v>RAMIREZ</v>
      </c>
      <c r="B23" s="30"/>
      <c r="C23" s="30"/>
      <c r="D23" s="30"/>
      <c r="E23" s="30"/>
      <c r="F23" s="30"/>
      <c r="G23" s="30"/>
      <c r="H23" s="30"/>
      <c r="I23" s="30"/>
      <c r="J23" s="10">
        <f t="shared" si="0"/>
      </c>
      <c r="K23" s="30">
        <f>IF(ISBLANK(1!A23),"",weighting!$B$2*B23+weighting!$C$2*C23+weighting!$D$2*D23+weighting!$E$2*E23+weighting!$F$2*F23+weighting!$G$2*G23+weighting!$J$2*J23)</f>
        <v>0</v>
      </c>
    </row>
    <row r="24" spans="1:11" ht="12.75">
      <c r="A24" s="22">
        <f>IF(1!A24&lt;&gt;"",1!A24,"")</f>
      </c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IF(ISBLANK(1!A24),"",weighting!$B$2*B24+weighting!$C$2*C24+weighting!$D$2*D24+weighting!$E$2*E24+weighting!$F$2*F24+weighting!$G$2*G24+weighting!$J$2*J24)</f>
      </c>
    </row>
    <row r="25" spans="1:11" ht="12.75">
      <c r="A25" s="22" t="str">
        <f>IF(1!A25&lt;&gt;"",1!A25,"")</f>
        <v>GARCIA, O</v>
      </c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IF(ISBLANK(1!A25),"",weighting!$B$2*B25+weighting!$C$2*C25+weighting!$D$2*D25+weighting!$E$2*E25+weighting!$F$2*F25+weighting!$G$2*G25+weighting!$J$2*J25)</f>
        <v>0</v>
      </c>
    </row>
    <row r="26" spans="1:11" ht="12.75">
      <c r="A26" s="22" t="str">
        <f>IF(1!A26&lt;&gt;"",1!A26,"")</f>
        <v>VIERA</v>
      </c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IF(ISBLANK(1!A26),"",weighting!$B$2*B26+weighting!$C$2*C26+weighting!$D$2*D26+weighting!$E$2*E26+weighting!$F$2*F26+weighting!$G$2*G26+weighting!$J$2*J26)</f>
        <v>0</v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</c>
      <c r="C28" s="8">
        <f t="shared" si="1"/>
      </c>
      <c r="D28" s="8">
        <f t="shared" si="1"/>
      </c>
      <c r="E28" s="8">
        <f t="shared" si="1"/>
      </c>
      <c r="F28" s="8">
        <f t="shared" si="1"/>
      </c>
      <c r="G28" s="8">
        <f t="shared" si="1"/>
      </c>
      <c r="H28" s="8">
        <f t="shared" si="1"/>
      </c>
      <c r="I28" s="8">
        <f t="shared" si="1"/>
      </c>
      <c r="J28" s="8">
        <f t="shared" si="1"/>
      </c>
      <c r="K28" s="8">
        <f t="shared" si="1"/>
        <v>0</v>
      </c>
    </row>
    <row r="29" spans="1:11" ht="12.75">
      <c r="A29" s="7" t="s">
        <v>1</v>
      </c>
      <c r="B29" s="8">
        <f aca="true" t="shared" si="2" ref="B29:K29">IF(COUNTBLANK(B8:B27)=20,"",MIN(B8:B27))</f>
      </c>
      <c r="C29" s="8">
        <f t="shared" si="2"/>
      </c>
      <c r="D29" s="8">
        <f t="shared" si="2"/>
      </c>
      <c r="E29" s="8">
        <f t="shared" si="2"/>
      </c>
      <c r="F29" s="8">
        <f t="shared" si="2"/>
      </c>
      <c r="G29" s="8">
        <f t="shared" si="2"/>
      </c>
      <c r="H29" s="8">
        <f t="shared" si="2"/>
      </c>
      <c r="I29" s="8">
        <f t="shared" si="2"/>
      </c>
      <c r="J29" s="8">
        <f t="shared" si="2"/>
      </c>
      <c r="K29" s="8">
        <f t="shared" si="2"/>
        <v>0</v>
      </c>
    </row>
    <row r="30" spans="1:11" ht="12.75">
      <c r="A30" s="7" t="s">
        <v>2</v>
      </c>
      <c r="B30" s="8">
        <f aca="true" t="shared" si="3" ref="B30:K30">IF(ISERR(AVERAGE(B8:B27)),"",AVERAGE(B8:B27))</f>
      </c>
      <c r="C30" s="8">
        <f t="shared" si="3"/>
      </c>
      <c r="D30" s="8">
        <f t="shared" si="3"/>
      </c>
      <c r="E30" s="8">
        <f t="shared" si="3"/>
      </c>
      <c r="F30" s="8">
        <f t="shared" si="3"/>
      </c>
      <c r="G30" s="8">
        <f t="shared" si="3"/>
      </c>
      <c r="H30" s="8">
        <f t="shared" si="3"/>
      </c>
      <c r="I30" s="8">
        <f t="shared" si="3"/>
      </c>
      <c r="J30" s="8">
        <f t="shared" si="3"/>
      </c>
      <c r="K30" s="8">
        <f t="shared" si="3"/>
        <v>0</v>
      </c>
    </row>
    <row r="31" spans="1:11" ht="12.75">
      <c r="A31" s="7" t="s">
        <v>3</v>
      </c>
      <c r="B31" s="8">
        <f aca="true" t="shared" si="4" ref="B31:K31">IF(ISERR(STDEV(B8:B27)),"",STDEV(B8:B27))</f>
      </c>
      <c r="C31" s="8">
        <f t="shared" si="4"/>
      </c>
      <c r="D31" s="8">
        <f t="shared" si="4"/>
      </c>
      <c r="E31" s="8">
        <f t="shared" si="4"/>
      </c>
      <c r="F31" s="8">
        <f t="shared" si="4"/>
      </c>
      <c r="G31" s="8">
        <f t="shared" si="4"/>
      </c>
      <c r="H31" s="8">
        <f t="shared" si="4"/>
      </c>
      <c r="I31" s="8">
        <f t="shared" si="4"/>
      </c>
      <c r="J31" s="8">
        <f t="shared" si="4"/>
      </c>
      <c r="K31" s="8">
        <f t="shared" si="4"/>
        <v>0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5</v>
      </c>
      <c r="C34" s="39"/>
      <c r="D34" s="39"/>
      <c r="E34" s="39"/>
      <c r="F34" s="39"/>
      <c r="G34" s="39"/>
      <c r="H34" s="39"/>
      <c r="I34" s="39"/>
      <c r="J34" s="39"/>
    </row>
    <row r="35" spans="1:10" ht="12.75">
      <c r="A35" s="1"/>
      <c r="B35" s="36" t="s">
        <v>13</v>
      </c>
      <c r="C35" s="36"/>
      <c r="D35" s="36"/>
      <c r="E35" s="36"/>
      <c r="F35" s="36"/>
      <c r="G35" s="36"/>
      <c r="H35" s="36"/>
      <c r="I35" s="36"/>
      <c r="J35" s="36"/>
    </row>
    <row r="36" spans="1:10" ht="12.75">
      <c r="A36" s="1"/>
      <c r="B36" s="35"/>
      <c r="C36" s="35"/>
      <c r="D36" s="35"/>
      <c r="E36" s="35"/>
      <c r="F36" s="35"/>
      <c r="G36" s="35"/>
      <c r="H36" s="35"/>
      <c r="I36" s="35"/>
      <c r="J36" s="35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GARRETT</v>
      </c>
      <c r="B38" s="10">
        <f aca="true" t="shared" si="7" ref="B38:K53">IF(ISNUMBER(B8),IF(B$31=0,0,(B8-B$30)/B$31),"")</f>
      </c>
      <c r="C38" s="10">
        <f t="shared" si="7"/>
      </c>
      <c r="D38" s="10">
        <f t="shared" si="7"/>
      </c>
      <c r="E38" s="10">
        <f t="shared" si="7"/>
      </c>
      <c r="F38" s="10">
        <f t="shared" si="7"/>
      </c>
      <c r="G38" s="10">
        <f t="shared" si="7"/>
      </c>
      <c r="H38" s="10">
        <f t="shared" si="7"/>
      </c>
      <c r="I38" s="10">
        <f t="shared" si="7"/>
      </c>
      <c r="J38" s="10">
        <f t="shared" si="7"/>
      </c>
      <c r="K38" s="10">
        <f t="shared" si="7"/>
        <v>0</v>
      </c>
      <c r="L38" s="10">
        <f aca="true" t="shared" si="8" ref="L38:L57">IF(ISERR(AVERAGE(B38:K38)),"",AVERAGE(B38:K38))</f>
        <v>0</v>
      </c>
      <c r="M38" s="10">
        <f aca="true" t="shared" si="9" ref="M38:M57">IF(ISERR(STDEV(B38:K38)),"",STDEV(B38:K38))</f>
      </c>
      <c r="N38" s="23"/>
      <c r="O38" s="23"/>
      <c r="P38" s="23"/>
      <c r="Q38" s="23"/>
    </row>
    <row r="39" spans="1:13" ht="12.75">
      <c r="A39" s="22" t="str">
        <f t="shared" si="6"/>
        <v>HILLS</v>
      </c>
      <c r="B39" s="10">
        <f t="shared" si="7"/>
      </c>
      <c r="C39" s="10">
        <f t="shared" si="7"/>
      </c>
      <c r="D39" s="10">
        <f t="shared" si="7"/>
      </c>
      <c r="E39" s="10">
        <f t="shared" si="7"/>
      </c>
      <c r="F39" s="10">
        <f t="shared" si="7"/>
      </c>
      <c r="G39" s="10">
        <f t="shared" si="7"/>
      </c>
      <c r="H39" s="10">
        <f t="shared" si="7"/>
      </c>
      <c r="I39" s="10">
        <f t="shared" si="7"/>
      </c>
      <c r="J39" s="10">
        <f t="shared" si="7"/>
      </c>
      <c r="K39" s="10">
        <f t="shared" si="7"/>
        <v>0</v>
      </c>
      <c r="L39" s="10">
        <f t="shared" si="8"/>
        <v>0</v>
      </c>
      <c r="M39" s="10">
        <f t="shared" si="9"/>
      </c>
    </row>
    <row r="40" spans="1:13" ht="12.75">
      <c r="A40" s="22" t="str">
        <f t="shared" si="6"/>
        <v>ADAMS</v>
      </c>
      <c r="B40" s="10">
        <f t="shared" si="7"/>
      </c>
      <c r="C40" s="10">
        <f t="shared" si="7"/>
      </c>
      <c r="D40" s="10">
        <f t="shared" si="7"/>
      </c>
      <c r="E40" s="10">
        <f t="shared" si="7"/>
      </c>
      <c r="F40" s="10">
        <f t="shared" si="7"/>
      </c>
      <c r="G40" s="10">
        <f t="shared" si="7"/>
      </c>
      <c r="H40" s="10">
        <f t="shared" si="7"/>
      </c>
      <c r="I40" s="10">
        <f t="shared" si="7"/>
      </c>
      <c r="J40" s="10">
        <f t="shared" si="7"/>
      </c>
      <c r="K40" s="10">
        <f t="shared" si="7"/>
        <v>0</v>
      </c>
      <c r="L40" s="10">
        <f t="shared" si="8"/>
        <v>0</v>
      </c>
      <c r="M40" s="10">
        <f t="shared" si="9"/>
      </c>
    </row>
    <row r="41" spans="1:13" ht="12.75">
      <c r="A41" s="22" t="str">
        <f t="shared" si="6"/>
        <v>CUNNIFF</v>
      </c>
      <c r="B41" s="10">
        <f t="shared" si="7"/>
      </c>
      <c r="C41" s="10">
        <f t="shared" si="7"/>
      </c>
      <c r="D41" s="10">
        <f t="shared" si="7"/>
      </c>
      <c r="E41" s="10">
        <f t="shared" si="7"/>
      </c>
      <c r="F41" s="10">
        <f t="shared" si="7"/>
      </c>
      <c r="G41" s="10">
        <f t="shared" si="7"/>
      </c>
      <c r="H41" s="10">
        <f t="shared" si="7"/>
      </c>
      <c r="I41" s="10">
        <f t="shared" si="7"/>
      </c>
      <c r="J41" s="10">
        <f t="shared" si="7"/>
      </c>
      <c r="K41" s="10">
        <f t="shared" si="7"/>
        <v>0</v>
      </c>
      <c r="L41" s="10">
        <f t="shared" si="8"/>
        <v>0</v>
      </c>
      <c r="M41" s="10">
        <f t="shared" si="9"/>
      </c>
    </row>
    <row r="42" spans="1:13" ht="12.75">
      <c r="A42" s="22" t="str">
        <f t="shared" si="6"/>
        <v>TSCHIRHART</v>
      </c>
      <c r="B42" s="10">
        <f t="shared" si="7"/>
      </c>
      <c r="C42" s="10">
        <f t="shared" si="7"/>
      </c>
      <c r="D42" s="10">
        <f t="shared" si="7"/>
      </c>
      <c r="E42" s="10">
        <f t="shared" si="7"/>
      </c>
      <c r="F42" s="10">
        <f t="shared" si="7"/>
      </c>
      <c r="G42" s="10">
        <f t="shared" si="7"/>
      </c>
      <c r="H42" s="10">
        <f t="shared" si="7"/>
      </c>
      <c r="I42" s="10">
        <f t="shared" si="7"/>
      </c>
      <c r="J42" s="10">
        <f t="shared" si="7"/>
      </c>
      <c r="K42" s="10">
        <f t="shared" si="7"/>
        <v>0</v>
      </c>
      <c r="L42" s="10">
        <f t="shared" si="8"/>
        <v>0</v>
      </c>
      <c r="M42" s="10">
        <f t="shared" si="9"/>
      </c>
    </row>
    <row r="43" spans="1:13" ht="12.75">
      <c r="A43" s="22" t="str">
        <f t="shared" si="6"/>
        <v>CAPRONI</v>
      </c>
      <c r="B43" s="10">
        <f t="shared" si="7"/>
      </c>
      <c r="C43" s="10">
        <f t="shared" si="7"/>
      </c>
      <c r="D43" s="10">
        <f t="shared" si="7"/>
      </c>
      <c r="E43" s="10">
        <f t="shared" si="7"/>
      </c>
      <c r="F43" s="10">
        <f t="shared" si="7"/>
      </c>
      <c r="G43" s="10">
        <f t="shared" si="7"/>
      </c>
      <c r="H43" s="10">
        <f t="shared" si="7"/>
      </c>
      <c r="I43" s="10">
        <f t="shared" si="7"/>
      </c>
      <c r="J43" s="10">
        <f t="shared" si="7"/>
      </c>
      <c r="K43" s="10">
        <f t="shared" si="7"/>
        <v>0</v>
      </c>
      <c r="L43" s="10">
        <f t="shared" si="8"/>
        <v>0</v>
      </c>
      <c r="M43" s="10">
        <f t="shared" si="9"/>
      </c>
    </row>
    <row r="44" spans="1:13" ht="12.75">
      <c r="A44" s="22">
        <f t="shared" si="6"/>
      </c>
      <c r="B44" s="10">
        <f t="shared" si="7"/>
      </c>
      <c r="C44" s="10">
        <f t="shared" si="7"/>
      </c>
      <c r="D44" s="10">
        <f t="shared" si="7"/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</c>
      <c r="L44" s="10">
        <f t="shared" si="8"/>
      </c>
      <c r="M44" s="10">
        <f t="shared" si="9"/>
      </c>
    </row>
    <row r="45" spans="1:13" ht="12.75">
      <c r="A45" s="22" t="str">
        <f t="shared" si="6"/>
        <v>WALKER</v>
      </c>
      <c r="B45" s="10">
        <f t="shared" si="7"/>
      </c>
      <c r="C45" s="10">
        <f t="shared" si="7"/>
      </c>
      <c r="D45" s="10">
        <f t="shared" si="7"/>
      </c>
      <c r="E45" s="10">
        <f t="shared" si="7"/>
      </c>
      <c r="F45" s="10">
        <f t="shared" si="7"/>
      </c>
      <c r="G45" s="10">
        <f t="shared" si="7"/>
      </c>
      <c r="H45" s="10">
        <f t="shared" si="7"/>
      </c>
      <c r="I45" s="10">
        <f t="shared" si="7"/>
      </c>
      <c r="J45" s="10">
        <f t="shared" si="7"/>
      </c>
      <c r="K45" s="10">
        <f t="shared" si="7"/>
        <v>0</v>
      </c>
      <c r="L45" s="10">
        <f t="shared" si="8"/>
        <v>0</v>
      </c>
      <c r="M45" s="10">
        <f t="shared" si="9"/>
      </c>
    </row>
    <row r="46" spans="1:13" ht="12.75">
      <c r="A46" s="22" t="str">
        <f t="shared" si="6"/>
        <v>KOBRINETZ</v>
      </c>
      <c r="B46" s="10">
        <f t="shared" si="7"/>
      </c>
      <c r="C46" s="10">
        <f t="shared" si="7"/>
      </c>
      <c r="D46" s="10">
        <f t="shared" si="7"/>
      </c>
      <c r="E46" s="10">
        <f t="shared" si="7"/>
      </c>
      <c r="F46" s="10">
        <f t="shared" si="7"/>
      </c>
      <c r="G46" s="10">
        <f t="shared" si="7"/>
      </c>
      <c r="H46" s="10">
        <f t="shared" si="7"/>
      </c>
      <c r="I46" s="10">
        <f t="shared" si="7"/>
      </c>
      <c r="J46" s="10">
        <f t="shared" si="7"/>
      </c>
      <c r="K46" s="10">
        <f t="shared" si="7"/>
        <v>0</v>
      </c>
      <c r="L46" s="10">
        <f t="shared" si="8"/>
        <v>0</v>
      </c>
      <c r="M46" s="10">
        <f t="shared" si="9"/>
      </c>
    </row>
    <row r="47" spans="1:13" ht="12.75">
      <c r="A47" s="22">
        <f t="shared" si="6"/>
      </c>
      <c r="B47" s="10">
        <f t="shared" si="7"/>
      </c>
      <c r="C47" s="10">
        <f t="shared" si="7"/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</c>
      <c r="L47" s="10">
        <f t="shared" si="8"/>
      </c>
      <c r="M47" s="10">
        <f t="shared" si="9"/>
      </c>
    </row>
    <row r="48" spans="1:13" ht="12.75">
      <c r="A48" s="22">
        <f t="shared" si="6"/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</c>
      <c r="L48" s="10">
        <f t="shared" si="8"/>
      </c>
      <c r="M48" s="10">
        <f t="shared" si="9"/>
      </c>
    </row>
    <row r="49" spans="1:13" ht="12.75">
      <c r="A49" s="22" t="str">
        <f t="shared" si="6"/>
        <v>RODRIGUEZ</v>
      </c>
      <c r="B49" s="10">
        <f t="shared" si="7"/>
      </c>
      <c r="C49" s="10">
        <f t="shared" si="7"/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  <v>0</v>
      </c>
      <c r="L49" s="10">
        <f t="shared" si="8"/>
        <v>0</v>
      </c>
      <c r="M49" s="10">
        <f t="shared" si="9"/>
      </c>
    </row>
    <row r="50" spans="1:13" ht="12.75">
      <c r="A50" s="22" t="str">
        <f t="shared" si="6"/>
        <v>LOPEZ</v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  <v>0</v>
      </c>
      <c r="L50" s="10">
        <f t="shared" si="8"/>
        <v>0</v>
      </c>
      <c r="M50" s="10">
        <f t="shared" si="9"/>
      </c>
    </row>
    <row r="51" spans="1:13" ht="12.75">
      <c r="A51" s="22" t="str">
        <f t="shared" si="6"/>
        <v>CASTILLO</v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  <v>0</v>
      </c>
      <c r="L51" s="10">
        <f t="shared" si="8"/>
        <v>0</v>
      </c>
      <c r="M51" s="10">
        <f t="shared" si="9"/>
      </c>
    </row>
    <row r="52" spans="1:13" ht="12.75">
      <c r="A52" s="22" t="str">
        <f t="shared" si="6"/>
        <v>GARCIA, P</v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  <v>0</v>
      </c>
      <c r="L52" s="10">
        <f t="shared" si="8"/>
        <v>0</v>
      </c>
      <c r="M52" s="10">
        <f t="shared" si="9"/>
      </c>
    </row>
    <row r="53" spans="1:13" ht="12.75">
      <c r="A53" s="22" t="str">
        <f t="shared" si="6"/>
        <v>RAMIREZ</v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  <v>0</v>
      </c>
      <c r="L53" s="10">
        <f t="shared" si="8"/>
        <v>0</v>
      </c>
      <c r="M53" s="10">
        <f t="shared" si="9"/>
      </c>
    </row>
    <row r="54" spans="1:13" ht="12.75">
      <c r="A54" s="22">
        <f t="shared" si="6"/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</c>
      <c r="L54" s="10">
        <f t="shared" si="8"/>
      </c>
      <c r="M54" s="10">
        <f t="shared" si="9"/>
      </c>
    </row>
    <row r="55" spans="1:13" ht="12.75">
      <c r="A55" s="22" t="str">
        <f t="shared" si="6"/>
        <v>GARCIA, O</v>
      </c>
      <c r="B55" s="10">
        <f t="shared" si="10"/>
      </c>
      <c r="C55" s="10">
        <f t="shared" si="10"/>
      </c>
      <c r="D55" s="10">
        <f t="shared" si="10"/>
      </c>
      <c r="E55" s="10">
        <f t="shared" si="10"/>
      </c>
      <c r="F55" s="10">
        <f t="shared" si="10"/>
      </c>
      <c r="G55" s="10">
        <f t="shared" si="10"/>
      </c>
      <c r="H55" s="10">
        <f t="shared" si="10"/>
      </c>
      <c r="I55" s="10">
        <f t="shared" si="10"/>
      </c>
      <c r="J55" s="10">
        <f t="shared" si="10"/>
      </c>
      <c r="K55" s="10">
        <f t="shared" si="10"/>
        <v>0</v>
      </c>
      <c r="L55" s="10">
        <f t="shared" si="8"/>
        <v>0</v>
      </c>
      <c r="M55" s="10">
        <f t="shared" si="9"/>
      </c>
    </row>
    <row r="56" spans="1:13" ht="12.75">
      <c r="A56" s="22" t="str">
        <f t="shared" si="6"/>
        <v>VIERA</v>
      </c>
      <c r="B56" s="10">
        <f t="shared" si="10"/>
      </c>
      <c r="C56" s="10">
        <f t="shared" si="10"/>
      </c>
      <c r="D56" s="10">
        <f t="shared" si="10"/>
      </c>
      <c r="E56" s="10">
        <f t="shared" si="10"/>
      </c>
      <c r="F56" s="10">
        <f t="shared" si="10"/>
      </c>
      <c r="G56" s="10">
        <f t="shared" si="10"/>
      </c>
      <c r="H56" s="10">
        <f t="shared" si="10"/>
      </c>
      <c r="I56" s="10">
        <f t="shared" si="10"/>
      </c>
      <c r="J56" s="10">
        <f t="shared" si="10"/>
      </c>
      <c r="K56" s="10">
        <f t="shared" si="10"/>
        <v>0</v>
      </c>
      <c r="L56" s="10">
        <f t="shared" si="8"/>
        <v>0</v>
      </c>
      <c r="M56" s="10">
        <f t="shared" si="9"/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0</v>
      </c>
      <c r="C58" s="10">
        <f t="shared" si="11"/>
        <v>0</v>
      </c>
      <c r="D58" s="10">
        <f t="shared" si="11"/>
        <v>0</v>
      </c>
      <c r="E58" s="10">
        <f t="shared" si="11"/>
        <v>0</v>
      </c>
      <c r="F58" s="10">
        <f t="shared" si="11"/>
        <v>0</v>
      </c>
      <c r="G58" s="10">
        <f t="shared" si="11"/>
        <v>0</v>
      </c>
      <c r="H58" s="10">
        <f t="shared" si="11"/>
        <v>0</v>
      </c>
      <c r="I58" s="10">
        <f t="shared" si="11"/>
        <v>0</v>
      </c>
      <c r="J58" s="10">
        <f t="shared" si="11"/>
        <v>0</v>
      </c>
      <c r="K58" s="10">
        <f t="shared" si="11"/>
        <v>0</v>
      </c>
      <c r="L58" s="10">
        <f t="shared" si="11"/>
        <v>0</v>
      </c>
      <c r="M58" s="10">
        <f t="shared" si="11"/>
        <v>0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</v>
      </c>
    </row>
    <row r="60" spans="1:13" ht="12.75">
      <c r="A60" s="7" t="s">
        <v>7</v>
      </c>
      <c r="B60" s="10">
        <f aca="true" t="shared" si="12" ref="B60:K60">IF(ISERR(AVERAGE(B38:B57)),"",AVERAGE(B38:B57))</f>
      </c>
      <c r="C60" s="10">
        <f t="shared" si="12"/>
      </c>
      <c r="D60" s="10">
        <f t="shared" si="12"/>
      </c>
      <c r="E60" s="10">
        <f t="shared" si="12"/>
      </c>
      <c r="F60" s="10">
        <f t="shared" si="12"/>
      </c>
      <c r="G60" s="10">
        <f t="shared" si="12"/>
      </c>
      <c r="H60" s="10">
        <f t="shared" si="12"/>
      </c>
      <c r="I60" s="10">
        <f t="shared" si="12"/>
      </c>
      <c r="J60" s="10">
        <f t="shared" si="12"/>
      </c>
      <c r="K60" s="10">
        <f t="shared" si="12"/>
        <v>0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</c>
      <c r="C61" s="10">
        <f t="shared" si="13"/>
      </c>
      <c r="D61" s="10">
        <f t="shared" si="13"/>
      </c>
      <c r="E61" s="10">
        <f t="shared" si="13"/>
      </c>
      <c r="F61" s="10">
        <f t="shared" si="13"/>
      </c>
      <c r="G61" s="10">
        <f t="shared" si="13"/>
      </c>
      <c r="H61" s="10">
        <f t="shared" si="13"/>
      </c>
      <c r="I61" s="10">
        <f t="shared" si="13"/>
      </c>
      <c r="J61" s="10">
        <f t="shared" si="13"/>
      </c>
      <c r="K61" s="10">
        <f t="shared" si="13"/>
        <v>0</v>
      </c>
      <c r="L61" s="24"/>
      <c r="M61" s="24"/>
    </row>
    <row r="62" spans="1:13" ht="12.75">
      <c r="A62" s="22" t="s">
        <v>9</v>
      </c>
      <c r="B62" s="10">
        <f aca="true" t="shared" si="14" ref="B62:K62">B30</f>
      </c>
      <c r="C62" s="10">
        <f t="shared" si="14"/>
      </c>
      <c r="D62" s="10">
        <f t="shared" si="14"/>
      </c>
      <c r="E62" s="10">
        <f t="shared" si="14"/>
      </c>
      <c r="F62" s="10">
        <f t="shared" si="14"/>
      </c>
      <c r="G62" s="10">
        <f t="shared" si="14"/>
      </c>
      <c r="H62" s="10">
        <f t="shared" si="14"/>
      </c>
      <c r="I62" s="10">
        <f t="shared" si="14"/>
      </c>
      <c r="J62" s="10">
        <f t="shared" si="14"/>
      </c>
      <c r="K62" s="10">
        <f t="shared" si="14"/>
        <v>0</v>
      </c>
      <c r="L62" s="24"/>
      <c r="M62" s="24"/>
    </row>
    <row r="63" spans="1:13" ht="12.75">
      <c r="A63" s="22" t="s">
        <v>10</v>
      </c>
      <c r="B63" s="10">
        <f aca="true" t="shared" si="15" ref="B63:K63">B31</f>
      </c>
      <c r="C63" s="10">
        <f t="shared" si="15"/>
      </c>
      <c r="D63" s="10">
        <f t="shared" si="15"/>
      </c>
      <c r="E63" s="10">
        <f t="shared" si="15"/>
      </c>
      <c r="F63" s="10">
        <f t="shared" si="15"/>
      </c>
      <c r="G63" s="10">
        <f t="shared" si="15"/>
      </c>
      <c r="H63" s="10">
        <f t="shared" si="15"/>
      </c>
      <c r="I63" s="10">
        <f t="shared" si="15"/>
      </c>
      <c r="J63" s="10">
        <f t="shared" si="15"/>
      </c>
      <c r="K63" s="10">
        <f t="shared" si="15"/>
        <v>0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1!B7</f>
        <v>Groove 1</v>
      </c>
      <c r="C1" s="7" t="str">
        <f>1!C7</f>
        <v>Groove 2</v>
      </c>
      <c r="D1" s="7" t="str">
        <f>1!D7</f>
        <v>Groove 3</v>
      </c>
      <c r="E1" s="7" t="str">
        <f>1!E7</f>
        <v>Land 2</v>
      </c>
      <c r="F1" s="7" t="str">
        <f>1!F7</f>
        <v>Land 3</v>
      </c>
      <c r="G1" s="7" t="str">
        <f>1!G7</f>
        <v>Under-crown</v>
      </c>
      <c r="H1" s="7" t="str">
        <f>1!H7</f>
        <v>Thrust</v>
      </c>
      <c r="I1" s="7" t="str">
        <f>1!I7</f>
        <v>Anti-thrust</v>
      </c>
      <c r="J1" s="7" t="str">
        <f>1!J7</f>
        <v>Average Skirt</v>
      </c>
      <c r="K1" s="7" t="str">
        <f>1!K7</f>
        <v>WPD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1!B7</f>
        <v>Groove 1</v>
      </c>
      <c r="C3" s="7" t="str">
        <f>1!C7</f>
        <v>Groove 2</v>
      </c>
      <c r="D3" s="7" t="str">
        <f>1!D7</f>
        <v>Groove 3</v>
      </c>
      <c r="E3" s="7" t="str">
        <f>1!E7</f>
        <v>Land 2</v>
      </c>
      <c r="F3" s="7" t="str">
        <f>1!F7</f>
        <v>Land 3</v>
      </c>
      <c r="G3" s="7" t="str">
        <f>1!G7</f>
        <v>Under-crown</v>
      </c>
      <c r="H3" s="7" t="str">
        <f>1!H7</f>
        <v>Thrust</v>
      </c>
      <c r="I3" s="7" t="str">
        <f>1!I7</f>
        <v>Anti-thrust</v>
      </c>
      <c r="J3" s="7" t="str">
        <f>1!J7</f>
        <v>Average Skirt</v>
      </c>
      <c r="K3" s="7" t="str">
        <f>1!K7</f>
        <v>WPD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"/>
  <sheetViews>
    <sheetView workbookViewId="0" topLeftCell="A1">
      <selection activeCell="A1" sqref="A1"/>
    </sheetView>
  </sheetViews>
  <sheetFormatPr defaultColWidth="9.00390625" defaultRowHeight="12.75"/>
  <sheetData>
    <row r="1" spans="2:10" ht="12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J1" t="s">
        <v>33</v>
      </c>
    </row>
    <row r="2" spans="2:10" ht="12">
      <c r="B2">
        <v>0.05</v>
      </c>
      <c r="C2">
        <v>0.1</v>
      </c>
      <c r="D2">
        <v>0.2</v>
      </c>
      <c r="E2">
        <v>0.15</v>
      </c>
      <c r="F2">
        <v>0.3</v>
      </c>
      <c r="G2">
        <v>0.1</v>
      </c>
      <c r="J2">
        <v>0.1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 Oil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 Oil Company</dc:creator>
  <cp:keywords/>
  <dc:description/>
  <cp:lastModifiedBy>Scott Parke</cp:lastModifiedBy>
  <cp:lastPrinted>2002-09-25T18:02:22Z</cp:lastPrinted>
  <dcterms:created xsi:type="dcterms:W3CDTF">1999-03-05T21:55:02Z</dcterms:created>
  <dcterms:modified xsi:type="dcterms:W3CDTF">2002-09-25T21:00:15Z</dcterms:modified>
  <cp:category/>
  <cp:version/>
  <cp:contentType/>
  <cp:contentStatus/>
</cp:coreProperties>
</file>