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<sst xmlns="http://schemas.openxmlformats.org/spreadsheetml/2006/main" count="152" uniqueCount="55">
  <si>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</si>
  <si>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</si>
  <si>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</si>
  <si>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</si>
  <si>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</si>
  <si>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</si>
  <si>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</si>
  <si>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</si>
  <si>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</si>
  <si>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</si>
  <si>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</si>
  <si>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</si>
  <si>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</si>
  <si>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</si>
  <si>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</si>
  <si>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</si>
  <si>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</si>
  <si>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</si>
  <si>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</si>
  <si>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</si>
  <si>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</si>
  <si>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</si>
  <si>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</si>
  <si>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</si>
  <si>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</si>
  <si>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</si>
  <si>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</si>
  <si>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</si>
  <si>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</si>
  <si>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</si>
  <si>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</si>
  <si>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</si>
  <si>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</si>
  <si>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</si>
  <si>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</si>
  <si>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</si>
  <si>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</si>
  <si>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</si>
  <si>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CASTILLO</t>
  </si>
  <si>
    <t>RODRIGUEZ</t>
  </si>
  <si>
    <t>RAMIREZ</t>
  </si>
  <si>
    <t>September 23,2002</t>
  </si>
  <si>
    <t>calibration - composite</t>
  </si>
  <si>
    <t>TSCHIRHART</t>
  </si>
  <si>
    <t>HILLS</t>
  </si>
  <si>
    <t>VIERA</t>
  </si>
  <si>
    <t>GARCIA, P</t>
  </si>
  <si>
    <t>GARCIA, O</t>
  </si>
  <si>
    <t>KIRKPATRICK</t>
  </si>
  <si>
    <t>ADAMS</t>
  </si>
  <si>
    <t>WALKER</t>
  </si>
  <si>
    <t>CAPRONI</t>
  </si>
  <si>
    <t>MACH</t>
  </si>
  <si>
    <t>BROWN</t>
  </si>
  <si>
    <t>HSU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</si>
</sst>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41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42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35</v>
      </c>
      <c r="B8" s="30">
        <v>0.75</v>
      </c>
      <c r="C8" s="30">
        <v>0.74</v>
      </c>
      <c r="D8" s="30">
        <v>7.09</v>
      </c>
      <c r="E8" s="30">
        <v>1.33</v>
      </c>
      <c r="F8" s="30">
        <v>3.24</v>
      </c>
      <c r="G8" s="30">
        <v>1.01</v>
      </c>
      <c r="H8" s="30">
        <v>8.42</v>
      </c>
      <c r="I8" s="30">
        <v>9.36</v>
      </c>
      <c r="J8" s="10">
        <f>IF(ISERR(AVERAGE(H8:I8)),"",AVERAGE(H8:I8))</f>
        <v>8.89</v>
      </c>
      <c r="K8" s="30">
        <f>IF(ISBLANK(A8),"",weighting!$B$2*B8+weighting!$C$2*C8+weighting!$D$2*D8+weighting!$E$2*E8+weighting!$F$2*F8+weighting!$G$2*G8+weighting!$J$2*J8)</f>
        <v>3.6910000000000003</v>
      </c>
    </row>
    <row r="9" spans="1:11" ht="12.75">
      <c r="A9" s="18" t="s">
        <v>43</v>
      </c>
      <c r="B9" s="30">
        <v>0.75</v>
      </c>
      <c r="C9" s="30">
        <v>0.6</v>
      </c>
      <c r="D9" s="30">
        <v>7.56</v>
      </c>
      <c r="E9" s="30">
        <v>1</v>
      </c>
      <c r="F9" s="30">
        <v>3.4</v>
      </c>
      <c r="G9" s="30">
        <v>0.75</v>
      </c>
      <c r="H9" s="30">
        <v>9.32</v>
      </c>
      <c r="I9" s="30">
        <v>9.7</v>
      </c>
      <c r="J9" s="10">
        <f aca="true" t="shared" si="0" ref="J9:J27">IF(ISERR(AVERAGE(H9:I9)),"",AVERAGE(H9:I9))</f>
        <v>9.51</v>
      </c>
      <c r="K9" s="30">
        <f>IF(ISBLANK(A9),"",weighting!$B$2*B9+weighting!$C$2*C9+weighting!$D$2*D9+weighting!$E$2*E9+weighting!$F$2*F9+weighting!$G$2*G9+weighting!$J$2*J9)</f>
        <v>3.8055</v>
      </c>
    </row>
    <row r="10" spans="1:11" ht="12.75">
      <c r="A10" s="18" t="s">
        <v>40</v>
      </c>
      <c r="B10" s="30">
        <v>0.75</v>
      </c>
      <c r="C10" s="30">
        <v>0.75</v>
      </c>
      <c r="D10" s="30">
        <v>7.58</v>
      </c>
      <c r="E10" s="30">
        <v>1.35</v>
      </c>
      <c r="F10" s="30">
        <v>2.72</v>
      </c>
      <c r="G10" s="30">
        <v>1.09</v>
      </c>
      <c r="H10" s="30">
        <v>9.37</v>
      </c>
      <c r="I10" s="30">
        <v>9.88</v>
      </c>
      <c r="J10" s="10">
        <f t="shared" si="0"/>
        <v>9.625</v>
      </c>
      <c r="K10" s="30">
        <f>IF(ISBLANK(A10),"",weighting!$B$2*B10+weighting!$C$2*C10+weighting!$D$2*D10+weighting!$E$2*E10+weighting!$F$2*F10+weighting!$G$2*G10+weighting!$J$2*J10)</f>
        <v>3.7185</v>
      </c>
    </row>
    <row r="11" spans="1:11" ht="12.75">
      <c r="A11" s="18" t="s">
        <v>38</v>
      </c>
      <c r="B11" s="30">
        <v>0.735</v>
      </c>
      <c r="C11" s="30">
        <v>0.75</v>
      </c>
      <c r="D11" s="30">
        <v>7.39</v>
      </c>
      <c r="E11" s="30">
        <v>0.95</v>
      </c>
      <c r="F11" s="30">
        <v>3.04</v>
      </c>
      <c r="G11" s="30">
        <v>0.75</v>
      </c>
      <c r="H11" s="30">
        <v>8.46</v>
      </c>
      <c r="I11" s="30">
        <v>9.4</v>
      </c>
      <c r="J11" s="10">
        <f t="shared" si="0"/>
        <v>8.93</v>
      </c>
      <c r="K11" s="30">
        <f>IF(ISBLANK(A11),"",weighting!$B$2*B11+weighting!$C$2*C11+weighting!$D$2*D11+weighting!$E$2*E11+weighting!$F$2*F11+weighting!$G$2*G11+weighting!$J$2*J11)</f>
        <v>3.6122500000000004</v>
      </c>
    </row>
    <row r="12" spans="1:11" ht="12.75">
      <c r="A12" s="18" t="s">
        <v>37</v>
      </c>
      <c r="B12" s="30">
        <v>0.75</v>
      </c>
      <c r="C12" s="30">
        <v>0.75</v>
      </c>
      <c r="D12" s="30">
        <v>7.7</v>
      </c>
      <c r="E12" s="30">
        <v>1.21</v>
      </c>
      <c r="F12" s="30">
        <v>2.52</v>
      </c>
      <c r="G12" s="30">
        <v>0.75</v>
      </c>
      <c r="H12" s="30">
        <v>8.01</v>
      </c>
      <c r="I12" s="30">
        <v>9.8</v>
      </c>
      <c r="J12" s="10">
        <f t="shared" si="0"/>
        <v>8.905000000000001</v>
      </c>
      <c r="K12" s="30">
        <f>IF(ISBLANK(A12),"",weighting!$B$2*B12+weighting!$C$2*C12+weighting!$D$2*D12+weighting!$E$2*E12+weighting!$F$2*F12+weighting!$G$2*G12+weighting!$J$2*J12)</f>
        <v>3.5555000000000003</v>
      </c>
    </row>
    <row r="13" spans="1:11" ht="12.75">
      <c r="A13" s="18" t="s">
        <v>16</v>
      </c>
      <c r="B13" s="30">
        <v>0.74</v>
      </c>
      <c r="C13" s="30">
        <v>0.59</v>
      </c>
      <c r="D13" s="30">
        <v>7.97</v>
      </c>
      <c r="E13" s="30">
        <v>1.28</v>
      </c>
      <c r="F13" s="30">
        <v>2.97</v>
      </c>
      <c r="G13" s="30">
        <v>0.93</v>
      </c>
      <c r="H13" s="30">
        <v>8.28</v>
      </c>
      <c r="I13" s="30">
        <v>9.47</v>
      </c>
      <c r="J13" s="10">
        <f t="shared" si="0"/>
        <v>8.875</v>
      </c>
      <c r="K13" s="30">
        <f>IF(ISBLANK(A13),"",weighting!$B$2*B13+weighting!$C$2*C13+weighting!$D$2*D13+weighting!$E$2*E13+weighting!$F$2*F13+weighting!$G$2*G13+weighting!$J$2*J13)</f>
        <v>3.7535000000000003</v>
      </c>
    </row>
    <row r="14" spans="1:11" ht="12.75">
      <c r="A14" s="18" t="s">
        <v>39</v>
      </c>
      <c r="B14" s="30">
        <v>0.75</v>
      </c>
      <c r="C14" s="30">
        <v>0.71</v>
      </c>
      <c r="D14" s="30">
        <v>7.22</v>
      </c>
      <c r="E14" s="30">
        <v>1.3</v>
      </c>
      <c r="F14" s="30">
        <v>2.9</v>
      </c>
      <c r="G14" s="30">
        <v>0.73</v>
      </c>
      <c r="H14" s="30">
        <v>9.07</v>
      </c>
      <c r="I14" s="30">
        <v>9.66</v>
      </c>
      <c r="J14" s="10">
        <f t="shared" si="0"/>
        <v>9.365</v>
      </c>
      <c r="K14" s="30">
        <f>IF(ISBLANK(A14),"",weighting!$B$2*B14+weighting!$C$2*C14+weighting!$D$2*D14+weighting!$E$2*E14+weighting!$F$2*F14+weighting!$G$2*G14+weighting!$J$2*J14)</f>
        <v>3.6270000000000002</v>
      </c>
    </row>
    <row r="15" spans="1:11" ht="12.75">
      <c r="A15" s="18" t="s">
        <v>44</v>
      </c>
      <c r="B15" s="30">
        <v>0.75</v>
      </c>
      <c r="C15" s="30">
        <v>0.75</v>
      </c>
      <c r="D15" s="30">
        <v>7.25</v>
      </c>
      <c r="E15" s="30">
        <v>1.05</v>
      </c>
      <c r="F15" s="30">
        <v>2.72</v>
      </c>
      <c r="G15" s="30">
        <v>0.78</v>
      </c>
      <c r="H15" s="30">
        <v>8.48</v>
      </c>
      <c r="I15" s="30">
        <v>9.23</v>
      </c>
      <c r="J15" s="10">
        <f t="shared" si="0"/>
        <v>8.855</v>
      </c>
      <c r="K15" s="30">
        <f>IF(ISBLANK(A15),"",weighting!$B$2*B15+weighting!$C$2*C15+weighting!$D$2*D15+weighting!$E$2*E15+weighting!$F$2*F15+weighting!$G$2*G15+weighting!$J$2*J15)</f>
        <v>3.4995000000000003</v>
      </c>
    </row>
    <row r="16" spans="1:11" ht="12.75">
      <c r="A16" s="18" t="s">
        <v>36</v>
      </c>
      <c r="B16" s="30">
        <v>0.75</v>
      </c>
      <c r="C16" s="30">
        <v>0.75</v>
      </c>
      <c r="D16" s="30">
        <v>7.75</v>
      </c>
      <c r="E16" s="30">
        <v>1.08</v>
      </c>
      <c r="F16" s="30">
        <v>2.88</v>
      </c>
      <c r="G16" s="30">
        <v>0.93</v>
      </c>
      <c r="H16" s="30">
        <v>9.16</v>
      </c>
      <c r="I16" s="30">
        <v>9.81</v>
      </c>
      <c r="J16" s="10">
        <f t="shared" si="0"/>
        <v>9.485</v>
      </c>
      <c r="K16" s="30">
        <f>IF(ISBLANK(A16),"",weighting!$B$2*B16+weighting!$C$2*C16+weighting!$D$2*D16+weighting!$E$2*E16+weighting!$F$2*F16+weighting!$G$2*G16+weighting!$J$2*J16)</f>
        <v>3.73</v>
      </c>
    </row>
    <row r="17" spans="1:11" ht="12.75">
      <c r="A17" s="18" t="s">
        <v>45</v>
      </c>
      <c r="B17" s="30">
        <v>0.75</v>
      </c>
      <c r="C17" s="30">
        <v>0.75</v>
      </c>
      <c r="D17" s="30">
        <v>8.1</v>
      </c>
      <c r="E17" s="30">
        <v>1.63</v>
      </c>
      <c r="F17" s="30">
        <v>2.88</v>
      </c>
      <c r="G17" s="30">
        <v>1.16</v>
      </c>
      <c r="H17" s="30">
        <v>8.98</v>
      </c>
      <c r="I17" s="30">
        <v>9.62</v>
      </c>
      <c r="J17" s="10">
        <f t="shared" si="0"/>
        <v>9.3</v>
      </c>
      <c r="K17" s="30">
        <f>IF(ISBLANK(A17),"",weighting!$B$2*B17+weighting!$C$2*C17+weighting!$D$2*D17+weighting!$E$2*E17+weighting!$F$2*F17+weighting!$G$2*G17+weighting!$J$2*J17)</f>
        <v>3.8870000000000005</v>
      </c>
    </row>
    <row r="18" spans="1:11" ht="12.75">
      <c r="A18" s="18" t="s">
        <v>46</v>
      </c>
      <c r="B18" s="30">
        <v>0.75</v>
      </c>
      <c r="C18" s="30">
        <v>0.68</v>
      </c>
      <c r="D18" s="30">
        <v>7.25</v>
      </c>
      <c r="E18" s="30">
        <v>1.28</v>
      </c>
      <c r="F18" s="30">
        <v>2.97</v>
      </c>
      <c r="G18" s="30">
        <v>0.86</v>
      </c>
      <c r="H18" s="30">
        <v>8.85</v>
      </c>
      <c r="I18" s="30">
        <v>9.34</v>
      </c>
      <c r="J18" s="10">
        <f t="shared" si="0"/>
        <v>9.094999999999999</v>
      </c>
      <c r="K18" s="30">
        <f>IF(ISBLANK(A18),"",weighting!$B$2*B18+weighting!$C$2*C18+weighting!$D$2*D18+weighting!$E$2*E18+weighting!$F$2*F18+weighting!$G$2*G18+weighting!$J$2*J18)</f>
        <v>3.634</v>
      </c>
    </row>
    <row r="19" spans="1:11" ht="12.75">
      <c r="A19" s="18" t="s">
        <v>47</v>
      </c>
      <c r="B19" s="30">
        <v>0.72</v>
      </c>
      <c r="C19" s="30">
        <v>0.7</v>
      </c>
      <c r="D19" s="30">
        <v>7.94</v>
      </c>
      <c r="E19" s="30">
        <v>1.34</v>
      </c>
      <c r="F19" s="30">
        <v>3.38</v>
      </c>
      <c r="G19" s="30">
        <v>1.16</v>
      </c>
      <c r="H19" s="30">
        <v>8.04</v>
      </c>
      <c r="I19" s="30">
        <v>9.78</v>
      </c>
      <c r="J19" s="10">
        <f t="shared" si="0"/>
        <v>8.91</v>
      </c>
      <c r="K19" s="30">
        <f>IF(ISBLANK(A19),"",weighting!$B$2*B19+weighting!$C$2*C19+weighting!$D$2*D19+weighting!$E$2*E19+weighting!$F$2*F19+weighting!$G$2*G19+weighting!$J$2*J19)</f>
        <v>3.916</v>
      </c>
    </row>
    <row r="20" spans="1:11" ht="12.75">
      <c r="A20" s="18" t="s">
        <v>48</v>
      </c>
      <c r="B20" s="30">
        <v>0.75</v>
      </c>
      <c r="C20" s="30">
        <v>0.675</v>
      </c>
      <c r="D20" s="30">
        <v>8.11</v>
      </c>
      <c r="E20" s="30">
        <v>1.003</v>
      </c>
      <c r="F20" s="30">
        <v>2.615</v>
      </c>
      <c r="G20" s="30">
        <v>1.19</v>
      </c>
      <c r="H20" s="30">
        <v>9.5</v>
      </c>
      <c r="I20" s="30">
        <v>9.7</v>
      </c>
      <c r="J20" s="10">
        <f t="shared" si="0"/>
        <v>9.6</v>
      </c>
      <c r="K20" s="30">
        <f>IF(ISBLANK(A20),"",weighting!$B$2*B20+weighting!$C$2*C20+weighting!$D$2*D20+weighting!$E$2*E20+weighting!$F$2*F20+weighting!$G$2*G20+weighting!$J$2*J20)</f>
        <v>3.7409499999999998</v>
      </c>
    </row>
    <row r="21" spans="1:11" ht="12.75">
      <c r="A21" s="18" t="s">
        <v>49</v>
      </c>
      <c r="B21" s="30">
        <v>0.75</v>
      </c>
      <c r="C21" s="30">
        <v>0.7</v>
      </c>
      <c r="D21" s="30">
        <v>7.22</v>
      </c>
      <c r="E21" s="30">
        <v>1.16</v>
      </c>
      <c r="F21" s="30">
        <v>2.88</v>
      </c>
      <c r="G21" s="30">
        <v>1.16</v>
      </c>
      <c r="H21" s="30">
        <v>9.04</v>
      </c>
      <c r="I21" s="30">
        <v>9.6</v>
      </c>
      <c r="J21" s="10">
        <f t="shared" si="0"/>
        <v>9.32</v>
      </c>
      <c r="K21" s="30">
        <f>IF(ISBLANK(A21),"",weighting!$B$2*B21+weighting!$C$2*C21+weighting!$D$2*D21+weighting!$E$2*E21+weighting!$F$2*F21+weighting!$G$2*G21+weighting!$J$2*J21)</f>
        <v>3.6374999999999997</v>
      </c>
    </row>
    <row r="22" spans="1:11" ht="12.75">
      <c r="A22" s="18" t="s">
        <v>50</v>
      </c>
      <c r="B22" s="30">
        <v>0.75</v>
      </c>
      <c r="C22" s="30">
        <v>0.75</v>
      </c>
      <c r="D22" s="30">
        <v>6.895</v>
      </c>
      <c r="E22" s="30">
        <v>1.608</v>
      </c>
      <c r="F22" s="30">
        <v>3.2</v>
      </c>
      <c r="G22" s="30">
        <v>0.75</v>
      </c>
      <c r="H22" s="30">
        <v>8.51</v>
      </c>
      <c r="I22" s="30">
        <v>9.55</v>
      </c>
      <c r="J22" s="10">
        <f t="shared" si="0"/>
        <v>9.030000000000001</v>
      </c>
      <c r="K22" s="30">
        <f>IF(ISBLANK(A22),"",weighting!$B$2*B22+weighting!$C$2*C22+weighting!$D$2*D22+weighting!$E$2*E22+weighting!$F$2*F22+weighting!$G$2*G22+weighting!$J$2*J22)</f>
        <v>3.6707000000000005</v>
      </c>
    </row>
    <row r="23" spans="1:11" ht="12.75">
      <c r="A23" s="18" t="s">
        <v>51</v>
      </c>
      <c r="B23" s="30">
        <v>0.75</v>
      </c>
      <c r="C23" s="30">
        <v>0.75</v>
      </c>
      <c r="D23" s="30">
        <v>7.13</v>
      </c>
      <c r="E23" s="30">
        <v>1.63</v>
      </c>
      <c r="F23" s="30">
        <v>3.94</v>
      </c>
      <c r="G23" s="30">
        <v>1.16</v>
      </c>
      <c r="H23" s="30">
        <v>8.85</v>
      </c>
      <c r="I23" s="30">
        <v>9.95</v>
      </c>
      <c r="J23" s="10">
        <f t="shared" si="0"/>
        <v>9.399999999999999</v>
      </c>
      <c r="K23" s="30">
        <f>IF(ISBLANK(A23),"",weighting!$B$2*B23+weighting!$C$2*C23+weighting!$D$2*D23+weighting!$E$2*E23+weighting!$F$2*F23+weighting!$G$2*G23+weighting!$J$2*J23)</f>
        <v>4.021</v>
      </c>
    </row>
    <row r="24" spans="1:11" ht="12.75">
      <c r="A24" s="18" t="s">
        <v>52</v>
      </c>
      <c r="B24" s="30">
        <v>0.75</v>
      </c>
      <c r="C24" s="30">
        <v>0.74</v>
      </c>
      <c r="D24" s="30">
        <v>7.4</v>
      </c>
      <c r="E24" s="30">
        <v>1.12</v>
      </c>
      <c r="F24" s="30">
        <v>3.51</v>
      </c>
      <c r="G24" s="30">
        <v>2.15</v>
      </c>
      <c r="H24" s="30">
        <v>9.8</v>
      </c>
      <c r="I24" s="30">
        <v>9.96</v>
      </c>
      <c r="J24" s="10">
        <f t="shared" si="0"/>
        <v>9.88</v>
      </c>
      <c r="K24" s="30">
        <f>IF(ISBLANK(A24),"",weighting!$B$2*B24+weighting!$C$2*C24+weighting!$D$2*D24+weighting!$E$2*E24+weighting!$F$2*F24+weighting!$G$2*G24+weighting!$J$2*J24)</f>
        <v>4.0155</v>
      </c>
    </row>
    <row r="25" spans="1:11" ht="12.75">
      <c r="A25" s="18" t="s">
        <v>53</v>
      </c>
      <c r="B25" s="30">
        <v>0.75</v>
      </c>
      <c r="C25" s="30">
        <v>0.75</v>
      </c>
      <c r="D25" s="30">
        <v>7.5</v>
      </c>
      <c r="E25" s="30">
        <v>1.665</v>
      </c>
      <c r="F25" s="30">
        <v>3.019</v>
      </c>
      <c r="G25" s="30">
        <v>1.64</v>
      </c>
      <c r="H25" s="30">
        <v>9.55</v>
      </c>
      <c r="I25" s="30">
        <v>9.85</v>
      </c>
      <c r="J25" s="10">
        <f t="shared" si="0"/>
        <v>9.7</v>
      </c>
      <c r="K25" s="30">
        <f>IF(ISBLANK(A25),"",weighting!$B$2*B25+weighting!$C$2*C25+weighting!$D$2*D25+weighting!$E$2*E25+weighting!$F$2*F25+weighting!$G$2*G25+weighting!$J$2*J25)</f>
        <v>3.9019500000000003</v>
      </c>
    </row>
    <row r="26" spans="1:11" ht="12.75">
      <c r="A26" s="18" t="s">
        <v>54</v>
      </c>
      <c r="B26" s="30">
        <v>0.75</v>
      </c>
      <c r="C26" s="30">
        <v>0.64</v>
      </c>
      <c r="D26" s="30">
        <v>6.8</v>
      </c>
      <c r="E26" s="30">
        <v>1.99</v>
      </c>
      <c r="F26" s="30">
        <v>4.02</v>
      </c>
      <c r="G26" s="30">
        <v>2</v>
      </c>
      <c r="H26" s="30">
        <v>8.72</v>
      </c>
      <c r="I26" s="30">
        <v>9.7</v>
      </c>
      <c r="J26" s="10">
        <f t="shared" si="0"/>
        <v>9.21</v>
      </c>
      <c r="K26" s="30">
        <f>IF(ISBLANK(A26),"",weighting!$B$2*B26+weighting!$C$2*C26+weighting!$D$2*D26+weighting!$E$2*E26+weighting!$F$2*F26+weighting!$G$2*G26+weighting!$J$2*J26)</f>
        <v>4.087</v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0.75</v>
      </c>
      <c r="C28" s="8">
        <f t="shared" si="1"/>
        <v>0.75</v>
      </c>
      <c r="D28" s="8">
        <f t="shared" si="1"/>
        <v>8.11</v>
      </c>
      <c r="E28" s="8">
        <f t="shared" si="1"/>
        <v>1.99</v>
      </c>
      <c r="F28" s="8">
        <f t="shared" si="1"/>
        <v>4.02</v>
      </c>
      <c r="G28" s="8">
        <f t="shared" si="1"/>
        <v>2.15</v>
      </c>
      <c r="H28" s="8">
        <f t="shared" si="1"/>
        <v>9.8</v>
      </c>
      <c r="I28" s="8">
        <f t="shared" si="1"/>
        <v>9.96</v>
      </c>
      <c r="J28" s="8">
        <f>IF(COUNTBLANK(J8:J27)=20,"",MAX(J8:J27))</f>
        <v>9.88</v>
      </c>
      <c r="K28" s="8">
        <f>IF(COUNTBLANK(K8:K27)=20,"",MAX(K8:K27))</f>
        <v>4.087</v>
      </c>
    </row>
    <row r="29" spans="1:11" ht="12.75">
      <c r="A29" s="7" t="s">
        <v>1</v>
      </c>
      <c r="B29" s="8">
        <f aca="true" t="shared" si="2" ref="B29:K29">IF(COUNTBLANK(B8:B27)=20,"",MIN(B8:B27))</f>
        <v>0.72</v>
      </c>
      <c r="C29" s="8">
        <f t="shared" si="2"/>
        <v>0.59</v>
      </c>
      <c r="D29" s="8">
        <f t="shared" si="2"/>
        <v>6.8</v>
      </c>
      <c r="E29" s="8">
        <f t="shared" si="2"/>
        <v>0.95</v>
      </c>
      <c r="F29" s="8">
        <f t="shared" si="2"/>
        <v>2.52</v>
      </c>
      <c r="G29" s="8">
        <f t="shared" si="2"/>
        <v>0.73</v>
      </c>
      <c r="H29" s="8">
        <f t="shared" si="2"/>
        <v>8.01</v>
      </c>
      <c r="I29" s="8">
        <f t="shared" si="2"/>
        <v>9.23</v>
      </c>
      <c r="J29" s="8">
        <f t="shared" si="2"/>
        <v>8.855</v>
      </c>
      <c r="K29" s="8">
        <f t="shared" si="2"/>
        <v>3.4995000000000003</v>
      </c>
    </row>
    <row r="30" spans="1:11" ht="12.75">
      <c r="A30" s="7" t="s">
        <v>2</v>
      </c>
      <c r="B30" s="8">
        <f aca="true" t="shared" si="3" ref="B30:K30">IF(ISERR(AVERAGE(B8:B27)),"",AVERAGE(B8:B27))</f>
        <v>0.7471052631578947</v>
      </c>
      <c r="C30" s="8">
        <f t="shared" si="3"/>
        <v>0.7118421052631579</v>
      </c>
      <c r="D30" s="8">
        <f t="shared" si="3"/>
        <v>7.466052631578947</v>
      </c>
      <c r="E30" s="8">
        <f t="shared" si="3"/>
        <v>1.3145263157894735</v>
      </c>
      <c r="F30" s="8">
        <f t="shared" si="3"/>
        <v>3.0949473684210527</v>
      </c>
      <c r="G30" s="8">
        <f t="shared" si="3"/>
        <v>1.1026315789473684</v>
      </c>
      <c r="H30" s="8">
        <f t="shared" si="3"/>
        <v>8.863684210526316</v>
      </c>
      <c r="I30" s="8">
        <f t="shared" si="3"/>
        <v>9.650526315789474</v>
      </c>
      <c r="J30" s="8">
        <f t="shared" si="3"/>
        <v>9.257105263157895</v>
      </c>
      <c r="K30" s="8">
        <f t="shared" si="3"/>
        <v>3.763386842105264</v>
      </c>
    </row>
    <row r="31" spans="1:11" ht="12.75">
      <c r="A31" s="7" t="s">
        <v>3</v>
      </c>
      <c r="B31" s="8">
        <f aca="true" t="shared" si="4" ref="B31:K31">IF(ISERR(STDEV(B8:B27)),"",STDEV(B8:B27))</f>
        <v>0.007694837640635764</v>
      </c>
      <c r="C31" s="8">
        <f t="shared" si="4"/>
        <v>0.05263106724897382</v>
      </c>
      <c r="D31" s="8">
        <f t="shared" si="4"/>
        <v>0.38745099671287925</v>
      </c>
      <c r="E31" s="8">
        <f t="shared" si="4"/>
        <v>0.27843698038655773</v>
      </c>
      <c r="F31" s="8">
        <f t="shared" si="4"/>
        <v>0.40873795920888367</v>
      </c>
      <c r="G31" s="8">
        <f t="shared" si="4"/>
        <v>0.41361337429030587</v>
      </c>
      <c r="H31" s="8">
        <f t="shared" si="4"/>
        <v>0.5160341345978798</v>
      </c>
      <c r="I31" s="8">
        <f t="shared" si="4"/>
        <v>0.21298079423614796</v>
      </c>
      <c r="J31" s="8">
        <f t="shared" si="4"/>
        <v>0.3218709014387448</v>
      </c>
      <c r="K31" s="8">
        <f t="shared" si="4"/>
        <v>0.16644019016024292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2" t="str">
        <f>B4</f>
        <v>calibration - composite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  <v>0.37619206243136716</v>
      </c>
      <c r="C38" s="10">
        <f t="shared" si="7"/>
        <v>0.5350052014647501</v>
      </c>
      <c r="D38" s="10">
        <f t="shared" si="7"/>
        <v>-0.9705811438591316</v>
      </c>
      <c r="E38" s="10">
        <f t="shared" si="7"/>
        <v>0.055573380335630015</v>
      </c>
      <c r="F38" s="10">
        <f t="shared" si="7"/>
        <v>0.35487927732403013</v>
      </c>
      <c r="G38" s="10">
        <f t="shared" si="7"/>
        <v>-0.22395692379703463</v>
      </c>
      <c r="H38" s="10">
        <f t="shared" si="7"/>
        <v>-0.859796243657519</v>
      </c>
      <c r="I38" s="10">
        <f t="shared" si="7"/>
        <v>-1.3640963112727706</v>
      </c>
      <c r="J38" s="10">
        <f t="shared" si="7"/>
        <v>-1.140535728818462</v>
      </c>
      <c r="K38" s="10">
        <f t="shared" si="7"/>
        <v>-0.434912036783736</v>
      </c>
      <c r="L38" s="10">
        <f aca="true" t="shared" si="8" ref="L38:L57">IF(ISERR(AVERAGE(B38:K38)),"",AVERAGE(B38:K38))</f>
        <v>-0.3672228466632877</v>
      </c>
      <c r="M38" s="10">
        <f aca="true" t="shared" si="9" ref="M38:M57">IF(ISERR(STDEV(B38:K38)),"",STDEV(B38:K38))</f>
        <v>0.6904439441732562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0.37619206243136716</v>
      </c>
      <c r="C39" s="10">
        <f t="shared" si="7"/>
        <v>-2.1250206600235457</v>
      </c>
      <c r="D39" s="10">
        <f t="shared" si="7"/>
        <v>0.24247548520483617</v>
      </c>
      <c r="E39" s="10">
        <f t="shared" si="7"/>
        <v>-1.1296140166180961</v>
      </c>
      <c r="F39" s="10">
        <f t="shared" si="7"/>
        <v>0.7463281173331188</v>
      </c>
      <c r="G39" s="10">
        <f t="shared" si="7"/>
        <v>-0.8525632894546207</v>
      </c>
      <c r="H39" s="10">
        <f t="shared" si="7"/>
        <v>0.8842744285303321</v>
      </c>
      <c r="I39" s="10">
        <f t="shared" si="7"/>
        <v>0.2322917631515179</v>
      </c>
      <c r="J39" s="10">
        <f t="shared" si="7"/>
        <v>0.78570239096383</v>
      </c>
      <c r="K39" s="10">
        <f t="shared" si="7"/>
        <v>0.25302276964590653</v>
      </c>
      <c r="L39" s="10">
        <f t="shared" si="8"/>
        <v>-0.05869109488353534</v>
      </c>
      <c r="M39" s="10">
        <f t="shared" si="9"/>
        <v>0.986504960464879</v>
      </c>
    </row>
    <row r="40" spans="1:13" ht="12.75">
      <c r="A40" s="22" t="str">
        <f t="shared" si="6"/>
        <v>RAMIREZ</v>
      </c>
      <c r="B40" s="10">
        <f t="shared" si="7"/>
        <v>0.37619206243136716</v>
      </c>
      <c r="C40" s="10">
        <f t="shared" si="7"/>
        <v>0.7250070487139143</v>
      </c>
      <c r="D40" s="10">
        <f t="shared" si="7"/>
        <v>0.294094916228836</v>
      </c>
      <c r="E40" s="10">
        <f t="shared" si="7"/>
        <v>0.1274029195449468</v>
      </c>
      <c r="F40" s="10">
        <f t="shared" si="7"/>
        <v>-0.9173294527055104</v>
      </c>
      <c r="G40" s="10">
        <f t="shared" si="7"/>
        <v>-0.03053958051777723</v>
      </c>
      <c r="H40" s="10">
        <f t="shared" si="7"/>
        <v>0.9811672436518774</v>
      </c>
      <c r="I40" s="10">
        <f t="shared" si="7"/>
        <v>1.0774383907879133</v>
      </c>
      <c r="J40" s="10">
        <f t="shared" si="7"/>
        <v>1.1429884938266757</v>
      </c>
      <c r="K40" s="10">
        <f t="shared" si="7"/>
        <v>-0.2696875199556562</v>
      </c>
      <c r="L40" s="10">
        <f t="shared" si="8"/>
        <v>0.35067345220065865</v>
      </c>
      <c r="M40" s="10">
        <f t="shared" si="9"/>
        <v>0.6570390656047139</v>
      </c>
    </row>
    <row r="41" spans="1:13" ht="12.75">
      <c r="A41" s="22" t="str">
        <f t="shared" si="6"/>
        <v>CASTILLO</v>
      </c>
      <c r="B41" s="10">
        <f t="shared" si="7"/>
        <v>-1.57316680653116</v>
      </c>
      <c r="C41" s="10">
        <f t="shared" si="7"/>
        <v>0.7250070487139143</v>
      </c>
      <c r="D41" s="10">
        <f t="shared" si="7"/>
        <v>-0.19628967849915221</v>
      </c>
      <c r="E41" s="10">
        <f t="shared" si="7"/>
        <v>-1.3091878646413881</v>
      </c>
      <c r="F41" s="10">
        <f t="shared" si="7"/>
        <v>-0.134431772687332</v>
      </c>
      <c r="G41" s="10">
        <f t="shared" si="7"/>
        <v>-0.8525632894546207</v>
      </c>
      <c r="H41" s="10">
        <f t="shared" si="7"/>
        <v>-0.7822819915602794</v>
      </c>
      <c r="I41" s="10">
        <f t="shared" si="7"/>
        <v>-1.1762859495757911</v>
      </c>
      <c r="J41" s="10">
        <f t="shared" si="7"/>
        <v>-1.016262301735736</v>
      </c>
      <c r="K41" s="10">
        <f t="shared" si="7"/>
        <v>-0.9080549713368753</v>
      </c>
      <c r="L41" s="10">
        <f t="shared" si="8"/>
        <v>-0.722351757730842</v>
      </c>
      <c r="M41" s="10">
        <f t="shared" si="9"/>
        <v>0.6776572073547723</v>
      </c>
    </row>
    <row r="42" spans="1:13" ht="12.75">
      <c r="A42" s="22" t="str">
        <f t="shared" si="6"/>
        <v>LOPEZ</v>
      </c>
      <c r="B42" s="10">
        <f t="shared" si="7"/>
        <v>0.37619206243136716</v>
      </c>
      <c r="C42" s="10">
        <f t="shared" si="7"/>
        <v>0.7250070487139143</v>
      </c>
      <c r="D42" s="10">
        <f t="shared" si="7"/>
        <v>0.6038115023728282</v>
      </c>
      <c r="E42" s="10">
        <f t="shared" si="7"/>
        <v>-0.37540385492027073</v>
      </c>
      <c r="F42" s="10">
        <f t="shared" si="7"/>
        <v>-1.4066405027168725</v>
      </c>
      <c r="G42" s="10">
        <f t="shared" si="7"/>
        <v>-0.8525632894546207</v>
      </c>
      <c r="H42" s="10">
        <f t="shared" si="7"/>
        <v>-1.6543173276542067</v>
      </c>
      <c r="I42" s="10">
        <f t="shared" si="7"/>
        <v>0.7018176673939626</v>
      </c>
      <c r="J42" s="10">
        <f t="shared" si="7"/>
        <v>-1.093933193662437</v>
      </c>
      <c r="K42" s="10">
        <f t="shared" si="7"/>
        <v>-1.2490182924275512</v>
      </c>
      <c r="L42" s="10">
        <f t="shared" si="8"/>
        <v>-0.42250481799238865</v>
      </c>
      <c r="M42" s="10">
        <f t="shared" si="9"/>
        <v>0.9474598152257081</v>
      </c>
    </row>
    <row r="43" spans="1:13" ht="12.75">
      <c r="A43" s="22" t="str">
        <f t="shared" si="6"/>
        <v>GARRETT</v>
      </c>
      <c r="B43" s="10">
        <f t="shared" si="7"/>
        <v>-0.9233805168769842</v>
      </c>
      <c r="C43" s="10">
        <f t="shared" si="7"/>
        <v>-2.31502250727271</v>
      </c>
      <c r="D43" s="10">
        <f t="shared" si="7"/>
        <v>1.300673821196809</v>
      </c>
      <c r="E43" s="10">
        <f t="shared" si="7"/>
        <v>-0.12400046768766194</v>
      </c>
      <c r="F43" s="10">
        <f t="shared" si="7"/>
        <v>-0.3056906401913082</v>
      </c>
      <c r="G43" s="10">
        <f t="shared" si="7"/>
        <v>-0.41737426707629177</v>
      </c>
      <c r="H43" s="10">
        <f t="shared" si="7"/>
        <v>-1.1310961259978525</v>
      </c>
      <c r="I43" s="10">
        <f t="shared" si="7"/>
        <v>-0.8476178166060832</v>
      </c>
      <c r="J43" s="10">
        <f t="shared" si="7"/>
        <v>-1.187138263974487</v>
      </c>
      <c r="K43" s="10">
        <f t="shared" si="7"/>
        <v>-0.05940177126537088</v>
      </c>
      <c r="L43" s="10">
        <f t="shared" si="8"/>
        <v>-0.6010048555751941</v>
      </c>
      <c r="M43" s="10">
        <f t="shared" si="9"/>
        <v>0.9419441604602435</v>
      </c>
    </row>
    <row r="44" spans="1:13" ht="12.75">
      <c r="A44" s="22" t="str">
        <f t="shared" si="6"/>
        <v>RODRIGUEZ</v>
      </c>
      <c r="B44" s="10">
        <f t="shared" si="7"/>
        <v>0.37619206243136716</v>
      </c>
      <c r="C44" s="10">
        <f t="shared" si="7"/>
        <v>-0.03500034028274232</v>
      </c>
      <c r="D44" s="10">
        <f t="shared" si="7"/>
        <v>-0.6350548422031406</v>
      </c>
      <c r="E44" s="10">
        <f t="shared" si="7"/>
        <v>-0.05217092847834516</v>
      </c>
      <c r="F44" s="10">
        <f t="shared" si="7"/>
        <v>-0.4769495076952855</v>
      </c>
      <c r="G44" s="10">
        <f t="shared" si="7"/>
        <v>-0.9009176252744351</v>
      </c>
      <c r="H44" s="10">
        <f t="shared" si="7"/>
        <v>0.39981035292259587</v>
      </c>
      <c r="I44" s="10">
        <f t="shared" si="7"/>
        <v>0.04448140145454669</v>
      </c>
      <c r="J44" s="10">
        <f t="shared" si="7"/>
        <v>0.33521121778893986</v>
      </c>
      <c r="K44" s="10">
        <f t="shared" si="7"/>
        <v>-0.8194345486745422</v>
      </c>
      <c r="L44" s="10">
        <f t="shared" si="8"/>
        <v>-0.17638327580110413</v>
      </c>
      <c r="M44" s="10">
        <f t="shared" si="9"/>
        <v>0.49692959529386127</v>
      </c>
    </row>
    <row r="45" spans="1:13" ht="12.75">
      <c r="A45" s="22" t="str">
        <f t="shared" si="6"/>
        <v>HILLS</v>
      </c>
      <c r="B45" s="10">
        <f t="shared" si="7"/>
        <v>0.37619206243136716</v>
      </c>
      <c r="C45" s="10">
        <f t="shared" si="7"/>
        <v>0.7250070487139143</v>
      </c>
      <c r="D45" s="10">
        <f t="shared" si="7"/>
        <v>-0.5576256956671419</v>
      </c>
      <c r="E45" s="10">
        <f t="shared" si="7"/>
        <v>-0.9500401685948042</v>
      </c>
      <c r="F45" s="10">
        <f t="shared" si="7"/>
        <v>-0.9173294527055104</v>
      </c>
      <c r="G45" s="10">
        <f t="shared" si="7"/>
        <v>-0.7800317857248992</v>
      </c>
      <c r="H45" s="10">
        <f t="shared" si="7"/>
        <v>-0.7435248655116614</v>
      </c>
      <c r="I45" s="10">
        <f t="shared" si="7"/>
        <v>-1.9744799867879355</v>
      </c>
      <c r="J45" s="10">
        <f t="shared" si="7"/>
        <v>-1.24927497751585</v>
      </c>
      <c r="K45" s="10">
        <f t="shared" si="7"/>
        <v>-1.5854754903320067</v>
      </c>
      <c r="L45" s="10">
        <f t="shared" si="8"/>
        <v>-0.7656583311694528</v>
      </c>
      <c r="M45" s="10">
        <f t="shared" si="9"/>
        <v>0.8160960919275206</v>
      </c>
    </row>
    <row r="46" spans="1:13" ht="12.75">
      <c r="A46" s="22" t="str">
        <f t="shared" si="6"/>
        <v>CUNNIFF</v>
      </c>
      <c r="B46" s="10">
        <f t="shared" si="7"/>
        <v>0.37619206243136716</v>
      </c>
      <c r="C46" s="10">
        <f t="shared" si="7"/>
        <v>0.7250070487139143</v>
      </c>
      <c r="D46" s="10">
        <f t="shared" si="7"/>
        <v>0.7328600799328244</v>
      </c>
      <c r="E46" s="10">
        <f t="shared" si="7"/>
        <v>-0.842295859780829</v>
      </c>
      <c r="F46" s="10">
        <f t="shared" si="7"/>
        <v>-0.5258806126964217</v>
      </c>
      <c r="G46" s="10">
        <f t="shared" si="7"/>
        <v>-0.41737426707629177</v>
      </c>
      <c r="H46" s="10">
        <f t="shared" si="7"/>
        <v>0.5742174201413807</v>
      </c>
      <c r="I46" s="10">
        <f t="shared" si="7"/>
        <v>0.7487702578182054</v>
      </c>
      <c r="J46" s="10">
        <f t="shared" si="7"/>
        <v>0.7080314990371235</v>
      </c>
      <c r="K46" s="10">
        <f t="shared" si="7"/>
        <v>-0.20059363110027795</v>
      </c>
      <c r="L46" s="10">
        <f t="shared" si="8"/>
        <v>0.1878933997420995</v>
      </c>
      <c r="M46" s="10">
        <f t="shared" si="9"/>
        <v>0.6185415870954483</v>
      </c>
    </row>
    <row r="47" spans="1:13" ht="12.75">
      <c r="A47" s="22" t="str">
        <f t="shared" si="6"/>
        <v>VIERA</v>
      </c>
      <c r="B47" s="10">
        <f t="shared" si="7"/>
        <v>0.37619206243136716</v>
      </c>
      <c r="C47" s="10">
        <f t="shared" si="7"/>
        <v>0.7250070487139143</v>
      </c>
      <c r="D47" s="10">
        <f t="shared" si="7"/>
        <v>1.6362001228528</v>
      </c>
      <c r="E47" s="10">
        <f t="shared" si="7"/>
        <v>1.1330164684753803</v>
      </c>
      <c r="F47" s="10">
        <f t="shared" si="7"/>
        <v>-0.5258806126964217</v>
      </c>
      <c r="G47" s="10">
        <f t="shared" si="7"/>
        <v>0.13870059485157246</v>
      </c>
      <c r="H47" s="10">
        <f t="shared" si="7"/>
        <v>0.2254032857038111</v>
      </c>
      <c r="I47" s="10">
        <f t="shared" si="7"/>
        <v>-0.14332896024243286</v>
      </c>
      <c r="J47" s="10">
        <f t="shared" si="7"/>
        <v>0.13326689877950734</v>
      </c>
      <c r="K47" s="10">
        <f t="shared" si="7"/>
        <v>0.7426881558818581</v>
      </c>
      <c r="L47" s="10">
        <f t="shared" si="8"/>
        <v>0.4441265064751356</v>
      </c>
      <c r="M47" s="10">
        <f t="shared" si="9"/>
        <v>0.6317553306210472</v>
      </c>
    </row>
    <row r="48" spans="1:13" ht="12.75">
      <c r="A48" s="22" t="str">
        <f t="shared" si="6"/>
        <v>GARCIA, P</v>
      </c>
      <c r="B48" s="10">
        <f t="shared" si="7"/>
        <v>0.37619206243136716</v>
      </c>
      <c r="C48" s="10">
        <f t="shared" si="7"/>
        <v>-0.6050058820302326</v>
      </c>
      <c r="D48" s="10">
        <f t="shared" si="7"/>
        <v>-0.5576256956671419</v>
      </c>
      <c r="E48" s="10">
        <f t="shared" si="7"/>
        <v>-0.12400046768766194</v>
      </c>
      <c r="F48" s="10">
        <f t="shared" si="7"/>
        <v>-0.3056906401913082</v>
      </c>
      <c r="G48" s="10">
        <f t="shared" si="7"/>
        <v>-0.586614442445642</v>
      </c>
      <c r="H48" s="10">
        <f t="shared" si="7"/>
        <v>-0.026518033612213273</v>
      </c>
      <c r="I48" s="10">
        <f t="shared" si="7"/>
        <v>-1.4580014921212563</v>
      </c>
      <c r="J48" s="10">
        <f t="shared" si="7"/>
        <v>-0.5036344150194828</v>
      </c>
      <c r="K48" s="10">
        <f t="shared" si="7"/>
        <v>-0.7773773989364873</v>
      </c>
      <c r="L48" s="10">
        <f t="shared" si="8"/>
        <v>-0.45682764052800584</v>
      </c>
      <c r="M48" s="10">
        <f t="shared" si="9"/>
        <v>0.4909127846469999</v>
      </c>
    </row>
    <row r="49" spans="1:13" ht="12.75">
      <c r="A49" s="22" t="str">
        <f t="shared" si="6"/>
        <v>GARCIA, O</v>
      </c>
      <c r="B49" s="10">
        <f t="shared" si="7"/>
        <v>-3.5225256754936867</v>
      </c>
      <c r="C49" s="10">
        <f t="shared" si="7"/>
        <v>-0.22500218753190646</v>
      </c>
      <c r="D49" s="10">
        <f t="shared" si="7"/>
        <v>1.2232446746608125</v>
      </c>
      <c r="E49" s="10">
        <f t="shared" si="7"/>
        <v>0.09148814994028841</v>
      </c>
      <c r="F49" s="10">
        <f t="shared" si="7"/>
        <v>0.6973970123319826</v>
      </c>
      <c r="G49" s="10">
        <f t="shared" si="7"/>
        <v>0.13870059485157246</v>
      </c>
      <c r="H49" s="10">
        <f t="shared" si="7"/>
        <v>-1.5961816385812797</v>
      </c>
      <c r="I49" s="10">
        <f t="shared" si="7"/>
        <v>0.6079124865454686</v>
      </c>
      <c r="J49" s="10">
        <f t="shared" si="7"/>
        <v>-1.078399015277099</v>
      </c>
      <c r="K49" s="10">
        <f t="shared" si="7"/>
        <v>0.9169249190823763</v>
      </c>
      <c r="L49" s="10">
        <f t="shared" si="8"/>
        <v>-0.2746440679471471</v>
      </c>
      <c r="M49" s="10">
        <f t="shared" si="9"/>
        <v>1.4389759746212607</v>
      </c>
    </row>
    <row r="50" spans="1:13" ht="12.75">
      <c r="A50" s="22" t="str">
        <f t="shared" si="6"/>
        <v>KIRKPATRICK</v>
      </c>
      <c r="B50" s="10">
        <f t="shared" si="7"/>
        <v>0.37619206243136716</v>
      </c>
      <c r="C50" s="10">
        <f t="shared" si="7"/>
        <v>-0.7000068056548147</v>
      </c>
      <c r="D50" s="10">
        <f t="shared" si="7"/>
        <v>1.6620098383647988</v>
      </c>
      <c r="E50" s="10">
        <f t="shared" si="7"/>
        <v>-1.118839585736699</v>
      </c>
      <c r="F50" s="10">
        <f t="shared" si="7"/>
        <v>-1.174217753961475</v>
      </c>
      <c r="G50" s="10">
        <f t="shared" si="7"/>
        <v>0.211232098581294</v>
      </c>
      <c r="H50" s="10">
        <f t="shared" si="7"/>
        <v>1.2330885629679016</v>
      </c>
      <c r="I50" s="10">
        <f t="shared" si="7"/>
        <v>0.2322917631515179</v>
      </c>
      <c r="J50" s="10">
        <f t="shared" si="7"/>
        <v>1.065317601899969</v>
      </c>
      <c r="K50" s="10">
        <f t="shared" si="7"/>
        <v>-0.13480423258146162</v>
      </c>
      <c r="L50" s="10">
        <f t="shared" si="8"/>
        <v>0.1652263549462398</v>
      </c>
      <c r="M50" s="10">
        <f t="shared" si="9"/>
        <v>0.9731711170831343</v>
      </c>
    </row>
    <row r="51" spans="1:13" ht="12.75">
      <c r="A51" s="22" t="str">
        <f t="shared" si="6"/>
        <v>ADAMS</v>
      </c>
      <c r="B51" s="10">
        <f t="shared" si="7"/>
        <v>0.37619206243136716</v>
      </c>
      <c r="C51" s="10">
        <f t="shared" si="7"/>
        <v>-0.22500218753190646</v>
      </c>
      <c r="D51" s="10">
        <f t="shared" si="7"/>
        <v>-0.6350548422031406</v>
      </c>
      <c r="E51" s="10">
        <f t="shared" si="7"/>
        <v>-0.5549777029435626</v>
      </c>
      <c r="F51" s="10">
        <f t="shared" si="7"/>
        <v>-0.5258806126964217</v>
      </c>
      <c r="G51" s="10">
        <f t="shared" si="7"/>
        <v>0.13870059485157246</v>
      </c>
      <c r="H51" s="10">
        <f t="shared" si="7"/>
        <v>0.3416746638496653</v>
      </c>
      <c r="I51" s="10">
        <f t="shared" si="7"/>
        <v>-0.23723414109091845</v>
      </c>
      <c r="J51" s="10">
        <f t="shared" si="7"/>
        <v>0.19540361232087033</v>
      </c>
      <c r="K51" s="10">
        <f t="shared" si="7"/>
        <v>-0.7563488240674598</v>
      </c>
      <c r="L51" s="10">
        <f t="shared" si="8"/>
        <v>-0.18825273770799342</v>
      </c>
      <c r="M51" s="10">
        <f t="shared" si="9"/>
        <v>0.42532424570614075</v>
      </c>
    </row>
    <row r="52" spans="1:13" ht="12.75">
      <c r="A52" s="22" t="str">
        <f t="shared" si="6"/>
        <v>WALKER</v>
      </c>
      <c r="B52" s="10">
        <f t="shared" si="7"/>
        <v>0.37619206243136716</v>
      </c>
      <c r="C52" s="10">
        <f t="shared" si="7"/>
        <v>0.7250070487139143</v>
      </c>
      <c r="D52" s="10">
        <f t="shared" si="7"/>
        <v>-1.4738705963431191</v>
      </c>
      <c r="E52" s="10">
        <f t="shared" si="7"/>
        <v>1.0540039753451325</v>
      </c>
      <c r="F52" s="10">
        <f t="shared" si="7"/>
        <v>0.2570170673217577</v>
      </c>
      <c r="G52" s="10">
        <f t="shared" si="7"/>
        <v>-0.8525632894546207</v>
      </c>
      <c r="H52" s="10">
        <f t="shared" si="7"/>
        <v>-0.6853891764387343</v>
      </c>
      <c r="I52" s="10">
        <f t="shared" si="7"/>
        <v>-0.47199709321213246</v>
      </c>
      <c r="J52" s="10">
        <f t="shared" si="7"/>
        <v>-0.7055787340289099</v>
      </c>
      <c r="K52" s="10">
        <f t="shared" si="7"/>
        <v>-0.5568777710240995</v>
      </c>
      <c r="L52" s="10">
        <f t="shared" si="8"/>
        <v>-0.23340565066894445</v>
      </c>
      <c r="M52" s="10">
        <f t="shared" si="9"/>
        <v>0.7957531961092302</v>
      </c>
    </row>
    <row r="53" spans="1:13" ht="12.75">
      <c r="A53" s="22" t="str">
        <f t="shared" si="6"/>
        <v>CAPRONI</v>
      </c>
      <c r="B53" s="10">
        <f t="shared" si="7"/>
        <v>0.37619206243136716</v>
      </c>
      <c r="C53" s="10">
        <f t="shared" si="7"/>
        <v>0.7250070487139143</v>
      </c>
      <c r="D53" s="10">
        <f t="shared" si="7"/>
        <v>-0.8673422818111342</v>
      </c>
      <c r="E53" s="10">
        <f t="shared" si="7"/>
        <v>1.1330164684753803</v>
      </c>
      <c r="F53" s="10">
        <f t="shared" si="7"/>
        <v>2.0674679523637955</v>
      </c>
      <c r="G53" s="10">
        <f t="shared" si="7"/>
        <v>0.13870059485157246</v>
      </c>
      <c r="H53" s="10">
        <f t="shared" si="7"/>
        <v>-0.026518033612213273</v>
      </c>
      <c r="I53" s="10">
        <f t="shared" si="7"/>
        <v>1.406106523757613</v>
      </c>
      <c r="J53" s="10">
        <f t="shared" si="7"/>
        <v>0.4439504664863224</v>
      </c>
      <c r="K53" s="10">
        <f t="shared" si="7"/>
        <v>1.5477821651532295</v>
      </c>
      <c r="L53" s="10">
        <f t="shared" si="8"/>
        <v>0.6944362966809847</v>
      </c>
      <c r="M53" s="10">
        <f t="shared" si="9"/>
        <v>0.8657026008123069</v>
      </c>
    </row>
    <row r="54" spans="1:13" ht="12.75">
      <c r="A54" s="22" t="str">
        <f t="shared" si="6"/>
        <v>MACH</v>
      </c>
      <c r="B54" s="10">
        <f aca="true" t="shared" si="10" ref="B54:K57">IF(ISNUMBER(B24),IF(B$31=0,0,(B24-B$30)/B$31),"")</f>
        <v>0.37619206243136716</v>
      </c>
      <c r="C54" s="10">
        <f t="shared" si="10"/>
        <v>0.5350052014647501</v>
      </c>
      <c r="D54" s="10">
        <f t="shared" si="10"/>
        <v>-0.17047996298715115</v>
      </c>
      <c r="E54" s="10">
        <f t="shared" si="10"/>
        <v>-0.6986367813621954</v>
      </c>
      <c r="F54" s="10">
        <f t="shared" si="10"/>
        <v>1.0154491948393674</v>
      </c>
      <c r="G54" s="10">
        <f t="shared" si="10"/>
        <v>2.532240217932381</v>
      </c>
      <c r="H54" s="10">
        <f t="shared" si="10"/>
        <v>1.8144454536971866</v>
      </c>
      <c r="I54" s="10">
        <f t="shared" si="10"/>
        <v>1.453059114181864</v>
      </c>
      <c r="J54" s="10">
        <f t="shared" si="10"/>
        <v>1.9352315914790732</v>
      </c>
      <c r="K54" s="10">
        <f t="shared" si="10"/>
        <v>1.5147372617876158</v>
      </c>
      <c r="L54" s="10">
        <f t="shared" si="8"/>
        <v>1.030724335346426</v>
      </c>
      <c r="M54" s="10">
        <f t="shared" si="9"/>
        <v>1.011462209762547</v>
      </c>
    </row>
    <row r="55" spans="1:13" ht="12.75">
      <c r="A55" s="22" t="str">
        <f t="shared" si="6"/>
        <v>BROWN</v>
      </c>
      <c r="B55" s="10">
        <f t="shared" si="10"/>
        <v>0.37619206243136716</v>
      </c>
      <c r="C55" s="10">
        <f t="shared" si="10"/>
        <v>0.7250070487139143</v>
      </c>
      <c r="D55" s="10">
        <f t="shared" si="10"/>
        <v>0.0876171921328412</v>
      </c>
      <c r="E55" s="10">
        <f t="shared" si="10"/>
        <v>1.258718162091685</v>
      </c>
      <c r="F55" s="10">
        <f t="shared" si="10"/>
        <v>-0.18580943293852475</v>
      </c>
      <c r="G55" s="10">
        <f t="shared" si="10"/>
        <v>1.2992046545271159</v>
      </c>
      <c r="H55" s="10">
        <f t="shared" si="10"/>
        <v>1.3299813780894503</v>
      </c>
      <c r="I55" s="10">
        <f t="shared" si="10"/>
        <v>0.9365806195151766</v>
      </c>
      <c r="J55" s="10">
        <f t="shared" si="10"/>
        <v>1.3760011696067898</v>
      </c>
      <c r="K55" s="10">
        <f t="shared" si="10"/>
        <v>0.8325102113938497</v>
      </c>
      <c r="L55" s="10">
        <f t="shared" si="8"/>
        <v>0.8036003065563664</v>
      </c>
      <c r="M55" s="10">
        <f t="shared" si="9"/>
        <v>0.5534149958763483</v>
      </c>
    </row>
    <row r="56" spans="1:13" ht="12.75">
      <c r="A56" s="22" t="str">
        <f t="shared" si="6"/>
        <v>HSU</v>
      </c>
      <c r="B56" s="10">
        <f t="shared" si="10"/>
        <v>0.37619206243136716</v>
      </c>
      <c r="C56" s="10">
        <f t="shared" si="10"/>
        <v>-1.3650132710268892</v>
      </c>
      <c r="D56" s="10">
        <f t="shared" si="10"/>
        <v>-1.7190628937071122</v>
      </c>
      <c r="E56" s="10">
        <f t="shared" si="10"/>
        <v>2.4259481742430817</v>
      </c>
      <c r="F56" s="10">
        <f t="shared" si="10"/>
        <v>2.2631923723683394</v>
      </c>
      <c r="G56" s="10">
        <f t="shared" si="10"/>
        <v>2.1695826992837737</v>
      </c>
      <c r="H56" s="10">
        <f t="shared" si="10"/>
        <v>-0.2784393529282342</v>
      </c>
      <c r="I56" s="10">
        <f t="shared" si="10"/>
        <v>0.2322917631515179</v>
      </c>
      <c r="J56" s="10">
        <f t="shared" si="10"/>
        <v>-0.14634831215663174</v>
      </c>
      <c r="K56" s="10">
        <f t="shared" si="10"/>
        <v>1.9443210055406221</v>
      </c>
      <c r="L56" s="10">
        <f t="shared" si="8"/>
        <v>0.5902664247199834</v>
      </c>
      <c r="M56" s="10">
        <f t="shared" si="9"/>
        <v>1.532008764623725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-3.5225256754936867</v>
      </c>
      <c r="C58" s="10">
        <f t="shared" si="11"/>
        <v>-2.31502250727271</v>
      </c>
      <c r="D58" s="10">
        <f t="shared" si="11"/>
        <v>-1.7190628937071122</v>
      </c>
      <c r="E58" s="10">
        <f t="shared" si="11"/>
        <v>2.4259481742430817</v>
      </c>
      <c r="F58" s="10">
        <f t="shared" si="11"/>
        <v>2.2631923723683394</v>
      </c>
      <c r="G58" s="10">
        <f t="shared" si="11"/>
        <v>2.532240217932381</v>
      </c>
      <c r="H58" s="10">
        <f t="shared" si="11"/>
        <v>1.8144454536971866</v>
      </c>
      <c r="I58" s="10">
        <f t="shared" si="11"/>
        <v>-1.9744799867879355</v>
      </c>
      <c r="J58" s="10">
        <f t="shared" si="11"/>
        <v>1.9352315914790732</v>
      </c>
      <c r="K58" s="10">
        <f t="shared" si="11"/>
        <v>1.9443210055406221</v>
      </c>
      <c r="L58" s="10">
        <f t="shared" si="11"/>
        <v>1.030724335346426</v>
      </c>
      <c r="M58" s="10">
        <f t="shared" si="11"/>
        <v>1.532008764623725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0.37619206243136716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-0.03500034028274232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0.0876171921328412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-0.05217092847834516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-0.134431772687332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-0.03053958051777723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-0.026518033612213273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0.04448140145454669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0.13326689877950734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-0.05940177126537088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-0.05869109488353534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0.42532424570614075</v>
      </c>
    </row>
    <row r="60" spans="1:13" ht="12.75">
      <c r="A60" s="7" t="s">
        <v>7</v>
      </c>
      <c r="B60" s="10">
        <f aca="true" t="shared" si="12" ref="B60:K60">IF(ISERR(AVERAGE(B38:B57)),"",AVERAGE(B38:B57))</f>
        <v>2.3197817935588798E-15</v>
      </c>
      <c r="C60" s="10">
        <f t="shared" si="12"/>
        <v>-9.816708849317175E-16</v>
      </c>
      <c r="D60" s="10">
        <f t="shared" si="12"/>
        <v>1.0751633501633095E-15</v>
      </c>
      <c r="E60" s="10">
        <f t="shared" si="12"/>
        <v>4.908354424658587E-16</v>
      </c>
      <c r="F60" s="10">
        <f t="shared" si="12"/>
        <v>-2.337311630789803E-17</v>
      </c>
      <c r="G60" s="10">
        <f t="shared" si="12"/>
        <v>2.337311630789803E-17</v>
      </c>
      <c r="H60" s="10">
        <f t="shared" si="12"/>
        <v>4.148728144651901E-16</v>
      </c>
      <c r="I60" s="10">
        <f t="shared" si="12"/>
        <v>-8.998649778540742E-16</v>
      </c>
      <c r="J60" s="10">
        <f t="shared" si="12"/>
        <v>3.1845870969511067E-16</v>
      </c>
      <c r="K60" s="10">
        <f t="shared" si="12"/>
        <v>-3.552713678800501E-15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1.0000000000003766</v>
      </c>
      <c r="C61" s="10">
        <f t="shared" si="13"/>
        <v>1.000000000000014</v>
      </c>
      <c r="D61" s="10">
        <f t="shared" si="13"/>
        <v>0.9999999999999921</v>
      </c>
      <c r="E61" s="10">
        <f t="shared" si="13"/>
        <v>0.9999999999999954</v>
      </c>
      <c r="F61" s="10">
        <f t="shared" si="13"/>
        <v>1.0000000000000075</v>
      </c>
      <c r="G61" s="10">
        <f t="shared" si="13"/>
        <v>1.0000000000000004</v>
      </c>
      <c r="H61" s="10">
        <f t="shared" si="13"/>
        <v>0.9999999999999867</v>
      </c>
      <c r="I61" s="10">
        <f t="shared" si="13"/>
        <v>0.9999999999998888</v>
      </c>
      <c r="J61" s="10">
        <f t="shared" si="13"/>
        <v>0.9999999999999623</v>
      </c>
      <c r="K61" s="10">
        <f t="shared" si="13"/>
        <v>1.0000000000001252</v>
      </c>
      <c r="L61" s="24"/>
      <c r="M61" s="24"/>
    </row>
    <row r="62" spans="1:13" ht="12.75">
      <c r="A62" s="22" t="s">
        <v>9</v>
      </c>
      <c r="B62" s="10">
        <f aca="true" t="shared" si="14" ref="B62:K63">B30</f>
        <v>0.7471052631578947</v>
      </c>
      <c r="C62" s="10">
        <f t="shared" si="14"/>
        <v>0.7118421052631579</v>
      </c>
      <c r="D62" s="10">
        <f t="shared" si="14"/>
        <v>7.466052631578947</v>
      </c>
      <c r="E62" s="10">
        <f t="shared" si="14"/>
        <v>1.3145263157894735</v>
      </c>
      <c r="F62" s="10">
        <f t="shared" si="14"/>
        <v>3.0949473684210527</v>
      </c>
      <c r="G62" s="10">
        <f t="shared" si="14"/>
        <v>1.1026315789473684</v>
      </c>
      <c r="H62" s="10">
        <f t="shared" si="14"/>
        <v>8.863684210526316</v>
      </c>
      <c r="I62" s="10">
        <f t="shared" si="14"/>
        <v>9.650526315789474</v>
      </c>
      <c r="J62" s="10">
        <f t="shared" si="14"/>
        <v>9.257105263157895</v>
      </c>
      <c r="K62" s="10">
        <f t="shared" si="14"/>
        <v>3.763386842105264</v>
      </c>
      <c r="L62" s="24"/>
      <c r="M62" s="24"/>
    </row>
    <row r="63" spans="1:13" ht="12.75">
      <c r="A63" s="22" t="s">
        <v>10</v>
      </c>
      <c r="B63" s="10">
        <f t="shared" si="14"/>
        <v>0.007694837640635764</v>
      </c>
      <c r="C63" s="10">
        <f t="shared" si="14"/>
        <v>0.05263106724897382</v>
      </c>
      <c r="D63" s="10">
        <f t="shared" si="14"/>
        <v>0.38745099671287925</v>
      </c>
      <c r="E63" s="10">
        <f t="shared" si="14"/>
        <v>0.27843698038655773</v>
      </c>
      <c r="F63" s="10">
        <f t="shared" si="14"/>
        <v>0.40873795920888367</v>
      </c>
      <c r="G63" s="10">
        <f t="shared" si="14"/>
        <v>0.41361337429030587</v>
      </c>
      <c r="H63" s="10">
        <f t="shared" si="14"/>
        <v>0.5160341345978798</v>
      </c>
      <c r="I63" s="10">
        <f t="shared" si="14"/>
        <v>0.21298079423614796</v>
      </c>
      <c r="J63" s="10">
        <f t="shared" si="14"/>
        <v>0.3218709014387448</v>
      </c>
      <c r="K63" s="10">
        <f t="shared" si="14"/>
        <v>0.16644019016024292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2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10">
        <f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10">
        <f aca="true" t="shared" si="0" ref="J9:J27">IF(ISERR(AVERAGE(H9:I9)),"",AVERAGE(H9:I9))</f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KIRKPATRICK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MACH</v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 t="str">
        <f>IF(1!A25&lt;&gt;"",1!A25,"")</f>
        <v>BROWN</v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HSU</v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2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KIRKPATRICK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MACH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 t="str">
        <f t="shared" si="6"/>
        <v>BROWN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HSU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3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10">
        <f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10">
        <f aca="true" t="shared" si="0" ref="J9:J27">IF(ISERR(AVERAGE(H9:I9)),"",AVERAGE(H9:I9))</f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KIRKPATRICK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MACH</v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 t="str">
        <f>IF(1!A25&lt;&gt;"",1!A25,"")</f>
        <v>BROWN</v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HSU</v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3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KIRKPATRICK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MACH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 t="str">
        <f t="shared" si="6"/>
        <v>BROWN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HSU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4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3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3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3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3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3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3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3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3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3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3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3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3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KIRKPATRICK</v>
      </c>
      <c r="B20" s="30"/>
      <c r="C20" s="30"/>
      <c r="D20" s="30"/>
      <c r="E20" s="30"/>
      <c r="F20" s="30"/>
      <c r="G20" s="30"/>
      <c r="H20" s="30"/>
      <c r="I20" s="30"/>
      <c r="J20" s="3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3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3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3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MACH</v>
      </c>
      <c r="B24" s="30"/>
      <c r="C24" s="30"/>
      <c r="D24" s="30"/>
      <c r="E24" s="30"/>
      <c r="F24" s="30"/>
      <c r="G24" s="30"/>
      <c r="H24" s="30"/>
      <c r="I24" s="30"/>
      <c r="J24" s="3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 t="str">
        <f>IF(1!A25&lt;&gt;"",1!A25,"")</f>
        <v>BROWN</v>
      </c>
      <c r="B25" s="30"/>
      <c r="C25" s="30"/>
      <c r="D25" s="30"/>
      <c r="E25" s="30"/>
      <c r="F25" s="30"/>
      <c r="G25" s="30"/>
      <c r="H25" s="30"/>
      <c r="I25" s="30"/>
      <c r="J25" s="3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HSU</v>
      </c>
      <c r="B26" s="30"/>
      <c r="C26" s="30"/>
      <c r="D26" s="30"/>
      <c r="E26" s="30"/>
      <c r="F26" s="30"/>
      <c r="G26" s="30"/>
      <c r="H26" s="30"/>
      <c r="I26" s="30"/>
      <c r="J26" s="3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4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KIRKPATRICK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MACH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 t="str">
        <f t="shared" si="6"/>
        <v>BROWN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HSU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1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1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KIRKPATRICK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MACH</v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 t="str">
        <f>IF(1!A25&lt;&gt;"",1!A25,"")</f>
        <v>BROWN</v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HSU</v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KIRKPATRICK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MACH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 t="str">
        <f t="shared" si="6"/>
        <v>BROWN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HSU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2002-09-23T18:09:58Z</cp:lastPrinted>
  <dcterms:created xsi:type="dcterms:W3CDTF">1999-03-05T21:55:02Z</dcterms:created>
  <dcterms:modified xsi:type="dcterms:W3CDTF">2002-09-25T14:58:15Z</dcterms:modified>
  <cp:category/>
  <cp:version/>
  <cp:contentType/>
  <cp:contentStatus/>
</cp:coreProperties>
</file>