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600" tabRatio="92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criteria" sheetId="6" state="hidden" r:id="rId6"/>
    <sheet name="weighting" sheetId="7" state="hidden" r:id="rId7"/>
  </sheets>
  <definedNames>
    <definedName name="\t" localSheetId="0">'1'!$T$72:$X$163</definedName>
    <definedName name="\t" localSheetId="1">'2'!$T$72:$X$163</definedName>
    <definedName name="\t" localSheetId="2">'3'!$T$72:$X$163</definedName>
    <definedName name="\t" localSheetId="3">'4'!$T$72:$X$163</definedName>
    <definedName name="\t" localSheetId="4">'5'!$T$72:$X$163</definedName>
    <definedName name="\t">#REF!</definedName>
  </definedNames>
  <calcPr fullCalcOnLoad="1"/>
</workbook>
</file>

<file path=xl/sharedStrings.xml><?xml version="1.0" encoding="utf-8"?>
<sst xmlns="http://schemas.openxmlformats.org/spreadsheetml/2006/main" count="148" uniqueCount="51">
  <si>
    <t>MAXIMUM</t>
  </si>
  <si>
    <t>MINIMUM</t>
  </si>
  <si>
    <t>MEAN</t>
  </si>
  <si>
    <t>STD.DEV.</t>
  </si>
  <si>
    <t>STD</t>
  </si>
  <si>
    <t>Yi MAXIMUM</t>
  </si>
  <si>
    <t>Yi MINIMUM</t>
  </si>
  <si>
    <t>Yi MEAN</t>
  </si>
  <si>
    <t>Yi STD</t>
  </si>
  <si>
    <t>Ratings MEAN</t>
  </si>
  <si>
    <t>Ratings STD</t>
  </si>
  <si>
    <t>PART ID =</t>
  </si>
  <si>
    <t>RATED VALUES</t>
  </si>
  <si>
    <t>Yi VALUES</t>
  </si>
  <si>
    <t>&lt;0</t>
  </si>
  <si>
    <t>&gt;=0</t>
  </si>
  <si>
    <t>GARRETT</t>
  </si>
  <si>
    <t>Groove 1</t>
  </si>
  <si>
    <t>Groove 2</t>
  </si>
  <si>
    <t>Groove 3</t>
  </si>
  <si>
    <t>Land 2</t>
  </si>
  <si>
    <t>Land 3</t>
  </si>
  <si>
    <t>Thrust</t>
  </si>
  <si>
    <t>Anti-thrust</t>
  </si>
  <si>
    <t>Under-crown</t>
  </si>
  <si>
    <t>Average Skirt</t>
  </si>
  <si>
    <t>WPD</t>
  </si>
  <si>
    <t>wfg1</t>
  </si>
  <si>
    <t>wfg2</t>
  </si>
  <si>
    <t>wfg3</t>
  </si>
  <si>
    <t>wfl2</t>
  </si>
  <si>
    <t>wfl3</t>
  </si>
  <si>
    <t>wfuc</t>
  </si>
  <si>
    <t>wfpsv</t>
  </si>
  <si>
    <t>Light Duty Rating Workshop</t>
  </si>
  <si>
    <t>KOBRINETZ</t>
  </si>
  <si>
    <t>CUNNIFF</t>
  </si>
  <si>
    <t>LOPEZ</t>
  </si>
  <si>
    <t>CASTILLO</t>
  </si>
  <si>
    <t>RODRIGUEZ</t>
  </si>
  <si>
    <t>RAMIREZ</t>
  </si>
  <si>
    <t>September 23,2002</t>
  </si>
  <si>
    <t>TSCHIRHART</t>
  </si>
  <si>
    <t>HILLS</t>
  </si>
  <si>
    <t>VIERA</t>
  </si>
  <si>
    <t>GARCIA, P</t>
  </si>
  <si>
    <t>GARCIA, O</t>
  </si>
  <si>
    <t>ADAMS</t>
  </si>
  <si>
    <t>WALKER</t>
  </si>
  <si>
    <t>CAPRONI</t>
  </si>
  <si>
    <t>calibration - composite (screened)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</si>
</sst>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0_)"/>
    <numFmt numFmtId="167" formatCode="0.0_)"/>
    <numFmt numFmtId="168" formatCode="mmmm\-yy"/>
    <numFmt numFmtId="169" formatCode="0.000"/>
    <numFmt numFmtId="170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/>
    </xf>
    <xf numFmtId="2" fontId="1" fillId="0" borderId="1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">
        <v>41</v>
      </c>
      <c r="B1" s="1"/>
      <c r="E1" s="1"/>
      <c r="F1" s="11" t="s">
        <v>34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31" t="s">
        <v>50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3"/>
      <c r="C6" s="33"/>
      <c r="D6" s="33"/>
      <c r="E6" s="33"/>
      <c r="F6" s="33"/>
      <c r="G6" s="33"/>
      <c r="H6" s="33"/>
      <c r="I6" s="33"/>
      <c r="J6" s="33"/>
      <c r="K6" s="20"/>
    </row>
    <row r="7" spans="1:11" s="29" customFormat="1" ht="26.25">
      <c r="A7" s="26"/>
      <c r="B7" s="27" t="s">
        <v>17</v>
      </c>
      <c r="C7" s="27" t="s">
        <v>18</v>
      </c>
      <c r="D7" s="27" t="s">
        <v>19</v>
      </c>
      <c r="E7" s="27" t="s">
        <v>20</v>
      </c>
      <c r="F7" s="27" t="s">
        <v>21</v>
      </c>
      <c r="G7" s="27" t="s">
        <v>24</v>
      </c>
      <c r="H7" s="27" t="s">
        <v>22</v>
      </c>
      <c r="I7" s="27" t="s">
        <v>23</v>
      </c>
      <c r="J7" s="28" t="s">
        <v>25</v>
      </c>
      <c r="K7" s="28" t="s">
        <v>26</v>
      </c>
    </row>
    <row r="8" spans="1:11" ht="12.75">
      <c r="A8" s="18" t="s">
        <v>35</v>
      </c>
      <c r="B8" s="30">
        <v>0.75</v>
      </c>
      <c r="C8" s="30">
        <v>0.74</v>
      </c>
      <c r="D8" s="30">
        <v>7.09</v>
      </c>
      <c r="E8" s="30">
        <v>1.33</v>
      </c>
      <c r="F8" s="30">
        <v>3.24</v>
      </c>
      <c r="G8" s="30">
        <v>1.01</v>
      </c>
      <c r="H8" s="30">
        <v>8.42</v>
      </c>
      <c r="I8" s="30">
        <v>9.36</v>
      </c>
      <c r="J8" s="10">
        <f>IF(ISERR(AVERAGE(H8:I8)),"",AVERAGE(H8:I8))</f>
        <v>8.89</v>
      </c>
      <c r="K8" s="30">
        <f>IF(ISBLANK(A8),"",weighting!$B$2*B8+weighting!$C$2*C8+weighting!$D$2*D8+weighting!$E$2*E8+weighting!$F$2*F8+weighting!$G$2*G8+weighting!$J$2*J8)</f>
        <v>3.6910000000000003</v>
      </c>
    </row>
    <row r="9" spans="1:11" ht="12.75">
      <c r="A9" s="18" t="s">
        <v>42</v>
      </c>
      <c r="B9" s="30">
        <v>0.75</v>
      </c>
      <c r="C9" s="30">
        <v>0.6</v>
      </c>
      <c r="D9" s="30">
        <v>7.56</v>
      </c>
      <c r="E9" s="30">
        <v>1</v>
      </c>
      <c r="F9" s="30">
        <v>3.4</v>
      </c>
      <c r="G9" s="30">
        <v>0.75</v>
      </c>
      <c r="H9" s="30">
        <v>9.32</v>
      </c>
      <c r="I9" s="30">
        <v>9.7</v>
      </c>
      <c r="J9" s="10">
        <f aca="true" t="shared" si="0" ref="J9:J27">IF(ISERR(AVERAGE(H9:I9)),"",AVERAGE(H9:I9))</f>
        <v>9.51</v>
      </c>
      <c r="K9" s="30">
        <f>IF(ISBLANK(A9),"",weighting!$B$2*B9+weighting!$C$2*C9+weighting!$D$2*D9+weighting!$E$2*E9+weighting!$F$2*F9+weighting!$G$2*G9+weighting!$J$2*J9)</f>
        <v>3.8055</v>
      </c>
    </row>
    <row r="10" spans="1:11" ht="12.75">
      <c r="A10" s="18" t="s">
        <v>40</v>
      </c>
      <c r="B10" s="30">
        <v>0.75</v>
      </c>
      <c r="C10" s="30">
        <v>0.75</v>
      </c>
      <c r="D10" s="30">
        <v>7.58</v>
      </c>
      <c r="E10" s="30">
        <v>1.35</v>
      </c>
      <c r="F10" s="30">
        <v>2.72</v>
      </c>
      <c r="G10" s="30">
        <v>1.09</v>
      </c>
      <c r="H10" s="30">
        <v>9.37</v>
      </c>
      <c r="I10" s="30">
        <v>9.88</v>
      </c>
      <c r="J10" s="10">
        <f t="shared" si="0"/>
        <v>9.625</v>
      </c>
      <c r="K10" s="30">
        <f>IF(ISBLANK(A10),"",weighting!$B$2*B10+weighting!$C$2*C10+weighting!$D$2*D10+weighting!$E$2*E10+weighting!$F$2*F10+weighting!$G$2*G10+weighting!$J$2*J10)</f>
        <v>3.7185</v>
      </c>
    </row>
    <row r="11" spans="1:11" ht="12.75">
      <c r="A11" s="18" t="s">
        <v>38</v>
      </c>
      <c r="B11" s="30">
        <v>0.735</v>
      </c>
      <c r="C11" s="30">
        <v>0.75</v>
      </c>
      <c r="D11" s="30">
        <v>7.39</v>
      </c>
      <c r="E11" s="30">
        <v>0.95</v>
      </c>
      <c r="F11" s="30">
        <v>3.04</v>
      </c>
      <c r="G11" s="30">
        <v>0.75</v>
      </c>
      <c r="H11" s="30">
        <v>8.46</v>
      </c>
      <c r="I11" s="30">
        <v>9.4</v>
      </c>
      <c r="J11" s="10">
        <f t="shared" si="0"/>
        <v>8.93</v>
      </c>
      <c r="K11" s="30">
        <f>IF(ISBLANK(A11),"",weighting!$B$2*B11+weighting!$C$2*C11+weighting!$D$2*D11+weighting!$E$2*E11+weighting!$F$2*F11+weighting!$G$2*G11+weighting!$J$2*J11)</f>
        <v>3.6122500000000004</v>
      </c>
    </row>
    <row r="12" spans="1:11" ht="12.75">
      <c r="A12" s="18" t="s">
        <v>37</v>
      </c>
      <c r="B12" s="30">
        <v>0.75</v>
      </c>
      <c r="C12" s="30">
        <v>0.75</v>
      </c>
      <c r="D12" s="30">
        <v>7.7</v>
      </c>
      <c r="E12" s="30">
        <v>1.21</v>
      </c>
      <c r="F12" s="30">
        <v>2.52</v>
      </c>
      <c r="G12" s="30">
        <v>0.75</v>
      </c>
      <c r="H12" s="30">
        <v>8.01</v>
      </c>
      <c r="I12" s="30">
        <v>9.8</v>
      </c>
      <c r="J12" s="10">
        <f t="shared" si="0"/>
        <v>8.905000000000001</v>
      </c>
      <c r="K12" s="30">
        <f>IF(ISBLANK(A12),"",weighting!$B$2*B12+weighting!$C$2*C12+weighting!$D$2*D12+weighting!$E$2*E12+weighting!$F$2*F12+weighting!$G$2*G12+weighting!$J$2*J12)</f>
        <v>3.5555000000000003</v>
      </c>
    </row>
    <row r="13" spans="1:11" ht="12.75">
      <c r="A13" s="18" t="s">
        <v>16</v>
      </c>
      <c r="B13" s="30">
        <v>0.74</v>
      </c>
      <c r="C13" s="30">
        <v>0.59</v>
      </c>
      <c r="D13" s="30">
        <v>7.97</v>
      </c>
      <c r="E13" s="30">
        <v>1.28</v>
      </c>
      <c r="F13" s="30">
        <v>2.97</v>
      </c>
      <c r="G13" s="30">
        <v>0.93</v>
      </c>
      <c r="H13" s="30">
        <v>8.28</v>
      </c>
      <c r="I13" s="30">
        <v>9.47</v>
      </c>
      <c r="J13" s="10">
        <f t="shared" si="0"/>
        <v>8.875</v>
      </c>
      <c r="K13" s="30">
        <f>IF(ISBLANK(A13),"",weighting!$B$2*B13+weighting!$C$2*C13+weighting!$D$2*D13+weighting!$E$2*E13+weighting!$F$2*F13+weighting!$G$2*G13+weighting!$J$2*J13)</f>
        <v>3.7535000000000003</v>
      </c>
    </row>
    <row r="14" spans="1:11" ht="12.75">
      <c r="A14" s="18" t="s">
        <v>39</v>
      </c>
      <c r="B14" s="30">
        <v>0.75</v>
      </c>
      <c r="C14" s="30">
        <v>0.71</v>
      </c>
      <c r="D14" s="30">
        <v>7.22</v>
      </c>
      <c r="E14" s="30">
        <v>1.3</v>
      </c>
      <c r="F14" s="30">
        <v>2.9</v>
      </c>
      <c r="G14" s="30">
        <v>0.73</v>
      </c>
      <c r="H14" s="30">
        <v>9.07</v>
      </c>
      <c r="I14" s="30">
        <v>9.66</v>
      </c>
      <c r="J14" s="10">
        <f t="shared" si="0"/>
        <v>9.365</v>
      </c>
      <c r="K14" s="30">
        <f>IF(ISBLANK(A14),"",weighting!$B$2*B14+weighting!$C$2*C14+weighting!$D$2*D14+weighting!$E$2*E14+weighting!$F$2*F14+weighting!$G$2*G14+weighting!$J$2*J14)</f>
        <v>3.6270000000000002</v>
      </c>
    </row>
    <row r="15" spans="1:11" ht="12.75">
      <c r="A15" s="18" t="s">
        <v>43</v>
      </c>
      <c r="B15" s="30">
        <v>0.75</v>
      </c>
      <c r="C15" s="30">
        <v>0.75</v>
      </c>
      <c r="D15" s="30">
        <v>7.25</v>
      </c>
      <c r="E15" s="30">
        <v>1.05</v>
      </c>
      <c r="F15" s="30">
        <v>2.72</v>
      </c>
      <c r="G15" s="30">
        <v>0.78</v>
      </c>
      <c r="H15" s="30">
        <v>8.48</v>
      </c>
      <c r="I15" s="30">
        <v>9.23</v>
      </c>
      <c r="J15" s="10">
        <f t="shared" si="0"/>
        <v>8.855</v>
      </c>
      <c r="K15" s="30">
        <f>IF(ISBLANK(A15),"",weighting!$B$2*B15+weighting!$C$2*C15+weighting!$D$2*D15+weighting!$E$2*E15+weighting!$F$2*F15+weighting!$G$2*G15+weighting!$J$2*J15)</f>
        <v>3.4995000000000003</v>
      </c>
    </row>
    <row r="16" spans="1:11" ht="12.75">
      <c r="A16" s="18" t="s">
        <v>36</v>
      </c>
      <c r="B16" s="30">
        <v>0.75</v>
      </c>
      <c r="C16" s="30">
        <v>0.75</v>
      </c>
      <c r="D16" s="30">
        <v>7.75</v>
      </c>
      <c r="E16" s="30">
        <v>1.08</v>
      </c>
      <c r="F16" s="30">
        <v>2.88</v>
      </c>
      <c r="G16" s="30">
        <v>0.93</v>
      </c>
      <c r="H16" s="30">
        <v>9.16</v>
      </c>
      <c r="I16" s="30">
        <v>9.81</v>
      </c>
      <c r="J16" s="10">
        <f t="shared" si="0"/>
        <v>9.485</v>
      </c>
      <c r="K16" s="30">
        <f>IF(ISBLANK(A16),"",weighting!$B$2*B16+weighting!$C$2*C16+weighting!$D$2*D16+weighting!$E$2*E16+weighting!$F$2*F16+weighting!$G$2*G16+weighting!$J$2*J16)</f>
        <v>3.73</v>
      </c>
    </row>
    <row r="17" spans="1:11" ht="12.75">
      <c r="A17" s="18" t="s">
        <v>44</v>
      </c>
      <c r="B17" s="30">
        <v>0.75</v>
      </c>
      <c r="C17" s="30">
        <v>0.75</v>
      </c>
      <c r="D17" s="30">
        <v>8.1</v>
      </c>
      <c r="E17" s="30">
        <v>1.63</v>
      </c>
      <c r="F17" s="30">
        <v>2.88</v>
      </c>
      <c r="G17" s="30">
        <v>1.16</v>
      </c>
      <c r="H17" s="30">
        <v>8.98</v>
      </c>
      <c r="I17" s="30">
        <v>9.62</v>
      </c>
      <c r="J17" s="10">
        <f t="shared" si="0"/>
        <v>9.3</v>
      </c>
      <c r="K17" s="30">
        <f>IF(ISBLANK(A17),"",weighting!$B$2*B17+weighting!$C$2*C17+weighting!$D$2*D17+weighting!$E$2*E17+weighting!$F$2*F17+weighting!$G$2*G17+weighting!$J$2*J17)</f>
        <v>3.8870000000000005</v>
      </c>
    </row>
    <row r="18" spans="1:11" ht="12.75">
      <c r="A18" s="18" t="s">
        <v>45</v>
      </c>
      <c r="B18" s="30">
        <v>0.75</v>
      </c>
      <c r="C18" s="30">
        <v>0.68</v>
      </c>
      <c r="D18" s="30">
        <v>7.25</v>
      </c>
      <c r="E18" s="30">
        <v>1.28</v>
      </c>
      <c r="F18" s="30">
        <v>2.97</v>
      </c>
      <c r="G18" s="30">
        <v>0.86</v>
      </c>
      <c r="H18" s="30">
        <v>8.85</v>
      </c>
      <c r="I18" s="30">
        <v>9.34</v>
      </c>
      <c r="J18" s="10">
        <f t="shared" si="0"/>
        <v>9.094999999999999</v>
      </c>
      <c r="K18" s="30">
        <f>IF(ISBLANK(A18),"",weighting!$B$2*B18+weighting!$C$2*C18+weighting!$D$2*D18+weighting!$E$2*E18+weighting!$F$2*F18+weighting!$G$2*G18+weighting!$J$2*J18)</f>
        <v>3.634</v>
      </c>
    </row>
    <row r="19" spans="1:11" ht="12.75">
      <c r="A19" s="18" t="s">
        <v>46</v>
      </c>
      <c r="B19" s="30">
        <v>0.72</v>
      </c>
      <c r="C19" s="30">
        <v>0.7</v>
      </c>
      <c r="D19" s="30">
        <v>7.94</v>
      </c>
      <c r="E19" s="30">
        <v>1.34</v>
      </c>
      <c r="F19" s="30">
        <v>3.38</v>
      </c>
      <c r="G19" s="30">
        <v>1.16</v>
      </c>
      <c r="H19" s="30">
        <v>8.04</v>
      </c>
      <c r="I19" s="30">
        <v>9.78</v>
      </c>
      <c r="J19" s="10">
        <f t="shared" si="0"/>
        <v>8.91</v>
      </c>
      <c r="K19" s="30">
        <f>IF(ISBLANK(A19),"",weighting!$B$2*B19+weighting!$C$2*C19+weighting!$D$2*D19+weighting!$E$2*E19+weighting!$F$2*F19+weighting!$G$2*G19+weighting!$J$2*J19)</f>
        <v>3.916</v>
      </c>
    </row>
    <row r="20" spans="1:11" ht="12.75">
      <c r="A20" s="18"/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IF(ISBLANK(A20),"",weighting!$B$2*B20+weighting!$C$2*C20+weighting!$D$2*D20+weighting!$E$2*E20+weighting!$F$2*F20+weighting!$G$2*G20+weighting!$J$2*J20)</f>
      </c>
    </row>
    <row r="21" spans="1:11" ht="12.75">
      <c r="A21" s="18" t="s">
        <v>47</v>
      </c>
      <c r="B21" s="30">
        <v>0.75</v>
      </c>
      <c r="C21" s="30">
        <v>0.7</v>
      </c>
      <c r="D21" s="30">
        <v>7.22</v>
      </c>
      <c r="E21" s="30">
        <v>1.16</v>
      </c>
      <c r="F21" s="30">
        <v>2.88</v>
      </c>
      <c r="G21" s="30">
        <v>1.16</v>
      </c>
      <c r="H21" s="30">
        <v>9.04</v>
      </c>
      <c r="I21" s="30">
        <v>9.6</v>
      </c>
      <c r="J21" s="10">
        <f t="shared" si="0"/>
        <v>9.32</v>
      </c>
      <c r="K21" s="30">
        <f>IF(ISBLANK(A21),"",weighting!$B$2*B21+weighting!$C$2*C21+weighting!$D$2*D21+weighting!$E$2*E21+weighting!$F$2*F21+weighting!$G$2*G21+weighting!$J$2*J21)</f>
        <v>3.6374999999999997</v>
      </c>
    </row>
    <row r="22" spans="1:11" ht="12.75">
      <c r="A22" s="18" t="s">
        <v>48</v>
      </c>
      <c r="B22" s="30">
        <v>0.75</v>
      </c>
      <c r="C22" s="30">
        <v>0.75</v>
      </c>
      <c r="D22" s="30">
        <v>6.895</v>
      </c>
      <c r="E22" s="30">
        <v>1.608</v>
      </c>
      <c r="F22" s="30">
        <v>3.2</v>
      </c>
      <c r="G22" s="30">
        <v>0.75</v>
      </c>
      <c r="H22" s="30">
        <v>8.51</v>
      </c>
      <c r="I22" s="30">
        <v>9.55</v>
      </c>
      <c r="J22" s="10">
        <f t="shared" si="0"/>
        <v>9.030000000000001</v>
      </c>
      <c r="K22" s="30">
        <f>IF(ISBLANK(A22),"",weighting!$B$2*B22+weighting!$C$2*C22+weighting!$D$2*D22+weighting!$E$2*E22+weighting!$F$2*F22+weighting!$G$2*G22+weighting!$J$2*J22)</f>
        <v>3.6707000000000005</v>
      </c>
    </row>
    <row r="23" spans="1:11" ht="12.75">
      <c r="A23" s="18" t="s">
        <v>49</v>
      </c>
      <c r="B23" s="30">
        <v>0.75</v>
      </c>
      <c r="C23" s="30">
        <v>0.75</v>
      </c>
      <c r="D23" s="30">
        <v>7.13</v>
      </c>
      <c r="E23" s="30">
        <v>1.63</v>
      </c>
      <c r="F23" s="30">
        <v>3.94</v>
      </c>
      <c r="G23" s="30">
        <v>1.16</v>
      </c>
      <c r="H23" s="30">
        <v>8.85</v>
      </c>
      <c r="I23" s="30">
        <v>9.95</v>
      </c>
      <c r="J23" s="10">
        <f t="shared" si="0"/>
        <v>9.399999999999999</v>
      </c>
      <c r="K23" s="30">
        <f>IF(ISBLANK(A23),"",weighting!$B$2*B23+weighting!$C$2*C23+weighting!$D$2*D23+weighting!$E$2*E23+weighting!$F$2*F23+weighting!$G$2*G23+weighting!$J$2*J23)</f>
        <v>4.021</v>
      </c>
    </row>
    <row r="24" spans="1:11" ht="12.75">
      <c r="A24" s="18"/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IF(ISBLANK(A24),"",weighting!$B$2*B24+weighting!$C$2*C24+weighting!$D$2*D24+weighting!$E$2*E24+weighting!$F$2*F24+weighting!$G$2*G24+weighting!$J$2*J24)</f>
      </c>
    </row>
    <row r="25" spans="1:11" ht="12.75">
      <c r="A25" s="18"/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IF(ISBLANK(A25),"",weighting!$B$2*B25+weighting!$C$2*C25+weighting!$D$2*D25+weighting!$E$2*E25+weighting!$F$2*F25+weighting!$G$2*G25+weighting!$J$2*J25)</f>
      </c>
    </row>
    <row r="26" spans="1:11" ht="12.75">
      <c r="A26" s="18"/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IF(ISBLANK(A26),"",weighting!$B$2*B26+weighting!$C$2*C26+weighting!$D$2*D26+weighting!$E$2*E26+weighting!$F$2*F26+weighting!$G$2*G26+weighting!$J$2*J26)</f>
      </c>
    </row>
    <row r="27" spans="1:11" ht="12.75">
      <c r="A27" s="18"/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I28">IF(COUNTBLANK(B8:B27)=20,"",MAX(B8:B27))</f>
        <v>0.75</v>
      </c>
      <c r="C28" s="8">
        <f t="shared" si="1"/>
        <v>0.75</v>
      </c>
      <c r="D28" s="8">
        <f t="shared" si="1"/>
        <v>8.1</v>
      </c>
      <c r="E28" s="8">
        <f t="shared" si="1"/>
        <v>1.63</v>
      </c>
      <c r="F28" s="8">
        <f t="shared" si="1"/>
        <v>3.94</v>
      </c>
      <c r="G28" s="8">
        <f t="shared" si="1"/>
        <v>1.16</v>
      </c>
      <c r="H28" s="8">
        <f t="shared" si="1"/>
        <v>9.37</v>
      </c>
      <c r="I28" s="8">
        <f t="shared" si="1"/>
        <v>9.95</v>
      </c>
      <c r="J28" s="8">
        <f>IF(COUNTBLANK(J8:J27)=20,"",MAX(J8:J27))</f>
        <v>9.625</v>
      </c>
      <c r="K28" s="8">
        <f>IF(COUNTBLANK(K8:K27)=20,"",MAX(K8:K27))</f>
        <v>4.021</v>
      </c>
    </row>
    <row r="29" spans="1:11" ht="12.75">
      <c r="A29" s="7" t="s">
        <v>1</v>
      </c>
      <c r="B29" s="8">
        <f aca="true" t="shared" si="2" ref="B29:K29">IF(COUNTBLANK(B8:B27)=20,"",MIN(B8:B27))</f>
        <v>0.72</v>
      </c>
      <c r="C29" s="8">
        <f t="shared" si="2"/>
        <v>0.59</v>
      </c>
      <c r="D29" s="8">
        <f t="shared" si="2"/>
        <v>6.895</v>
      </c>
      <c r="E29" s="8">
        <f t="shared" si="2"/>
        <v>0.95</v>
      </c>
      <c r="F29" s="8">
        <f t="shared" si="2"/>
        <v>2.52</v>
      </c>
      <c r="G29" s="8">
        <f t="shared" si="2"/>
        <v>0.73</v>
      </c>
      <c r="H29" s="8">
        <f t="shared" si="2"/>
        <v>8.01</v>
      </c>
      <c r="I29" s="8">
        <f t="shared" si="2"/>
        <v>9.23</v>
      </c>
      <c r="J29" s="8">
        <f t="shared" si="2"/>
        <v>8.855</v>
      </c>
      <c r="K29" s="8">
        <f t="shared" si="2"/>
        <v>3.4995000000000003</v>
      </c>
    </row>
    <row r="30" spans="1:11" ht="12.75">
      <c r="A30" s="7" t="s">
        <v>2</v>
      </c>
      <c r="B30" s="8">
        <f aca="true" t="shared" si="3" ref="B30:K30">IF(ISERR(AVERAGE(B8:B27)),"",AVERAGE(B8:B27))</f>
        <v>0.7463333333333334</v>
      </c>
      <c r="C30" s="8">
        <f t="shared" si="3"/>
        <v>0.7146666666666666</v>
      </c>
      <c r="D30" s="8">
        <f t="shared" si="3"/>
        <v>7.469666666666665</v>
      </c>
      <c r="E30" s="8">
        <f t="shared" si="3"/>
        <v>1.2798666666666665</v>
      </c>
      <c r="F30" s="8">
        <f t="shared" si="3"/>
        <v>3.042666666666667</v>
      </c>
      <c r="G30" s="8">
        <f t="shared" si="3"/>
        <v>0.9313333333333332</v>
      </c>
      <c r="H30" s="8">
        <f t="shared" si="3"/>
        <v>8.722666666666667</v>
      </c>
      <c r="I30" s="8">
        <f t="shared" si="3"/>
        <v>9.610000000000001</v>
      </c>
      <c r="J30" s="8">
        <f t="shared" si="3"/>
        <v>9.166333333333334</v>
      </c>
      <c r="K30" s="8">
        <f t="shared" si="3"/>
        <v>3.717263333333334</v>
      </c>
    </row>
    <row r="31" spans="1:11" ht="12.75">
      <c r="A31" s="7" t="s">
        <v>3</v>
      </c>
      <c r="B31" s="8">
        <f aca="true" t="shared" si="4" ref="B31:K31">IF(ISERR(STDEV(B8:B27)),"",STDEV(B8:B27))</f>
        <v>0.008549575316656243</v>
      </c>
      <c r="C31" s="8">
        <f t="shared" si="4"/>
        <v>0.05409867527645023</v>
      </c>
      <c r="D31" s="8">
        <f t="shared" si="4"/>
        <v>0.3623458621393926</v>
      </c>
      <c r="E31" s="8">
        <f t="shared" si="4"/>
        <v>0.21769633721791457</v>
      </c>
      <c r="F31" s="8">
        <f t="shared" si="4"/>
        <v>0.3486805059622555</v>
      </c>
      <c r="G31" s="8">
        <f t="shared" si="4"/>
        <v>0.1773965157761664</v>
      </c>
      <c r="H31" s="8">
        <f t="shared" si="4"/>
        <v>0.44091571378965316</v>
      </c>
      <c r="I31" s="8">
        <f t="shared" si="4"/>
        <v>0.21570482476890798</v>
      </c>
      <c r="J31" s="8">
        <f t="shared" si="4"/>
        <v>0.27219653263944793</v>
      </c>
      <c r="K31" s="8">
        <f t="shared" si="4"/>
        <v>0.14110323281031315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1" ht="12.75">
      <c r="A34" s="2" t="s">
        <v>11</v>
      </c>
      <c r="B34" s="32" t="str">
        <f>B4</f>
        <v>calibration - composite (screened)</v>
      </c>
      <c r="C34" s="32"/>
      <c r="D34" s="32"/>
      <c r="E34" s="32"/>
      <c r="F34" s="32"/>
      <c r="G34" s="32"/>
      <c r="H34" s="32"/>
      <c r="I34" s="32"/>
      <c r="J34" s="32"/>
      <c r="K34" s="32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I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>J7</f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3">IF(ISNUMBER(B8),IF(B$31=0,0,(B8-B$30)/B$31),"")</f>
        <v>0.42887120480981233</v>
      </c>
      <c r="C38" s="10">
        <f t="shared" si="7"/>
        <v>0.4682801048986373</v>
      </c>
      <c r="D38" s="10">
        <f t="shared" si="7"/>
        <v>-1.0478018554565676</v>
      </c>
      <c r="E38" s="10">
        <f t="shared" si="7"/>
        <v>0.2302902013603931</v>
      </c>
      <c r="F38" s="10">
        <f t="shared" si="7"/>
        <v>0.5659431197300562</v>
      </c>
      <c r="G38" s="10">
        <f t="shared" si="7"/>
        <v>0.4434510245168851</v>
      </c>
      <c r="H38" s="10">
        <f t="shared" si="7"/>
        <v>-0.6864501699548402</v>
      </c>
      <c r="I38" s="10">
        <f t="shared" si="7"/>
        <v>-1.1589912291847686</v>
      </c>
      <c r="J38" s="10">
        <f t="shared" si="7"/>
        <v>-1.015197844931277</v>
      </c>
      <c r="K38" s="10">
        <f t="shared" si="7"/>
        <v>-0.18612850187946903</v>
      </c>
      <c r="L38" s="10">
        <f aca="true" t="shared" si="8" ref="L38:L57">IF(ISERR(AVERAGE(B38:K38)),"",AVERAGE(B38:K38))</f>
        <v>-0.19577339460911386</v>
      </c>
      <c r="M38" s="10">
        <f aca="true" t="shared" si="9" ref="M38:M57">IF(ISERR(STDEV(B38:K38)),"",STDEV(B38:K38))</f>
        <v>0.7123944184048995</v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  <v>0.42887120480981233</v>
      </c>
      <c r="C39" s="10">
        <f t="shared" si="7"/>
        <v>-2.1195836326990856</v>
      </c>
      <c r="D39" s="10">
        <f t="shared" si="7"/>
        <v>0.24930140722452546</v>
      </c>
      <c r="E39" s="10">
        <f t="shared" si="7"/>
        <v>-1.2855827996155915</v>
      </c>
      <c r="F39" s="10">
        <f t="shared" si="7"/>
        <v>1.024815919511182</v>
      </c>
      <c r="G39" s="10">
        <f t="shared" si="7"/>
        <v>-1.0221921921067163</v>
      </c>
      <c r="H39" s="10">
        <f t="shared" si="7"/>
        <v>1.3547562825540438</v>
      </c>
      <c r="I39" s="10">
        <f t="shared" si="7"/>
        <v>0.41723684250650483</v>
      </c>
      <c r="J39" s="10">
        <f t="shared" si="7"/>
        <v>1.2625681280146475</v>
      </c>
      <c r="K39" s="10">
        <f t="shared" si="7"/>
        <v>0.6253341253016063</v>
      </c>
      <c r="L39" s="10">
        <f t="shared" si="8"/>
        <v>0.09355252855009287</v>
      </c>
      <c r="M39" s="10">
        <f t="shared" si="9"/>
        <v>1.173485578055979</v>
      </c>
    </row>
    <row r="40" spans="1:13" ht="12.75">
      <c r="A40" s="22" t="str">
        <f t="shared" si="6"/>
        <v>RAMIREZ</v>
      </c>
      <c r="B40" s="10">
        <f t="shared" si="7"/>
        <v>0.42887120480981233</v>
      </c>
      <c r="C40" s="10">
        <f t="shared" si="7"/>
        <v>0.6531275147270462</v>
      </c>
      <c r="D40" s="10">
        <f t="shared" si="7"/>
        <v>0.3044972907428712</v>
      </c>
      <c r="E40" s="10">
        <f t="shared" si="7"/>
        <v>0.32216129232863466</v>
      </c>
      <c r="F40" s="10">
        <f t="shared" si="7"/>
        <v>-0.9253934795586053</v>
      </c>
      <c r="G40" s="10">
        <f t="shared" si="7"/>
        <v>0.8944181680933783</v>
      </c>
      <c r="H40" s="10">
        <f t="shared" si="7"/>
        <v>1.468156641026757</v>
      </c>
      <c r="I40" s="10">
        <f t="shared" si="7"/>
        <v>1.2517105275195393</v>
      </c>
      <c r="J40" s="10">
        <f t="shared" si="7"/>
        <v>1.685056977835264</v>
      </c>
      <c r="K40" s="10">
        <f t="shared" si="7"/>
        <v>0.00876426884087622</v>
      </c>
      <c r="L40" s="10">
        <f t="shared" si="8"/>
        <v>0.6091370406365573</v>
      </c>
      <c r="M40" s="10">
        <f t="shared" si="9"/>
        <v>0.7684491717505865</v>
      </c>
    </row>
    <row r="41" spans="1:13" ht="12.75">
      <c r="A41" s="22" t="str">
        <f t="shared" si="6"/>
        <v>CASTILLO</v>
      </c>
      <c r="B41" s="10">
        <f t="shared" si="7"/>
        <v>-1.325601905775819</v>
      </c>
      <c r="C41" s="10">
        <f t="shared" si="7"/>
        <v>0.6531275147270462</v>
      </c>
      <c r="D41" s="10">
        <f t="shared" si="7"/>
        <v>-0.21986360268140187</v>
      </c>
      <c r="E41" s="10">
        <f t="shared" si="7"/>
        <v>-1.5152605270361954</v>
      </c>
      <c r="F41" s="10">
        <f t="shared" si="7"/>
        <v>-0.007647879996352541</v>
      </c>
      <c r="G41" s="10">
        <f t="shared" si="7"/>
        <v>-1.0221921921067163</v>
      </c>
      <c r="H41" s="10">
        <f t="shared" si="7"/>
        <v>-0.5957298831766655</v>
      </c>
      <c r="I41" s="10">
        <f t="shared" si="7"/>
        <v>-0.9735526325152026</v>
      </c>
      <c r="J41" s="10">
        <f t="shared" si="7"/>
        <v>-0.8682452015154138</v>
      </c>
      <c r="K41" s="10">
        <f t="shared" si="7"/>
        <v>-0.7442305271240961</v>
      </c>
      <c r="L41" s="10">
        <f t="shared" si="8"/>
        <v>-0.6619196837200818</v>
      </c>
      <c r="M41" s="10">
        <f t="shared" si="9"/>
        <v>0.6499689524058841</v>
      </c>
    </row>
    <row r="42" spans="1:13" ht="12.75">
      <c r="A42" s="22" t="str">
        <f t="shared" si="6"/>
        <v>LOPEZ</v>
      </c>
      <c r="B42" s="10">
        <f t="shared" si="7"/>
        <v>0.42887120480981233</v>
      </c>
      <c r="C42" s="10">
        <f t="shared" si="7"/>
        <v>0.6531275147270462</v>
      </c>
      <c r="D42" s="10">
        <f t="shared" si="7"/>
        <v>0.635672591852938</v>
      </c>
      <c r="E42" s="10">
        <f t="shared" si="7"/>
        <v>-0.3209363444490562</v>
      </c>
      <c r="F42" s="10">
        <f t="shared" si="7"/>
        <v>-1.498984479285014</v>
      </c>
      <c r="G42" s="10">
        <f t="shared" si="7"/>
        <v>-1.0221921921067163</v>
      </c>
      <c r="H42" s="10">
        <f t="shared" si="7"/>
        <v>-1.6163331094311095</v>
      </c>
      <c r="I42" s="10">
        <f t="shared" si="7"/>
        <v>0.8808333341804155</v>
      </c>
      <c r="J42" s="10">
        <f t="shared" si="7"/>
        <v>-0.9600906036503251</v>
      </c>
      <c r="K42" s="10">
        <f t="shared" si="7"/>
        <v>-1.1464183357924476</v>
      </c>
      <c r="L42" s="10">
        <f t="shared" si="8"/>
        <v>-0.3966450419144457</v>
      </c>
      <c r="M42" s="10">
        <f t="shared" si="9"/>
        <v>0.9695699703776742</v>
      </c>
    </row>
    <row r="43" spans="1:13" ht="12.75">
      <c r="A43" s="22" t="str">
        <f t="shared" si="6"/>
        <v>GARRETT</v>
      </c>
      <c r="B43" s="10">
        <f t="shared" si="7"/>
        <v>-0.7407775355806085</v>
      </c>
      <c r="C43" s="10">
        <f t="shared" si="7"/>
        <v>-2.3044310425274945</v>
      </c>
      <c r="D43" s="10">
        <f t="shared" si="7"/>
        <v>1.3808170193505864</v>
      </c>
      <c r="E43" s="10">
        <f t="shared" si="7"/>
        <v>0.000612473939789229</v>
      </c>
      <c r="F43" s="10">
        <f t="shared" si="7"/>
        <v>-0.20840472990059497</v>
      </c>
      <c r="G43" s="10">
        <f t="shared" si="7"/>
        <v>-0.007516119059607385</v>
      </c>
      <c r="H43" s="10">
        <f t="shared" si="7"/>
        <v>-1.0039711736784456</v>
      </c>
      <c r="I43" s="10">
        <f t="shared" si="7"/>
        <v>-0.6490350883434685</v>
      </c>
      <c r="J43" s="10">
        <f t="shared" si="7"/>
        <v>-1.070305086212229</v>
      </c>
      <c r="K43" s="10">
        <f t="shared" si="7"/>
        <v>0.2568096133940452</v>
      </c>
      <c r="L43" s="10">
        <f t="shared" si="8"/>
        <v>-0.4346201668618027</v>
      </c>
      <c r="M43" s="10">
        <f t="shared" si="9"/>
        <v>0.9753096802030682</v>
      </c>
    </row>
    <row r="44" spans="1:13" ht="12.75">
      <c r="A44" s="22" t="str">
        <f t="shared" si="6"/>
        <v>RODRIGUEZ</v>
      </c>
      <c r="B44" s="10">
        <f t="shared" si="7"/>
        <v>0.42887120480981233</v>
      </c>
      <c r="C44" s="10">
        <f t="shared" si="7"/>
        <v>-0.08626212458658947</v>
      </c>
      <c r="D44" s="10">
        <f t="shared" si="7"/>
        <v>-0.6890286125873293</v>
      </c>
      <c r="E44" s="10">
        <f t="shared" si="7"/>
        <v>0.09248356490803078</v>
      </c>
      <c r="F44" s="10">
        <f t="shared" si="7"/>
        <v>-0.4091615798048387</v>
      </c>
      <c r="G44" s="10">
        <f t="shared" si="7"/>
        <v>-1.1349339780008396</v>
      </c>
      <c r="H44" s="10">
        <f t="shared" si="7"/>
        <v>0.7877544901904652</v>
      </c>
      <c r="I44" s="10">
        <f t="shared" si="7"/>
        <v>0.23179824583694714</v>
      </c>
      <c r="J44" s="10">
        <f t="shared" si="7"/>
        <v>0.7298647956321338</v>
      </c>
      <c r="K44" s="10">
        <f t="shared" si="7"/>
        <v>-0.639697131919548</v>
      </c>
      <c r="L44" s="10">
        <f t="shared" si="8"/>
        <v>-0.06883111255217558</v>
      </c>
      <c r="M44" s="10">
        <f t="shared" si="9"/>
        <v>0.6410927320278493</v>
      </c>
    </row>
    <row r="45" spans="1:13" ht="12.75">
      <c r="A45" s="22" t="str">
        <f t="shared" si="6"/>
        <v>HILLS</v>
      </c>
      <c r="B45" s="10">
        <f t="shared" si="7"/>
        <v>0.42887120480981233</v>
      </c>
      <c r="C45" s="10">
        <f t="shared" si="7"/>
        <v>0.6531275147270462</v>
      </c>
      <c r="D45" s="10">
        <f t="shared" si="7"/>
        <v>-0.606234787309812</v>
      </c>
      <c r="E45" s="10">
        <f t="shared" si="7"/>
        <v>-1.0559050721949876</v>
      </c>
      <c r="F45" s="10">
        <f t="shared" si="7"/>
        <v>-0.9253934795586053</v>
      </c>
      <c r="G45" s="10">
        <f t="shared" si="7"/>
        <v>-0.8530795132655314</v>
      </c>
      <c r="H45" s="10">
        <f t="shared" si="7"/>
        <v>-0.5503697397875802</v>
      </c>
      <c r="I45" s="10">
        <f t="shared" si="7"/>
        <v>-1.7616666683608393</v>
      </c>
      <c r="J45" s="10">
        <f t="shared" si="7"/>
        <v>-1.1437814079201605</v>
      </c>
      <c r="K45" s="10">
        <f t="shared" si="7"/>
        <v>-1.5432908870775166</v>
      </c>
      <c r="L45" s="10">
        <f t="shared" si="8"/>
        <v>-0.7357722835938174</v>
      </c>
      <c r="M45" s="10">
        <f t="shared" si="9"/>
        <v>0.7717088099854412</v>
      </c>
    </row>
    <row r="46" spans="1:13" ht="12.75">
      <c r="A46" s="22" t="str">
        <f t="shared" si="6"/>
        <v>CUNNIFF</v>
      </c>
      <c r="B46" s="10">
        <f t="shared" si="7"/>
        <v>0.42887120480981233</v>
      </c>
      <c r="C46" s="10">
        <f t="shared" si="7"/>
        <v>0.6531275147270462</v>
      </c>
      <c r="D46" s="10">
        <f t="shared" si="7"/>
        <v>0.7736623006487985</v>
      </c>
      <c r="E46" s="10">
        <f t="shared" si="7"/>
        <v>-0.9180984357426253</v>
      </c>
      <c r="F46" s="10">
        <f t="shared" si="7"/>
        <v>-0.4665206797774796</v>
      </c>
      <c r="G46" s="10">
        <f t="shared" si="7"/>
        <v>-0.007516119059607385</v>
      </c>
      <c r="H46" s="10">
        <f t="shared" si="7"/>
        <v>0.9918751354413532</v>
      </c>
      <c r="I46" s="10">
        <f t="shared" si="7"/>
        <v>0.927192983347805</v>
      </c>
      <c r="J46" s="10">
        <f t="shared" si="7"/>
        <v>1.1707227258797297</v>
      </c>
      <c r="K46" s="10">
        <f t="shared" si="7"/>
        <v>0.09026488205120173</v>
      </c>
      <c r="L46" s="10">
        <f t="shared" si="8"/>
        <v>0.3643581512326034</v>
      </c>
      <c r="M46" s="10">
        <f t="shared" si="9"/>
        <v>0.6802235032591483</v>
      </c>
    </row>
    <row r="47" spans="1:13" ht="12.75">
      <c r="A47" s="22" t="str">
        <f t="shared" si="6"/>
        <v>VIERA</v>
      </c>
      <c r="B47" s="10">
        <f t="shared" si="7"/>
        <v>0.42887120480981233</v>
      </c>
      <c r="C47" s="10">
        <f t="shared" si="7"/>
        <v>0.6531275147270462</v>
      </c>
      <c r="D47" s="10">
        <f t="shared" si="7"/>
        <v>1.739590262219825</v>
      </c>
      <c r="E47" s="10">
        <f t="shared" si="7"/>
        <v>1.6083565658840144</v>
      </c>
      <c r="F47" s="10">
        <f t="shared" si="7"/>
        <v>-0.4665206797774796</v>
      </c>
      <c r="G47" s="10">
        <f t="shared" si="7"/>
        <v>1.2890144187228085</v>
      </c>
      <c r="H47" s="10">
        <f t="shared" si="7"/>
        <v>0.5836338449395772</v>
      </c>
      <c r="I47" s="10">
        <f t="shared" si="7"/>
        <v>0.04635964916738119</v>
      </c>
      <c r="J47" s="10">
        <f t="shared" si="7"/>
        <v>0.4910667500813529</v>
      </c>
      <c r="K47" s="10">
        <f t="shared" si="7"/>
        <v>1.2029254276182728</v>
      </c>
      <c r="L47" s="10">
        <f t="shared" si="8"/>
        <v>0.7576424958392609</v>
      </c>
      <c r="M47" s="10">
        <f t="shared" si="9"/>
        <v>0.6986831426998656</v>
      </c>
    </row>
    <row r="48" spans="1:13" ht="12.75">
      <c r="A48" s="22" t="str">
        <f t="shared" si="6"/>
        <v>GARCIA, P</v>
      </c>
      <c r="B48" s="10">
        <f t="shared" si="7"/>
        <v>0.42887120480981233</v>
      </c>
      <c r="C48" s="10">
        <f t="shared" si="7"/>
        <v>-0.6408043540718141</v>
      </c>
      <c r="D48" s="10">
        <f t="shared" si="7"/>
        <v>-0.606234787309812</v>
      </c>
      <c r="E48" s="10">
        <f t="shared" si="7"/>
        <v>0.000612473939789229</v>
      </c>
      <c r="F48" s="10">
        <f t="shared" si="7"/>
        <v>-0.20840472990059497</v>
      </c>
      <c r="G48" s="10">
        <f t="shared" si="7"/>
        <v>-0.4021123696890389</v>
      </c>
      <c r="H48" s="10">
        <f t="shared" si="7"/>
        <v>0.28879291291051445</v>
      </c>
      <c r="I48" s="10">
        <f t="shared" si="7"/>
        <v>-1.2517105275195475</v>
      </c>
      <c r="J48" s="10">
        <f t="shared" si="7"/>
        <v>-0.26206554742496857</v>
      </c>
      <c r="K48" s="10">
        <f t="shared" si="7"/>
        <v>-0.5900880630089167</v>
      </c>
      <c r="L48" s="10">
        <f t="shared" si="8"/>
        <v>-0.3243143787264577</v>
      </c>
      <c r="M48" s="10">
        <f t="shared" si="9"/>
        <v>0.4924398795001696</v>
      </c>
    </row>
    <row r="49" spans="1:13" ht="12.75">
      <c r="A49" s="22" t="str">
        <f t="shared" si="6"/>
        <v>GARCIA, O</v>
      </c>
      <c r="B49" s="10">
        <f t="shared" si="7"/>
        <v>-3.0800750163614503</v>
      </c>
      <c r="C49" s="10">
        <f t="shared" si="7"/>
        <v>-0.2711095344149984</v>
      </c>
      <c r="D49" s="10">
        <f t="shared" si="7"/>
        <v>1.2980231940730715</v>
      </c>
      <c r="E49" s="10">
        <f t="shared" si="7"/>
        <v>0.2762257468445139</v>
      </c>
      <c r="F49" s="10">
        <f t="shared" si="7"/>
        <v>0.9674568195385411</v>
      </c>
      <c r="G49" s="10">
        <f t="shared" si="7"/>
        <v>1.2890144187228085</v>
      </c>
      <c r="H49" s="10">
        <f t="shared" si="7"/>
        <v>-1.5482928943474816</v>
      </c>
      <c r="I49" s="10">
        <f t="shared" si="7"/>
        <v>0.7881140358456284</v>
      </c>
      <c r="J49" s="10">
        <f t="shared" si="7"/>
        <v>-0.9417215232233455</v>
      </c>
      <c r="K49" s="10">
        <f t="shared" si="7"/>
        <v>1.4084487131051797</v>
      </c>
      <c r="L49" s="10">
        <f t="shared" si="8"/>
        <v>0.018608395978246726</v>
      </c>
      <c r="M49" s="10">
        <f t="shared" si="9"/>
        <v>1.4834081378856294</v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 t="str">
        <f t="shared" si="6"/>
        <v>ADAMS</v>
      </c>
      <c r="B51" s="10">
        <f t="shared" si="7"/>
        <v>0.42887120480981233</v>
      </c>
      <c r="C51" s="10">
        <f t="shared" si="7"/>
        <v>-0.2711095344149984</v>
      </c>
      <c r="D51" s="10">
        <f t="shared" si="7"/>
        <v>-0.6890286125873293</v>
      </c>
      <c r="E51" s="10">
        <f t="shared" si="7"/>
        <v>-0.55061407186966</v>
      </c>
      <c r="F51" s="10">
        <f t="shared" si="7"/>
        <v>-0.4665206797774796</v>
      </c>
      <c r="G51" s="10">
        <f t="shared" si="7"/>
        <v>1.2890144187228085</v>
      </c>
      <c r="H51" s="10">
        <f t="shared" si="7"/>
        <v>0.7197142751068332</v>
      </c>
      <c r="I51" s="10">
        <f t="shared" si="7"/>
        <v>-0.04635964916739766</v>
      </c>
      <c r="J51" s="10">
        <f t="shared" si="7"/>
        <v>0.5645430717892845</v>
      </c>
      <c r="K51" s="10">
        <f t="shared" si="7"/>
        <v>-0.5652835285536011</v>
      </c>
      <c r="L51" s="10">
        <f t="shared" si="8"/>
        <v>0.04132268940582723</v>
      </c>
      <c r="M51" s="10">
        <f t="shared" si="9"/>
        <v>0.67130746782607</v>
      </c>
    </row>
    <row r="52" spans="1:13" ht="12.75">
      <c r="A52" s="22" t="str">
        <f t="shared" si="6"/>
        <v>WALKER</v>
      </c>
      <c r="B52" s="10">
        <f t="shared" si="7"/>
        <v>0.42887120480981233</v>
      </c>
      <c r="C52" s="10">
        <f t="shared" si="7"/>
        <v>0.6531275147270462</v>
      </c>
      <c r="D52" s="10">
        <f t="shared" si="7"/>
        <v>-1.5859617197604265</v>
      </c>
      <c r="E52" s="10">
        <f t="shared" si="7"/>
        <v>1.5072983658189496</v>
      </c>
      <c r="F52" s="10">
        <f t="shared" si="7"/>
        <v>0.45122491978477447</v>
      </c>
      <c r="G52" s="10">
        <f t="shared" si="7"/>
        <v>-1.0221921921067163</v>
      </c>
      <c r="H52" s="10">
        <f t="shared" si="7"/>
        <v>-0.4823295247039522</v>
      </c>
      <c r="I52" s="10">
        <f t="shared" si="7"/>
        <v>-0.2781578950043448</v>
      </c>
      <c r="J52" s="10">
        <f t="shared" si="7"/>
        <v>-0.5008635929757429</v>
      </c>
      <c r="K52" s="10">
        <f t="shared" si="7"/>
        <v>-0.32999480172030476</v>
      </c>
      <c r="L52" s="10">
        <f t="shared" si="8"/>
        <v>-0.11589777211309049</v>
      </c>
      <c r="M52" s="10">
        <f t="shared" si="9"/>
        <v>0.8932873970696221</v>
      </c>
    </row>
    <row r="53" spans="1:13" ht="12.75">
      <c r="A53" s="22" t="str">
        <f t="shared" si="6"/>
        <v>CAPRONI</v>
      </c>
      <c r="B53" s="10">
        <f t="shared" si="7"/>
        <v>0.42887120480981233</v>
      </c>
      <c r="C53" s="10">
        <f t="shared" si="7"/>
        <v>0.6531275147270462</v>
      </c>
      <c r="D53" s="10">
        <f t="shared" si="7"/>
        <v>-0.9374100884198787</v>
      </c>
      <c r="E53" s="10">
        <f t="shared" si="7"/>
        <v>1.6083565658840144</v>
      </c>
      <c r="F53" s="10">
        <f t="shared" si="7"/>
        <v>2.5735116187724842</v>
      </c>
      <c r="G53" s="10">
        <f t="shared" si="7"/>
        <v>1.2890144187228085</v>
      </c>
      <c r="H53" s="10">
        <f t="shared" si="7"/>
        <v>0.28879291291051445</v>
      </c>
      <c r="I53" s="10">
        <f t="shared" si="7"/>
        <v>1.576228071691265</v>
      </c>
      <c r="J53" s="10">
        <f t="shared" si="7"/>
        <v>0.8584483586210108</v>
      </c>
      <c r="K53" s="10">
        <f t="shared" si="7"/>
        <v>2.1525847467646835</v>
      </c>
      <c r="L53" s="10">
        <f t="shared" si="8"/>
        <v>1.049152532448376</v>
      </c>
      <c r="M53" s="10">
        <f t="shared" si="9"/>
        <v>1.0160826407151464</v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-3.0800750163614503</v>
      </c>
      <c r="C58" s="10">
        <f t="shared" si="11"/>
        <v>-2.3044310425274945</v>
      </c>
      <c r="D58" s="10">
        <f t="shared" si="11"/>
        <v>1.739590262219825</v>
      </c>
      <c r="E58" s="10">
        <f t="shared" si="11"/>
        <v>1.6083565658840144</v>
      </c>
      <c r="F58" s="10">
        <f t="shared" si="11"/>
        <v>2.5735116187724842</v>
      </c>
      <c r="G58" s="10">
        <f t="shared" si="11"/>
        <v>1.2890144187228085</v>
      </c>
      <c r="H58" s="10">
        <f t="shared" si="11"/>
        <v>-1.6163331094311095</v>
      </c>
      <c r="I58" s="10">
        <f t="shared" si="11"/>
        <v>-1.7616666683608393</v>
      </c>
      <c r="J58" s="10">
        <f t="shared" si="11"/>
        <v>1.685056977835264</v>
      </c>
      <c r="K58" s="10">
        <f t="shared" si="11"/>
        <v>2.1525847467646835</v>
      </c>
      <c r="L58" s="10">
        <f t="shared" si="11"/>
        <v>1.049152532448376</v>
      </c>
      <c r="M58" s="10">
        <f t="shared" si="11"/>
        <v>1.4834081378856294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0.42887120480981233</v>
      </c>
      <c r="C59" s="10">
        <f>IF(MAX(C38:C57)&lt;0,MAX(C38:C57),IF(MIN(C38:C57)&gt;=0,MIN(C38:C57),IF(ABS(DMAX(C37:C57,1,criteria!C1:C2))&lt;MIN(DMIN(C37:C57,1,criteria!C3:C4)),DMAX(C37:C57,1,criteria!C1:C2),DMIN(C37:C57,1,criteria!C3:C4))))</f>
        <v>-0.08626212458658947</v>
      </c>
      <c r="D59" s="10">
        <f>IF(MAX(D38:D57)&lt;0,MAX(D38:D57),IF(MIN(D38:D57)&gt;=0,MIN(D38:D57),IF(ABS(DMAX(D37:D57,1,criteria!D1:D2))&lt;MIN(DMIN(D37:D57,1,criteria!D3:D4)),DMAX(D37:D57,1,criteria!D1:D2),DMIN(D37:D57,1,criteria!D3:D4))))</f>
        <v>-0.21986360268140187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0.000612473939789229</v>
      </c>
      <c r="F59" s="10">
        <f>IF(MAX(F38:F57)&lt;0,MAX(F38:F57),IF(MIN(F38:F57)&gt;=0,MIN(F38:F57),IF(ABS(DMAX(F37:F57,1,criteria!F1:F2))&lt;MIN(DMIN(F37:F57,1,criteria!F3:F4)),DMAX(F37:F57,1,criteria!F1:F2),DMIN(F37:F57,1,criteria!F3:F4))))</f>
        <v>-0.007647879996352541</v>
      </c>
      <c r="G59" s="10">
        <f>IF(MAX(G38:G57)&lt;0,MAX(G38:G57),IF(MIN(G38:G57)&gt;=0,MIN(G38:G57),IF(ABS(DMAX(G37:G57,1,criteria!G1:G2))&lt;MIN(DMIN(G37:G57,1,criteria!G3:G4)),DMAX(G37:G57,1,criteria!G1:G2),DMIN(G37:G57,1,criteria!G3:G4))))</f>
        <v>-0.007516119059607385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0.28879291291051445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0.04635964916738119</v>
      </c>
      <c r="J59" s="10">
        <f>IF(MAX(J38:J57)&lt;0,MAX(J38:J57),IF(MIN(J38:J57)&gt;=0,MIN(J38:J57),IF(ABS(DMAX(J37:J57,1,criteria!J1:J2))&lt;MIN(DMIN(J37:J57,1,criteria!J3:J4)),DMAX(J37:J57,1,criteria!J1:J2),DMIN(J37:J57,1,criteria!J3:J4))))</f>
        <v>-0.26206554742496857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0.00876426884087622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0.018608395978246726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0.4924398795001696</v>
      </c>
    </row>
    <row r="60" spans="1:13" ht="12.75">
      <c r="A60" s="7" t="s">
        <v>7</v>
      </c>
      <c r="B60" s="10">
        <f aca="true" t="shared" si="12" ref="B60:K60">IF(ISERR(AVERAGE(B38:B57)),"",AVERAGE(B38:B57))</f>
        <v>-8.652338105245387E-15</v>
      </c>
      <c r="C60" s="10">
        <f t="shared" si="12"/>
        <v>1.7615538657385818E-15</v>
      </c>
      <c r="D60" s="10">
        <f t="shared" si="12"/>
        <v>3.915386533511385E-15</v>
      </c>
      <c r="E60" s="10">
        <f t="shared" si="12"/>
        <v>8.437694987151189E-16</v>
      </c>
      <c r="F60" s="10">
        <f t="shared" si="12"/>
        <v>-4.440892098500626E-16</v>
      </c>
      <c r="G60" s="10">
        <f t="shared" si="12"/>
        <v>5.181040781584064E-16</v>
      </c>
      <c r="H60" s="10">
        <f t="shared" si="12"/>
        <v>-1.0954200509634878E-15</v>
      </c>
      <c r="I60" s="10">
        <f t="shared" si="12"/>
        <v>-5.491903228479108E-15</v>
      </c>
      <c r="J60" s="10">
        <f t="shared" si="12"/>
        <v>-2.6201263381153696E-15</v>
      </c>
      <c r="K60" s="10">
        <f t="shared" si="12"/>
        <v>-2.2796579438969883E-15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  <v>1.0000000000004141</v>
      </c>
      <c r="C61" s="10">
        <f t="shared" si="13"/>
        <v>0.999999999999976</v>
      </c>
      <c r="D61" s="10">
        <f t="shared" si="13"/>
        <v>0.9999999999999396</v>
      </c>
      <c r="E61" s="10">
        <f t="shared" si="13"/>
        <v>0.9999999999999922</v>
      </c>
      <c r="F61" s="10">
        <f t="shared" si="13"/>
        <v>1.0000000000000029</v>
      </c>
      <c r="G61" s="10">
        <f t="shared" si="13"/>
        <v>1.0000000000000022</v>
      </c>
      <c r="H61" s="10">
        <f t="shared" si="13"/>
        <v>1.0000000000000706</v>
      </c>
      <c r="I61" s="10">
        <f t="shared" si="13"/>
        <v>0.9999999999998508</v>
      </c>
      <c r="J61" s="10">
        <f t="shared" si="13"/>
        <v>1.000000000000096</v>
      </c>
      <c r="K61" s="10">
        <f t="shared" si="13"/>
        <v>1.000000000000059</v>
      </c>
      <c r="L61" s="24"/>
      <c r="M61" s="24"/>
    </row>
    <row r="62" spans="1:13" ht="12.75">
      <c r="A62" s="22" t="s">
        <v>9</v>
      </c>
      <c r="B62" s="10">
        <f aca="true" t="shared" si="14" ref="B62:K63">B30</f>
        <v>0.7463333333333334</v>
      </c>
      <c r="C62" s="10">
        <f t="shared" si="14"/>
        <v>0.7146666666666666</v>
      </c>
      <c r="D62" s="10">
        <f t="shared" si="14"/>
        <v>7.469666666666665</v>
      </c>
      <c r="E62" s="10">
        <f t="shared" si="14"/>
        <v>1.2798666666666665</v>
      </c>
      <c r="F62" s="10">
        <f t="shared" si="14"/>
        <v>3.042666666666667</v>
      </c>
      <c r="G62" s="10">
        <f t="shared" si="14"/>
        <v>0.9313333333333332</v>
      </c>
      <c r="H62" s="10">
        <f t="shared" si="14"/>
        <v>8.722666666666667</v>
      </c>
      <c r="I62" s="10">
        <f t="shared" si="14"/>
        <v>9.610000000000001</v>
      </c>
      <c r="J62" s="10">
        <f t="shared" si="14"/>
        <v>9.166333333333334</v>
      </c>
      <c r="K62" s="10">
        <f t="shared" si="14"/>
        <v>3.717263333333334</v>
      </c>
      <c r="L62" s="24"/>
      <c r="M62" s="24"/>
    </row>
    <row r="63" spans="1:13" ht="12.75">
      <c r="A63" s="22" t="s">
        <v>10</v>
      </c>
      <c r="B63" s="10">
        <f t="shared" si="14"/>
        <v>0.008549575316656243</v>
      </c>
      <c r="C63" s="10">
        <f t="shared" si="14"/>
        <v>0.05409867527645023</v>
      </c>
      <c r="D63" s="10">
        <f t="shared" si="14"/>
        <v>0.3623458621393926</v>
      </c>
      <c r="E63" s="10">
        <f t="shared" si="14"/>
        <v>0.21769633721791457</v>
      </c>
      <c r="F63" s="10">
        <f t="shared" si="14"/>
        <v>0.3486805059622555</v>
      </c>
      <c r="G63" s="10">
        <f t="shared" si="14"/>
        <v>0.1773965157761664</v>
      </c>
      <c r="H63" s="10">
        <f t="shared" si="14"/>
        <v>0.44091571378965316</v>
      </c>
      <c r="I63" s="10">
        <f t="shared" si="14"/>
        <v>0.21570482476890798</v>
      </c>
      <c r="J63" s="10">
        <f t="shared" si="14"/>
        <v>0.27219653263944793</v>
      </c>
      <c r="K63" s="10">
        <f t="shared" si="14"/>
        <v>0.14110323281031315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4:K4"/>
    <mergeCell ref="B34:K34"/>
    <mergeCell ref="B6:J6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2</v>
      </c>
      <c r="C4" s="37"/>
      <c r="D4" s="37"/>
      <c r="E4" s="37"/>
      <c r="F4" s="37"/>
      <c r="G4" s="37"/>
      <c r="H4" s="37"/>
      <c r="I4" s="37"/>
      <c r="J4" s="37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3"/>
      <c r="C6" s="33"/>
      <c r="D6" s="33"/>
      <c r="E6" s="33"/>
      <c r="F6" s="33"/>
      <c r="G6" s="33"/>
      <c r="H6" s="33"/>
      <c r="I6" s="33"/>
      <c r="J6" s="33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KOBRINETZ</v>
      </c>
      <c r="B8" s="30"/>
      <c r="C8" s="30"/>
      <c r="D8" s="30"/>
      <c r="E8" s="30"/>
      <c r="F8" s="30"/>
      <c r="G8" s="30"/>
      <c r="H8" s="30"/>
      <c r="I8" s="30"/>
      <c r="J8" s="10">
        <f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TSCHIRHART</v>
      </c>
      <c r="B9" s="30"/>
      <c r="C9" s="30"/>
      <c r="D9" s="30"/>
      <c r="E9" s="30"/>
      <c r="F9" s="30"/>
      <c r="G9" s="30"/>
      <c r="H9" s="30"/>
      <c r="I9" s="30"/>
      <c r="J9" s="10">
        <f aca="true" t="shared" si="0" ref="J9:J27">IF(ISERR(AVERAGE(H9:I9)),"",AVERAGE(H9:I9))</f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RAMIREZ</v>
      </c>
      <c r="B10" s="30"/>
      <c r="C10" s="30"/>
      <c r="D10" s="30"/>
      <c r="E10" s="30"/>
      <c r="F10" s="30"/>
      <c r="G10" s="30"/>
      <c r="H10" s="30"/>
      <c r="I10" s="30"/>
      <c r="J10" s="1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CASTILLO</v>
      </c>
      <c r="B11" s="30"/>
      <c r="C11" s="30"/>
      <c r="D11" s="30"/>
      <c r="E11" s="30"/>
      <c r="F11" s="30"/>
      <c r="G11" s="30"/>
      <c r="H11" s="30"/>
      <c r="I11" s="30"/>
      <c r="J11" s="1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LOPEZ</v>
      </c>
      <c r="B12" s="30"/>
      <c r="C12" s="30"/>
      <c r="D12" s="30"/>
      <c r="E12" s="30"/>
      <c r="F12" s="30"/>
      <c r="G12" s="30"/>
      <c r="H12" s="30"/>
      <c r="I12" s="30"/>
      <c r="J12" s="1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GARRETT</v>
      </c>
      <c r="B13" s="30"/>
      <c r="C13" s="30"/>
      <c r="D13" s="30"/>
      <c r="E13" s="30"/>
      <c r="F13" s="30"/>
      <c r="G13" s="30"/>
      <c r="H13" s="30"/>
      <c r="I13" s="30"/>
      <c r="J13" s="1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 t="str">
        <f>IF(1!A14&lt;&gt;"",1!A14,"")</f>
        <v>RODRIGUEZ</v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  <v>0</v>
      </c>
    </row>
    <row r="15" spans="1:11" ht="12.75">
      <c r="A15" s="22" t="str">
        <f>IF(1!A15&lt;&gt;"",1!A15,"")</f>
        <v>HILLS</v>
      </c>
      <c r="B15" s="30"/>
      <c r="C15" s="30"/>
      <c r="D15" s="30"/>
      <c r="E15" s="30"/>
      <c r="F15" s="30"/>
      <c r="G15" s="30"/>
      <c r="H15" s="30"/>
      <c r="I15" s="30"/>
      <c r="J15" s="1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CUNNIFF</v>
      </c>
      <c r="B16" s="30"/>
      <c r="C16" s="30"/>
      <c r="D16" s="30"/>
      <c r="E16" s="30"/>
      <c r="F16" s="30"/>
      <c r="G16" s="30"/>
      <c r="H16" s="30"/>
      <c r="I16" s="30"/>
      <c r="J16" s="1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 t="str">
        <f>IF(1!A17&lt;&gt;"",1!A17,"")</f>
        <v>VIERA</v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  <v>0</v>
      </c>
    </row>
    <row r="18" spans="1:11" ht="12.75">
      <c r="A18" s="22" t="str">
        <f>IF(1!A18&lt;&gt;"",1!A18,"")</f>
        <v>GARCIA, P</v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  <v>0</v>
      </c>
    </row>
    <row r="19" spans="1:11" ht="12.75">
      <c r="A19" s="22" t="str">
        <f>IF(1!A19&lt;&gt;"",1!A19,"")</f>
        <v>GARCIA, O</v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 t="str">
        <f>IF(1!A21&lt;&gt;"",1!A21,"")</f>
        <v>ADAMS</v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  <v>0</v>
      </c>
    </row>
    <row r="22" spans="1:11" ht="12.75">
      <c r="A22" s="22" t="str">
        <f>IF(1!A22&lt;&gt;"",1!A22,"")</f>
        <v>WALKER</v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  <v>0</v>
      </c>
    </row>
    <row r="23" spans="1:11" ht="12.75">
      <c r="A23" s="22" t="str">
        <f>IF(1!A23&lt;&gt;"",1!A23,"")</f>
        <v>CAPRONI</v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2</v>
      </c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RAMIREZ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CASTILLO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LOPEZ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GARRETT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 t="str">
        <f t="shared" si="6"/>
        <v>RODRIGUEZ</v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</v>
      </c>
      <c r="L44" s="10">
        <f t="shared" si="8"/>
        <v>0</v>
      </c>
      <c r="M44" s="10">
        <f t="shared" si="9"/>
      </c>
    </row>
    <row r="45" spans="1:13" ht="12.75">
      <c r="A45" s="22" t="str">
        <f t="shared" si="6"/>
        <v>HILLS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CUNNIFF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 t="str">
        <f t="shared" si="6"/>
        <v>VIERA</v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</v>
      </c>
      <c r="L47" s="10">
        <f t="shared" si="8"/>
        <v>0</v>
      </c>
      <c r="M47" s="10">
        <f t="shared" si="9"/>
      </c>
    </row>
    <row r="48" spans="1:13" ht="12.75">
      <c r="A48" s="22" t="str">
        <f t="shared" si="6"/>
        <v>GARCIA, P</v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</v>
      </c>
      <c r="L48" s="10">
        <f t="shared" si="8"/>
        <v>0</v>
      </c>
      <c r="M48" s="10">
        <f t="shared" si="9"/>
      </c>
    </row>
    <row r="49" spans="1:13" ht="12.75">
      <c r="A49" s="22" t="str">
        <f t="shared" si="6"/>
        <v>GARCIA, O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 t="str">
        <f t="shared" si="6"/>
        <v>ADAMS</v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</v>
      </c>
      <c r="L51" s="10">
        <f t="shared" si="8"/>
        <v>0</v>
      </c>
      <c r="M51" s="10">
        <f t="shared" si="9"/>
      </c>
    </row>
    <row r="52" spans="1:13" ht="12.75">
      <c r="A52" s="22" t="str">
        <f t="shared" si="6"/>
        <v>WALKER</v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0</v>
      </c>
      <c r="L52" s="10">
        <f t="shared" si="8"/>
        <v>0</v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3</v>
      </c>
      <c r="C4" s="37"/>
      <c r="D4" s="37"/>
      <c r="E4" s="37"/>
      <c r="F4" s="37"/>
      <c r="G4" s="37"/>
      <c r="H4" s="37"/>
      <c r="I4" s="37"/>
      <c r="J4" s="37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3"/>
      <c r="C6" s="33"/>
      <c r="D6" s="33"/>
      <c r="E6" s="33"/>
      <c r="F6" s="33"/>
      <c r="G6" s="33"/>
      <c r="H6" s="33"/>
      <c r="I6" s="33"/>
      <c r="J6" s="33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KOBRINETZ</v>
      </c>
      <c r="B8" s="30"/>
      <c r="C8" s="30"/>
      <c r="D8" s="30"/>
      <c r="E8" s="30"/>
      <c r="F8" s="30"/>
      <c r="G8" s="30"/>
      <c r="H8" s="30"/>
      <c r="I8" s="30"/>
      <c r="J8" s="10">
        <f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TSCHIRHART</v>
      </c>
      <c r="B9" s="30"/>
      <c r="C9" s="30"/>
      <c r="D9" s="30"/>
      <c r="E9" s="30"/>
      <c r="F9" s="30"/>
      <c r="G9" s="30"/>
      <c r="H9" s="30"/>
      <c r="I9" s="30"/>
      <c r="J9" s="10">
        <f aca="true" t="shared" si="0" ref="J9:J27">IF(ISERR(AVERAGE(H9:I9)),"",AVERAGE(H9:I9))</f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RAMIREZ</v>
      </c>
      <c r="B10" s="30"/>
      <c r="C10" s="30"/>
      <c r="D10" s="30"/>
      <c r="E10" s="30"/>
      <c r="F10" s="30"/>
      <c r="G10" s="30"/>
      <c r="H10" s="30"/>
      <c r="I10" s="30"/>
      <c r="J10" s="1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CASTILLO</v>
      </c>
      <c r="B11" s="30"/>
      <c r="C11" s="30"/>
      <c r="D11" s="30"/>
      <c r="E11" s="30"/>
      <c r="F11" s="30"/>
      <c r="G11" s="30"/>
      <c r="H11" s="30"/>
      <c r="I11" s="30"/>
      <c r="J11" s="1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LOPEZ</v>
      </c>
      <c r="B12" s="30"/>
      <c r="C12" s="30"/>
      <c r="D12" s="30"/>
      <c r="E12" s="30"/>
      <c r="F12" s="30"/>
      <c r="G12" s="30"/>
      <c r="H12" s="30"/>
      <c r="I12" s="30"/>
      <c r="J12" s="1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GARRETT</v>
      </c>
      <c r="B13" s="30"/>
      <c r="C13" s="30"/>
      <c r="D13" s="30"/>
      <c r="E13" s="30"/>
      <c r="F13" s="30"/>
      <c r="G13" s="30"/>
      <c r="H13" s="30"/>
      <c r="I13" s="30"/>
      <c r="J13" s="1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 t="str">
        <f>IF(1!A14&lt;&gt;"",1!A14,"")</f>
        <v>RODRIGUEZ</v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  <v>0</v>
      </c>
    </row>
    <row r="15" spans="1:11" ht="12.75">
      <c r="A15" s="22" t="str">
        <f>IF(1!A15&lt;&gt;"",1!A15,"")</f>
        <v>HILLS</v>
      </c>
      <c r="B15" s="30"/>
      <c r="C15" s="30"/>
      <c r="D15" s="30"/>
      <c r="E15" s="30"/>
      <c r="F15" s="30"/>
      <c r="G15" s="30"/>
      <c r="H15" s="30"/>
      <c r="I15" s="30"/>
      <c r="J15" s="1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CUNNIFF</v>
      </c>
      <c r="B16" s="30"/>
      <c r="C16" s="30"/>
      <c r="D16" s="30"/>
      <c r="E16" s="30"/>
      <c r="F16" s="30"/>
      <c r="G16" s="30"/>
      <c r="H16" s="30"/>
      <c r="I16" s="30"/>
      <c r="J16" s="1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 t="str">
        <f>IF(1!A17&lt;&gt;"",1!A17,"")</f>
        <v>VIERA</v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  <v>0</v>
      </c>
    </row>
    <row r="18" spans="1:11" ht="12.75">
      <c r="A18" s="22" t="str">
        <f>IF(1!A18&lt;&gt;"",1!A18,"")</f>
        <v>GARCIA, P</v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  <v>0</v>
      </c>
    </row>
    <row r="19" spans="1:11" ht="12.75">
      <c r="A19" s="22" t="str">
        <f>IF(1!A19&lt;&gt;"",1!A19,"")</f>
        <v>GARCIA, O</v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 t="str">
        <f>IF(1!A21&lt;&gt;"",1!A21,"")</f>
        <v>ADAMS</v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  <v>0</v>
      </c>
    </row>
    <row r="22" spans="1:11" ht="12.75">
      <c r="A22" s="22" t="str">
        <f>IF(1!A22&lt;&gt;"",1!A22,"")</f>
        <v>WALKER</v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  <v>0</v>
      </c>
    </row>
    <row r="23" spans="1:11" ht="12.75">
      <c r="A23" s="22" t="str">
        <f>IF(1!A23&lt;&gt;"",1!A23,"")</f>
        <v>CAPRONI</v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3</v>
      </c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RAMIREZ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CASTILLO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LOPEZ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GARRETT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 t="str">
        <f t="shared" si="6"/>
        <v>RODRIGUEZ</v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</v>
      </c>
      <c r="L44" s="10">
        <f t="shared" si="8"/>
        <v>0</v>
      </c>
      <c r="M44" s="10">
        <f t="shared" si="9"/>
      </c>
    </row>
    <row r="45" spans="1:13" ht="12.75">
      <c r="A45" s="22" t="str">
        <f t="shared" si="6"/>
        <v>HILLS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CUNNIFF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 t="str">
        <f t="shared" si="6"/>
        <v>VIERA</v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</v>
      </c>
      <c r="L47" s="10">
        <f t="shared" si="8"/>
        <v>0</v>
      </c>
      <c r="M47" s="10">
        <f t="shared" si="9"/>
      </c>
    </row>
    <row r="48" spans="1:13" ht="12.75">
      <c r="A48" s="22" t="str">
        <f t="shared" si="6"/>
        <v>GARCIA, P</v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</v>
      </c>
      <c r="L48" s="10">
        <f t="shared" si="8"/>
        <v>0</v>
      </c>
      <c r="M48" s="10">
        <f t="shared" si="9"/>
      </c>
    </row>
    <row r="49" spans="1:13" ht="12.75">
      <c r="A49" s="22" t="str">
        <f t="shared" si="6"/>
        <v>GARCIA, O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 t="str">
        <f t="shared" si="6"/>
        <v>ADAMS</v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</v>
      </c>
      <c r="L51" s="10">
        <f t="shared" si="8"/>
        <v>0</v>
      </c>
      <c r="M51" s="10">
        <f t="shared" si="9"/>
      </c>
    </row>
    <row r="52" spans="1:13" ht="12.75">
      <c r="A52" s="22" t="str">
        <f t="shared" si="6"/>
        <v>WALKER</v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0</v>
      </c>
      <c r="L52" s="10">
        <f t="shared" si="8"/>
        <v>0</v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4</v>
      </c>
      <c r="C4" s="37"/>
      <c r="D4" s="37"/>
      <c r="E4" s="37"/>
      <c r="F4" s="37"/>
      <c r="G4" s="37"/>
      <c r="H4" s="37"/>
      <c r="I4" s="37"/>
      <c r="J4" s="37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3"/>
      <c r="C6" s="33"/>
      <c r="D6" s="33"/>
      <c r="E6" s="33"/>
      <c r="F6" s="33"/>
      <c r="G6" s="33"/>
      <c r="H6" s="33"/>
      <c r="I6" s="33"/>
      <c r="J6" s="33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KOBRINETZ</v>
      </c>
      <c r="B8" s="30"/>
      <c r="C8" s="30"/>
      <c r="D8" s="30"/>
      <c r="E8" s="30"/>
      <c r="F8" s="30"/>
      <c r="G8" s="30"/>
      <c r="H8" s="30"/>
      <c r="I8" s="30"/>
      <c r="J8" s="30">
        <f aca="true" t="shared" si="0" ref="J8:J27"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TSCHIRHART</v>
      </c>
      <c r="B9" s="30"/>
      <c r="C9" s="30"/>
      <c r="D9" s="30"/>
      <c r="E9" s="30"/>
      <c r="F9" s="30"/>
      <c r="G9" s="30"/>
      <c r="H9" s="30"/>
      <c r="I9" s="30"/>
      <c r="J9" s="30">
        <f t="shared" si="0"/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RAMIREZ</v>
      </c>
      <c r="B10" s="30"/>
      <c r="C10" s="30"/>
      <c r="D10" s="30"/>
      <c r="E10" s="30"/>
      <c r="F10" s="30"/>
      <c r="G10" s="30"/>
      <c r="H10" s="30"/>
      <c r="I10" s="30"/>
      <c r="J10" s="3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CASTILLO</v>
      </c>
      <c r="B11" s="30"/>
      <c r="C11" s="30"/>
      <c r="D11" s="30"/>
      <c r="E11" s="30"/>
      <c r="F11" s="30"/>
      <c r="G11" s="30"/>
      <c r="H11" s="30"/>
      <c r="I11" s="30"/>
      <c r="J11" s="3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LOPEZ</v>
      </c>
      <c r="B12" s="30"/>
      <c r="C12" s="30"/>
      <c r="D12" s="30"/>
      <c r="E12" s="30"/>
      <c r="F12" s="30"/>
      <c r="G12" s="30"/>
      <c r="H12" s="30"/>
      <c r="I12" s="30"/>
      <c r="J12" s="3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GARRETT</v>
      </c>
      <c r="B13" s="30"/>
      <c r="C13" s="30"/>
      <c r="D13" s="30"/>
      <c r="E13" s="30"/>
      <c r="F13" s="30"/>
      <c r="G13" s="30"/>
      <c r="H13" s="30"/>
      <c r="I13" s="30"/>
      <c r="J13" s="3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 t="str">
        <f>IF(1!A14&lt;&gt;"",1!A14,"")</f>
        <v>RODRIGUEZ</v>
      </c>
      <c r="B14" s="30"/>
      <c r="C14" s="30"/>
      <c r="D14" s="30"/>
      <c r="E14" s="30"/>
      <c r="F14" s="30"/>
      <c r="G14" s="30"/>
      <c r="H14" s="30"/>
      <c r="I14" s="30"/>
      <c r="J14" s="30">
        <f t="shared" si="0"/>
      </c>
      <c r="K14" s="30">
        <f>IF(ISBLANK(1!A14),"",weighting!$B$2*B14+weighting!$C$2*C14+weighting!$D$2*D14+weighting!$E$2*E14+weighting!$F$2*F14+weighting!$G$2*G14+weighting!$J$2*J14)</f>
        <v>0</v>
      </c>
    </row>
    <row r="15" spans="1:11" ht="12.75">
      <c r="A15" s="22" t="str">
        <f>IF(1!A15&lt;&gt;"",1!A15,"")</f>
        <v>HILLS</v>
      </c>
      <c r="B15" s="30"/>
      <c r="C15" s="30"/>
      <c r="D15" s="30"/>
      <c r="E15" s="30"/>
      <c r="F15" s="30"/>
      <c r="G15" s="30"/>
      <c r="H15" s="30"/>
      <c r="I15" s="30"/>
      <c r="J15" s="3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CUNNIFF</v>
      </c>
      <c r="B16" s="30"/>
      <c r="C16" s="30"/>
      <c r="D16" s="30"/>
      <c r="E16" s="30"/>
      <c r="F16" s="30"/>
      <c r="G16" s="30"/>
      <c r="H16" s="30"/>
      <c r="I16" s="30"/>
      <c r="J16" s="3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 t="str">
        <f>IF(1!A17&lt;&gt;"",1!A17,"")</f>
        <v>VIERA</v>
      </c>
      <c r="B17" s="30"/>
      <c r="C17" s="30"/>
      <c r="D17" s="30"/>
      <c r="E17" s="30"/>
      <c r="F17" s="30"/>
      <c r="G17" s="30"/>
      <c r="H17" s="30"/>
      <c r="I17" s="30"/>
      <c r="J17" s="30">
        <f t="shared" si="0"/>
      </c>
      <c r="K17" s="30">
        <f>IF(ISBLANK(1!A17),"",weighting!$B$2*B17+weighting!$C$2*C17+weighting!$D$2*D17+weighting!$E$2*E17+weighting!$F$2*F17+weighting!$G$2*G17+weighting!$J$2*J17)</f>
        <v>0</v>
      </c>
    </row>
    <row r="18" spans="1:11" ht="12.75">
      <c r="A18" s="22" t="str">
        <f>IF(1!A18&lt;&gt;"",1!A18,"")</f>
        <v>GARCIA, P</v>
      </c>
      <c r="B18" s="30"/>
      <c r="C18" s="30"/>
      <c r="D18" s="30"/>
      <c r="E18" s="30"/>
      <c r="F18" s="30"/>
      <c r="G18" s="30"/>
      <c r="H18" s="30"/>
      <c r="I18" s="30"/>
      <c r="J18" s="30">
        <f t="shared" si="0"/>
      </c>
      <c r="K18" s="30">
        <f>IF(ISBLANK(1!A18),"",weighting!$B$2*B18+weighting!$C$2*C18+weighting!$D$2*D18+weighting!$E$2*E18+weighting!$F$2*F18+weighting!$G$2*G18+weighting!$J$2*J18)</f>
        <v>0</v>
      </c>
    </row>
    <row r="19" spans="1:11" ht="12.75">
      <c r="A19" s="22" t="str">
        <f>IF(1!A19&lt;&gt;"",1!A19,"")</f>
        <v>GARCIA, O</v>
      </c>
      <c r="B19" s="30"/>
      <c r="C19" s="30"/>
      <c r="D19" s="30"/>
      <c r="E19" s="30"/>
      <c r="F19" s="30"/>
      <c r="G19" s="30"/>
      <c r="H19" s="30"/>
      <c r="I19" s="30"/>
      <c r="J19" s="3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3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 t="str">
        <f>IF(1!A21&lt;&gt;"",1!A21,"")</f>
        <v>ADAMS</v>
      </c>
      <c r="B21" s="30"/>
      <c r="C21" s="30"/>
      <c r="D21" s="30"/>
      <c r="E21" s="30"/>
      <c r="F21" s="30"/>
      <c r="G21" s="30"/>
      <c r="H21" s="30"/>
      <c r="I21" s="30"/>
      <c r="J21" s="30">
        <f t="shared" si="0"/>
      </c>
      <c r="K21" s="30">
        <f>IF(ISBLANK(1!A21),"",weighting!$B$2*B21+weighting!$C$2*C21+weighting!$D$2*D21+weighting!$E$2*E21+weighting!$F$2*F21+weighting!$G$2*G21+weighting!$J$2*J21)</f>
        <v>0</v>
      </c>
    </row>
    <row r="22" spans="1:11" ht="12.75">
      <c r="A22" s="22" t="str">
        <f>IF(1!A22&lt;&gt;"",1!A22,"")</f>
        <v>WALKER</v>
      </c>
      <c r="B22" s="30"/>
      <c r="C22" s="30"/>
      <c r="D22" s="30"/>
      <c r="E22" s="30"/>
      <c r="F22" s="30"/>
      <c r="G22" s="30"/>
      <c r="H22" s="30"/>
      <c r="I22" s="30"/>
      <c r="J22" s="30">
        <f t="shared" si="0"/>
      </c>
      <c r="K22" s="30">
        <f>IF(ISBLANK(1!A22),"",weighting!$B$2*B22+weighting!$C$2*C22+weighting!$D$2*D22+weighting!$E$2*E22+weighting!$F$2*F22+weighting!$G$2*G22+weighting!$J$2*J22)</f>
        <v>0</v>
      </c>
    </row>
    <row r="23" spans="1:11" ht="12.75">
      <c r="A23" s="22" t="str">
        <f>IF(1!A23&lt;&gt;"",1!A23,"")</f>
        <v>CAPRONI</v>
      </c>
      <c r="B23" s="30"/>
      <c r="C23" s="30"/>
      <c r="D23" s="30"/>
      <c r="E23" s="30"/>
      <c r="F23" s="30"/>
      <c r="G23" s="30"/>
      <c r="H23" s="30"/>
      <c r="I23" s="30"/>
      <c r="J23" s="3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3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3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3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3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4</v>
      </c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RAMIREZ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CASTILLO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LOPEZ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GARRETT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 t="str">
        <f t="shared" si="6"/>
        <v>RODRIGUEZ</v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</v>
      </c>
      <c r="L44" s="10">
        <f t="shared" si="8"/>
        <v>0</v>
      </c>
      <c r="M44" s="10">
        <f t="shared" si="9"/>
      </c>
    </row>
    <row r="45" spans="1:13" ht="12.75">
      <c r="A45" s="22" t="str">
        <f t="shared" si="6"/>
        <v>HILLS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CUNNIFF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 t="str">
        <f t="shared" si="6"/>
        <v>VIERA</v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</v>
      </c>
      <c r="L47" s="10">
        <f t="shared" si="8"/>
        <v>0</v>
      </c>
      <c r="M47" s="10">
        <f t="shared" si="9"/>
      </c>
    </row>
    <row r="48" spans="1:13" ht="12.75">
      <c r="A48" s="22" t="str">
        <f t="shared" si="6"/>
        <v>GARCIA, P</v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</v>
      </c>
      <c r="L48" s="10">
        <f t="shared" si="8"/>
        <v>0</v>
      </c>
      <c r="M48" s="10">
        <f t="shared" si="9"/>
      </c>
    </row>
    <row r="49" spans="1:13" ht="12.75">
      <c r="A49" s="22" t="str">
        <f t="shared" si="6"/>
        <v>GARCIA, O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 t="str">
        <f t="shared" si="6"/>
        <v>ADAMS</v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</v>
      </c>
      <c r="L51" s="10">
        <f t="shared" si="8"/>
        <v>0</v>
      </c>
      <c r="M51" s="10">
        <f t="shared" si="9"/>
      </c>
    </row>
    <row r="52" spans="1:13" ht="12.75">
      <c r="A52" s="22" t="str">
        <f t="shared" si="6"/>
        <v>WALKER</v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0</v>
      </c>
      <c r="L52" s="10">
        <f t="shared" si="8"/>
        <v>0</v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169"/>
  <sheetViews>
    <sheetView showGridLines="0" zoomScale="75" zoomScaleNormal="75" workbookViewId="0" topLeftCell="A1">
      <selection activeCell="A1" sqref="A1"/>
    </sheetView>
  </sheetViews>
  <sheetFormatPr defaultColWidth="9.625" defaultRowHeight="12.75"/>
  <cols>
    <col min="1" max="1" width="18.625" style="5" customWidth="1"/>
    <col min="2" max="10" width="9.00390625" style="5" customWidth="1"/>
    <col min="11" max="18" width="9.625" style="5" customWidth="1"/>
    <col min="19" max="19" width="5.625" style="5" customWidth="1"/>
    <col min="20" max="20" width="57.625" style="5" customWidth="1"/>
    <col min="21" max="21" width="5.625" style="5" customWidth="1"/>
    <col min="22" max="22" width="57.625" style="5" customWidth="1"/>
    <col min="23" max="23" width="5.625" style="5" customWidth="1"/>
    <col min="24" max="24" width="32.625" style="5" customWidth="1"/>
    <col min="25" max="16384" width="9.625" style="5" customWidth="1"/>
  </cols>
  <sheetData>
    <row r="1" spans="1:11" ht="17.25">
      <c r="A1" s="19" t="str">
        <f>1!A1</f>
        <v>September 23,2002</v>
      </c>
      <c r="B1" s="1"/>
      <c r="E1" s="1"/>
      <c r="F1" s="11" t="str">
        <f>1!F1</f>
        <v>Light Duty Rating Workshop</v>
      </c>
      <c r="G1" s="1"/>
      <c r="H1" s="1"/>
      <c r="I1" s="1"/>
      <c r="J1" s="3"/>
      <c r="K1" s="20"/>
    </row>
    <row r="2" spans="1:11" ht="12.75">
      <c r="A2" s="1"/>
      <c r="B2" s="1"/>
      <c r="E2" s="1"/>
      <c r="F2" s="21"/>
      <c r="G2" s="1"/>
      <c r="H2" s="1"/>
      <c r="I2" s="1"/>
      <c r="J2" s="3"/>
      <c r="K2" s="20"/>
    </row>
    <row r="3" spans="1:11" ht="12.75">
      <c r="A3" s="1"/>
      <c r="B3" s="1"/>
      <c r="E3" s="1"/>
      <c r="F3" s="1"/>
      <c r="G3" s="1"/>
      <c r="H3" s="1"/>
      <c r="I3" s="1"/>
      <c r="J3" s="3"/>
      <c r="K3" s="20"/>
    </row>
    <row r="4" spans="1:11" ht="12.75">
      <c r="A4" s="2" t="s">
        <v>11</v>
      </c>
      <c r="B4" s="25">
        <v>5</v>
      </c>
      <c r="C4" s="37"/>
      <c r="D4" s="37"/>
      <c r="E4" s="37"/>
      <c r="F4" s="37"/>
      <c r="G4" s="37"/>
      <c r="H4" s="37"/>
      <c r="I4" s="37"/>
      <c r="J4" s="37"/>
      <c r="K4" s="20"/>
    </row>
    <row r="5" spans="1:11" ht="12.75">
      <c r="A5" s="1"/>
      <c r="B5" s="36" t="s">
        <v>12</v>
      </c>
      <c r="C5" s="36"/>
      <c r="D5" s="36"/>
      <c r="E5" s="36"/>
      <c r="F5" s="36"/>
      <c r="G5" s="36"/>
      <c r="H5" s="36"/>
      <c r="I5" s="36"/>
      <c r="J5" s="36"/>
      <c r="K5" s="20"/>
    </row>
    <row r="6" spans="1:11" ht="12.75">
      <c r="A6" s="1"/>
      <c r="B6" s="33"/>
      <c r="C6" s="33"/>
      <c r="D6" s="33"/>
      <c r="E6" s="33"/>
      <c r="F6" s="33"/>
      <c r="G6" s="33"/>
      <c r="H6" s="33"/>
      <c r="I6" s="33"/>
      <c r="J6" s="33"/>
      <c r="K6" s="20"/>
    </row>
    <row r="7" spans="1:11" s="29" customFormat="1" ht="26.25">
      <c r="A7" s="26"/>
      <c r="B7" s="27" t="str">
        <f>1!B7</f>
        <v>Groove 1</v>
      </c>
      <c r="C7" s="27" t="str">
        <f>1!C7</f>
        <v>Groove 2</v>
      </c>
      <c r="D7" s="27" t="str">
        <f>1!D7</f>
        <v>Groove 3</v>
      </c>
      <c r="E7" s="27" t="str">
        <f>1!E7</f>
        <v>Land 2</v>
      </c>
      <c r="F7" s="27" t="str">
        <f>1!F7</f>
        <v>Land 3</v>
      </c>
      <c r="G7" s="27" t="str">
        <f>1!G7</f>
        <v>Under-crown</v>
      </c>
      <c r="H7" s="27" t="str">
        <f>1!H7</f>
        <v>Thrust</v>
      </c>
      <c r="I7" s="27" t="str">
        <f>1!I7</f>
        <v>Anti-thrust</v>
      </c>
      <c r="J7" s="28" t="str">
        <f>1!J7</f>
        <v>Average Skirt</v>
      </c>
      <c r="K7" s="28" t="str">
        <f>1!K7</f>
        <v>WPD</v>
      </c>
    </row>
    <row r="8" spans="1:11" ht="12.75">
      <c r="A8" s="22" t="str">
        <f>IF(1!A8&lt;&gt;"",1!A8,"")</f>
        <v>KOBRINETZ</v>
      </c>
      <c r="B8" s="30"/>
      <c r="C8" s="30"/>
      <c r="D8" s="30"/>
      <c r="E8" s="30"/>
      <c r="F8" s="30"/>
      <c r="G8" s="30"/>
      <c r="H8" s="30"/>
      <c r="I8" s="30"/>
      <c r="J8" s="10">
        <f aca="true" t="shared" si="0" ref="J8:J27">IF(ISERR(AVERAGE(H8:I8)),"",AVERAGE(H8:I8))</f>
      </c>
      <c r="K8" s="30">
        <f>IF(ISBLANK(1!A8),"",weighting!$B$2*B8+weighting!$C$2*C8+weighting!$D$2*D8+weighting!$E$2*E8+weighting!$F$2*F8+weighting!$G$2*G8+weighting!$J$2*J8)</f>
        <v>0</v>
      </c>
    </row>
    <row r="9" spans="1:11" ht="12.75">
      <c r="A9" s="22" t="str">
        <f>IF(1!A9&lt;&gt;"",1!A9,"")</f>
        <v>TSCHIRHART</v>
      </c>
      <c r="B9" s="30"/>
      <c r="C9" s="30"/>
      <c r="D9" s="30"/>
      <c r="E9" s="30"/>
      <c r="F9" s="30"/>
      <c r="G9" s="30"/>
      <c r="H9" s="30"/>
      <c r="I9" s="30"/>
      <c r="J9" s="10">
        <f t="shared" si="0"/>
      </c>
      <c r="K9" s="30">
        <f>IF(ISBLANK(1!A9),"",weighting!$B$2*B9+weighting!$C$2*C9+weighting!$D$2*D9+weighting!$E$2*E9+weighting!$F$2*F9+weighting!$G$2*G9+weighting!$J$2*J9)</f>
        <v>0</v>
      </c>
    </row>
    <row r="10" spans="1:11" ht="12.75">
      <c r="A10" s="22" t="str">
        <f>IF(1!A10&lt;&gt;"",1!A10,"")</f>
        <v>RAMIREZ</v>
      </c>
      <c r="B10" s="30"/>
      <c r="C10" s="30"/>
      <c r="D10" s="30"/>
      <c r="E10" s="30"/>
      <c r="F10" s="30"/>
      <c r="G10" s="30"/>
      <c r="H10" s="30"/>
      <c r="I10" s="30"/>
      <c r="J10" s="10">
        <f t="shared" si="0"/>
      </c>
      <c r="K10" s="30">
        <f>IF(ISBLANK(1!A10),"",weighting!$B$2*B10+weighting!$C$2*C10+weighting!$D$2*D10+weighting!$E$2*E10+weighting!$F$2*F10+weighting!$G$2*G10+weighting!$J$2*J10)</f>
        <v>0</v>
      </c>
    </row>
    <row r="11" spans="1:11" ht="12.75">
      <c r="A11" s="22" t="str">
        <f>IF(1!A11&lt;&gt;"",1!A11,"")</f>
        <v>CASTILLO</v>
      </c>
      <c r="B11" s="30"/>
      <c r="C11" s="30"/>
      <c r="D11" s="30"/>
      <c r="E11" s="30"/>
      <c r="F11" s="30"/>
      <c r="G11" s="30"/>
      <c r="H11" s="30"/>
      <c r="I11" s="30"/>
      <c r="J11" s="10">
        <f t="shared" si="0"/>
      </c>
      <c r="K11" s="30">
        <f>IF(ISBLANK(1!A11),"",weighting!$B$2*B11+weighting!$C$2*C11+weighting!$D$2*D11+weighting!$E$2*E11+weighting!$F$2*F11+weighting!$G$2*G11+weighting!$J$2*J11)</f>
        <v>0</v>
      </c>
    </row>
    <row r="12" spans="1:11" ht="12.75">
      <c r="A12" s="22" t="str">
        <f>IF(1!A12&lt;&gt;"",1!A12,"")</f>
        <v>LOPEZ</v>
      </c>
      <c r="B12" s="30"/>
      <c r="C12" s="30"/>
      <c r="D12" s="30"/>
      <c r="E12" s="30"/>
      <c r="F12" s="30"/>
      <c r="G12" s="30"/>
      <c r="H12" s="30"/>
      <c r="I12" s="30"/>
      <c r="J12" s="10">
        <f t="shared" si="0"/>
      </c>
      <c r="K12" s="30">
        <f>IF(ISBLANK(1!A12),"",weighting!$B$2*B12+weighting!$C$2*C12+weighting!$D$2*D12+weighting!$E$2*E12+weighting!$F$2*F12+weighting!$G$2*G12+weighting!$J$2*J12)</f>
        <v>0</v>
      </c>
    </row>
    <row r="13" spans="1:11" ht="12.75">
      <c r="A13" s="22" t="str">
        <f>IF(1!A13&lt;&gt;"",1!A13,"")</f>
        <v>GARRETT</v>
      </c>
      <c r="B13" s="30"/>
      <c r="C13" s="30"/>
      <c r="D13" s="30"/>
      <c r="E13" s="30"/>
      <c r="F13" s="30"/>
      <c r="G13" s="30"/>
      <c r="H13" s="30"/>
      <c r="I13" s="30"/>
      <c r="J13" s="10">
        <f t="shared" si="0"/>
      </c>
      <c r="K13" s="30">
        <f>IF(ISBLANK(1!A13),"",weighting!$B$2*B13+weighting!$C$2*C13+weighting!$D$2*D13+weighting!$E$2*E13+weighting!$F$2*F13+weighting!$G$2*G13+weighting!$J$2*J13)</f>
        <v>0</v>
      </c>
    </row>
    <row r="14" spans="1:11" ht="12.75">
      <c r="A14" s="22" t="str">
        <f>IF(1!A14&lt;&gt;"",1!A14,"")</f>
        <v>RODRIGUEZ</v>
      </c>
      <c r="B14" s="30"/>
      <c r="C14" s="30"/>
      <c r="D14" s="30"/>
      <c r="E14" s="30"/>
      <c r="F14" s="30"/>
      <c r="G14" s="30"/>
      <c r="H14" s="30"/>
      <c r="I14" s="30"/>
      <c r="J14" s="10">
        <f t="shared" si="0"/>
      </c>
      <c r="K14" s="30">
        <f>IF(ISBLANK(1!A14),"",weighting!$B$2*B14+weighting!$C$2*C14+weighting!$D$2*D14+weighting!$E$2*E14+weighting!$F$2*F14+weighting!$G$2*G14+weighting!$J$2*J14)</f>
        <v>0</v>
      </c>
    </row>
    <row r="15" spans="1:11" ht="12.75">
      <c r="A15" s="22" t="str">
        <f>IF(1!A15&lt;&gt;"",1!A15,"")</f>
        <v>HILLS</v>
      </c>
      <c r="B15" s="30"/>
      <c r="C15" s="30"/>
      <c r="D15" s="30"/>
      <c r="E15" s="30"/>
      <c r="F15" s="30"/>
      <c r="G15" s="30"/>
      <c r="H15" s="30"/>
      <c r="I15" s="30"/>
      <c r="J15" s="10">
        <f t="shared" si="0"/>
      </c>
      <c r="K15" s="30">
        <f>IF(ISBLANK(1!A15),"",weighting!$B$2*B15+weighting!$C$2*C15+weighting!$D$2*D15+weighting!$E$2*E15+weighting!$F$2*F15+weighting!$G$2*G15+weighting!$J$2*J15)</f>
        <v>0</v>
      </c>
    </row>
    <row r="16" spans="1:11" ht="12.75">
      <c r="A16" s="22" t="str">
        <f>IF(1!A16&lt;&gt;"",1!A16,"")</f>
        <v>CUNNIFF</v>
      </c>
      <c r="B16" s="30"/>
      <c r="C16" s="30"/>
      <c r="D16" s="30"/>
      <c r="E16" s="30"/>
      <c r="F16" s="30"/>
      <c r="G16" s="30"/>
      <c r="H16" s="30"/>
      <c r="I16" s="30"/>
      <c r="J16" s="10">
        <f t="shared" si="0"/>
      </c>
      <c r="K16" s="30">
        <f>IF(ISBLANK(1!A16),"",weighting!$B$2*B16+weighting!$C$2*C16+weighting!$D$2*D16+weighting!$E$2*E16+weighting!$F$2*F16+weighting!$G$2*G16+weighting!$J$2*J16)</f>
        <v>0</v>
      </c>
    </row>
    <row r="17" spans="1:11" ht="12.75">
      <c r="A17" s="22" t="str">
        <f>IF(1!A17&lt;&gt;"",1!A17,"")</f>
        <v>VIERA</v>
      </c>
      <c r="B17" s="30"/>
      <c r="C17" s="30"/>
      <c r="D17" s="30"/>
      <c r="E17" s="30"/>
      <c r="F17" s="30"/>
      <c r="G17" s="30"/>
      <c r="H17" s="30"/>
      <c r="I17" s="30"/>
      <c r="J17" s="10">
        <f t="shared" si="0"/>
      </c>
      <c r="K17" s="30">
        <f>IF(ISBLANK(1!A17),"",weighting!$B$2*B17+weighting!$C$2*C17+weighting!$D$2*D17+weighting!$E$2*E17+weighting!$F$2*F17+weighting!$G$2*G17+weighting!$J$2*J17)</f>
        <v>0</v>
      </c>
    </row>
    <row r="18" spans="1:11" ht="12.75">
      <c r="A18" s="22" t="str">
        <f>IF(1!A18&lt;&gt;"",1!A18,"")</f>
        <v>GARCIA, P</v>
      </c>
      <c r="B18" s="30"/>
      <c r="C18" s="30"/>
      <c r="D18" s="30"/>
      <c r="E18" s="30"/>
      <c r="F18" s="30"/>
      <c r="G18" s="30"/>
      <c r="H18" s="30"/>
      <c r="I18" s="30"/>
      <c r="J18" s="10">
        <f t="shared" si="0"/>
      </c>
      <c r="K18" s="30">
        <f>IF(ISBLANK(1!A18),"",weighting!$B$2*B18+weighting!$C$2*C18+weighting!$D$2*D18+weighting!$E$2*E18+weighting!$F$2*F18+weighting!$G$2*G18+weighting!$J$2*J18)</f>
        <v>0</v>
      </c>
    </row>
    <row r="19" spans="1:11" ht="12.75">
      <c r="A19" s="22" t="str">
        <f>IF(1!A19&lt;&gt;"",1!A19,"")</f>
        <v>GARCIA, O</v>
      </c>
      <c r="B19" s="30"/>
      <c r="C19" s="30"/>
      <c r="D19" s="30"/>
      <c r="E19" s="30"/>
      <c r="F19" s="30"/>
      <c r="G19" s="30"/>
      <c r="H19" s="30"/>
      <c r="I19" s="30"/>
      <c r="J19" s="10">
        <f t="shared" si="0"/>
      </c>
      <c r="K19" s="30">
        <f>IF(ISBLANK(1!A19),"",weighting!$B$2*B19+weighting!$C$2*C19+weighting!$D$2*D19+weighting!$E$2*E19+weighting!$F$2*F19+weighting!$G$2*G19+weighting!$J$2*J19)</f>
        <v>0</v>
      </c>
    </row>
    <row r="20" spans="1:11" ht="12.75">
      <c r="A20" s="22">
        <f>IF(1!A20&lt;&gt;"",1!A20,"")</f>
      </c>
      <c r="B20" s="30"/>
      <c r="C20" s="30"/>
      <c r="D20" s="30"/>
      <c r="E20" s="30"/>
      <c r="F20" s="30"/>
      <c r="G20" s="30"/>
      <c r="H20" s="30"/>
      <c r="I20" s="30"/>
      <c r="J20" s="10">
        <f t="shared" si="0"/>
      </c>
      <c r="K20" s="30">
        <f>IF(ISBLANK(1!A20),"",weighting!$B$2*B20+weighting!$C$2*C20+weighting!$D$2*D20+weighting!$E$2*E20+weighting!$F$2*F20+weighting!$G$2*G20+weighting!$J$2*J20)</f>
      </c>
    </row>
    <row r="21" spans="1:11" ht="12.75">
      <c r="A21" s="22" t="str">
        <f>IF(1!A21&lt;&gt;"",1!A21,"")</f>
        <v>ADAMS</v>
      </c>
      <c r="B21" s="30"/>
      <c r="C21" s="30"/>
      <c r="D21" s="30"/>
      <c r="E21" s="30"/>
      <c r="F21" s="30"/>
      <c r="G21" s="30"/>
      <c r="H21" s="30"/>
      <c r="I21" s="30"/>
      <c r="J21" s="10">
        <f t="shared" si="0"/>
      </c>
      <c r="K21" s="30">
        <f>IF(ISBLANK(1!A21),"",weighting!$B$2*B21+weighting!$C$2*C21+weighting!$D$2*D21+weighting!$E$2*E21+weighting!$F$2*F21+weighting!$G$2*G21+weighting!$J$2*J21)</f>
        <v>0</v>
      </c>
    </row>
    <row r="22" spans="1:11" ht="12.75">
      <c r="A22" s="22" t="str">
        <f>IF(1!A22&lt;&gt;"",1!A22,"")</f>
        <v>WALKER</v>
      </c>
      <c r="B22" s="30"/>
      <c r="C22" s="30"/>
      <c r="D22" s="30"/>
      <c r="E22" s="30"/>
      <c r="F22" s="30"/>
      <c r="G22" s="30"/>
      <c r="H22" s="30"/>
      <c r="I22" s="30"/>
      <c r="J22" s="10">
        <f t="shared" si="0"/>
      </c>
      <c r="K22" s="30">
        <f>IF(ISBLANK(1!A22),"",weighting!$B$2*B22+weighting!$C$2*C22+weighting!$D$2*D22+weighting!$E$2*E22+weighting!$F$2*F22+weighting!$G$2*G22+weighting!$J$2*J22)</f>
        <v>0</v>
      </c>
    </row>
    <row r="23" spans="1:11" ht="12.75">
      <c r="A23" s="22" t="str">
        <f>IF(1!A23&lt;&gt;"",1!A23,"")</f>
        <v>CAPRONI</v>
      </c>
      <c r="B23" s="30"/>
      <c r="C23" s="30"/>
      <c r="D23" s="30"/>
      <c r="E23" s="30"/>
      <c r="F23" s="30"/>
      <c r="G23" s="30"/>
      <c r="H23" s="30"/>
      <c r="I23" s="30"/>
      <c r="J23" s="10">
        <f t="shared" si="0"/>
      </c>
      <c r="K23" s="30">
        <f>IF(ISBLANK(1!A23),"",weighting!$B$2*B23+weighting!$C$2*C23+weighting!$D$2*D23+weighting!$E$2*E23+weighting!$F$2*F23+weighting!$G$2*G23+weighting!$J$2*J23)</f>
        <v>0</v>
      </c>
    </row>
    <row r="24" spans="1:11" ht="12.75">
      <c r="A24" s="22">
        <f>IF(1!A24&lt;&gt;"",1!A24,"")</f>
      </c>
      <c r="B24" s="30"/>
      <c r="C24" s="30"/>
      <c r="D24" s="30"/>
      <c r="E24" s="30"/>
      <c r="F24" s="30"/>
      <c r="G24" s="30"/>
      <c r="H24" s="30"/>
      <c r="I24" s="30"/>
      <c r="J24" s="10">
        <f t="shared" si="0"/>
      </c>
      <c r="K24" s="30">
        <f>IF(ISBLANK(1!A24),"",weighting!$B$2*B24+weighting!$C$2*C24+weighting!$D$2*D24+weighting!$E$2*E24+weighting!$F$2*F24+weighting!$G$2*G24+weighting!$J$2*J24)</f>
      </c>
    </row>
    <row r="25" spans="1:11" ht="12.75">
      <c r="A25" s="22">
        <f>IF(1!A25&lt;&gt;"",1!A25,"")</f>
      </c>
      <c r="B25" s="30"/>
      <c r="C25" s="30"/>
      <c r="D25" s="30"/>
      <c r="E25" s="30"/>
      <c r="F25" s="30"/>
      <c r="G25" s="30"/>
      <c r="H25" s="30"/>
      <c r="I25" s="30"/>
      <c r="J25" s="10">
        <f t="shared" si="0"/>
      </c>
      <c r="K25" s="30">
        <f>IF(ISBLANK(1!A25),"",weighting!$B$2*B25+weighting!$C$2*C25+weighting!$D$2*D25+weighting!$E$2*E25+weighting!$F$2*F25+weighting!$G$2*G25+weighting!$J$2*J25)</f>
      </c>
    </row>
    <row r="26" spans="1:11" ht="12.75">
      <c r="A26" s="22">
        <f>IF(1!A26&lt;&gt;"",1!A26,"")</f>
      </c>
      <c r="B26" s="30"/>
      <c r="C26" s="30"/>
      <c r="D26" s="30"/>
      <c r="E26" s="30"/>
      <c r="F26" s="30"/>
      <c r="G26" s="30"/>
      <c r="H26" s="30"/>
      <c r="I26" s="30"/>
      <c r="J26" s="10">
        <f t="shared" si="0"/>
      </c>
      <c r="K26" s="30">
        <f>IF(ISBLANK(1!A26),"",weighting!$B$2*B26+weighting!$C$2*C26+weighting!$D$2*D26+weighting!$E$2*E26+weighting!$F$2*F26+weighting!$G$2*G26+weighting!$J$2*J26)</f>
      </c>
    </row>
    <row r="27" spans="1:11" ht="12.75">
      <c r="A27" s="22">
        <f>IF(1!A27&lt;&gt;"",1!A27,"")</f>
      </c>
      <c r="B27" s="30"/>
      <c r="C27" s="30"/>
      <c r="D27" s="30"/>
      <c r="E27" s="30"/>
      <c r="F27" s="30"/>
      <c r="G27" s="30"/>
      <c r="H27" s="30"/>
      <c r="I27" s="30"/>
      <c r="J27" s="10">
        <f t="shared" si="0"/>
      </c>
      <c r="K27" s="30">
        <f>IF(ISBLANK(1!A27),"",weighting!$B$2*B27+weighting!$C$2*C27+weighting!$D$2*D27+weighting!$E$2*E27+weighting!$F$2*F27+weighting!$G$2*G27+weighting!$J$2*J27)</f>
      </c>
    </row>
    <row r="28" spans="1:11" ht="12.75">
      <c r="A28" s="7" t="s">
        <v>0</v>
      </c>
      <c r="B28" s="8">
        <f aca="true" t="shared" si="1" ref="B28:K28">IF(COUNTBLANK(B8:B27)=20,"",MAX(B8:B27))</f>
      </c>
      <c r="C28" s="8">
        <f t="shared" si="1"/>
      </c>
      <c r="D28" s="8">
        <f t="shared" si="1"/>
      </c>
      <c r="E28" s="8">
        <f t="shared" si="1"/>
      </c>
      <c r="F28" s="8">
        <f t="shared" si="1"/>
      </c>
      <c r="G28" s="8">
        <f t="shared" si="1"/>
      </c>
      <c r="H28" s="8">
        <f t="shared" si="1"/>
      </c>
      <c r="I28" s="8">
        <f t="shared" si="1"/>
      </c>
      <c r="J28" s="8">
        <f t="shared" si="1"/>
      </c>
      <c r="K28" s="8">
        <f t="shared" si="1"/>
        <v>0</v>
      </c>
    </row>
    <row r="29" spans="1:11" ht="12.75">
      <c r="A29" s="7" t="s">
        <v>1</v>
      </c>
      <c r="B29" s="8">
        <f aca="true" t="shared" si="2" ref="B29:K29">IF(COUNTBLANK(B8:B27)=20,"",MIN(B8:B27))</f>
      </c>
      <c r="C29" s="8">
        <f t="shared" si="2"/>
      </c>
      <c r="D29" s="8">
        <f t="shared" si="2"/>
      </c>
      <c r="E29" s="8">
        <f t="shared" si="2"/>
      </c>
      <c r="F29" s="8">
        <f t="shared" si="2"/>
      </c>
      <c r="G29" s="8">
        <f t="shared" si="2"/>
      </c>
      <c r="H29" s="8">
        <f t="shared" si="2"/>
      </c>
      <c r="I29" s="8">
        <f t="shared" si="2"/>
      </c>
      <c r="J29" s="8">
        <f t="shared" si="2"/>
      </c>
      <c r="K29" s="8">
        <f t="shared" si="2"/>
        <v>0</v>
      </c>
    </row>
    <row r="30" spans="1:11" ht="12.75">
      <c r="A30" s="7" t="s">
        <v>2</v>
      </c>
      <c r="B30" s="8">
        <f aca="true" t="shared" si="3" ref="B30:K30">IF(ISERR(AVERAGE(B8:B27)),"",AVERAGE(B8:B27))</f>
      </c>
      <c r="C30" s="8">
        <f t="shared" si="3"/>
      </c>
      <c r="D30" s="8">
        <f t="shared" si="3"/>
      </c>
      <c r="E30" s="8">
        <f t="shared" si="3"/>
      </c>
      <c r="F30" s="8">
        <f t="shared" si="3"/>
      </c>
      <c r="G30" s="8">
        <f t="shared" si="3"/>
      </c>
      <c r="H30" s="8">
        <f t="shared" si="3"/>
      </c>
      <c r="I30" s="8">
        <f t="shared" si="3"/>
      </c>
      <c r="J30" s="8">
        <f t="shared" si="3"/>
      </c>
      <c r="K30" s="8">
        <f t="shared" si="3"/>
        <v>0</v>
      </c>
    </row>
    <row r="31" spans="1:11" ht="12.75">
      <c r="A31" s="7" t="s">
        <v>3</v>
      </c>
      <c r="B31" s="8">
        <f aca="true" t="shared" si="4" ref="B31:K31">IF(ISERR(STDEV(B8:B27)),"",STDEV(B8:B27))</f>
      </c>
      <c r="C31" s="8">
        <f t="shared" si="4"/>
      </c>
      <c r="D31" s="8">
        <f t="shared" si="4"/>
      </c>
      <c r="E31" s="8">
        <f t="shared" si="4"/>
      </c>
      <c r="F31" s="8">
        <f t="shared" si="4"/>
      </c>
      <c r="G31" s="8">
        <f t="shared" si="4"/>
      </c>
      <c r="H31" s="8">
        <f t="shared" si="4"/>
      </c>
      <c r="I31" s="8">
        <f t="shared" si="4"/>
      </c>
      <c r="J31" s="8">
        <f t="shared" si="4"/>
      </c>
      <c r="K31" s="8">
        <f t="shared" si="4"/>
        <v>0</v>
      </c>
    </row>
    <row r="32" spans="2:10" ht="12">
      <c r="B32" s="13"/>
      <c r="C32" s="13"/>
      <c r="D32" s="13"/>
      <c r="E32" s="13"/>
      <c r="F32" s="13"/>
      <c r="G32" s="13"/>
      <c r="H32" s="13"/>
      <c r="I32" s="14"/>
      <c r="J32" s="15"/>
    </row>
    <row r="33" ht="12">
      <c r="C33" s="13"/>
    </row>
    <row r="34" spans="1:10" ht="12.75">
      <c r="A34" s="2" t="s">
        <v>11</v>
      </c>
      <c r="B34" s="21">
        <f>B4</f>
        <v>5</v>
      </c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1"/>
      <c r="B35" s="35" t="s">
        <v>13</v>
      </c>
      <c r="C35" s="35"/>
      <c r="D35" s="35"/>
      <c r="E35" s="35"/>
      <c r="F35" s="35"/>
      <c r="G35" s="35"/>
      <c r="H35" s="35"/>
      <c r="I35" s="35"/>
      <c r="J35" s="35"/>
    </row>
    <row r="36" spans="1:10" ht="12.75">
      <c r="A36" s="1"/>
      <c r="B36" s="34"/>
      <c r="C36" s="34"/>
      <c r="D36" s="34"/>
      <c r="E36" s="34"/>
      <c r="F36" s="34"/>
      <c r="G36" s="34"/>
      <c r="H36" s="34"/>
      <c r="I36" s="34"/>
      <c r="J36" s="34"/>
    </row>
    <row r="37" spans="1:13" s="29" customFormat="1" ht="26.25">
      <c r="A37" s="26"/>
      <c r="B37" s="27" t="str">
        <f aca="true" t="shared" si="5" ref="B37:J37">B7</f>
        <v>Groove 1</v>
      </c>
      <c r="C37" s="27" t="str">
        <f t="shared" si="5"/>
        <v>Groove 2</v>
      </c>
      <c r="D37" s="27" t="str">
        <f t="shared" si="5"/>
        <v>Groove 3</v>
      </c>
      <c r="E37" s="27" t="str">
        <f t="shared" si="5"/>
        <v>Land 2</v>
      </c>
      <c r="F37" s="27" t="str">
        <f t="shared" si="5"/>
        <v>Land 3</v>
      </c>
      <c r="G37" s="27" t="str">
        <f t="shared" si="5"/>
        <v>Under-crown</v>
      </c>
      <c r="H37" s="27" t="str">
        <f t="shared" si="5"/>
        <v>Thrust</v>
      </c>
      <c r="I37" s="27" t="str">
        <f t="shared" si="5"/>
        <v>Anti-thrust</v>
      </c>
      <c r="J37" s="28" t="str">
        <f t="shared" si="5"/>
        <v>Average Skirt</v>
      </c>
      <c r="K37" s="28" t="s">
        <v>26</v>
      </c>
      <c r="L37" s="28" t="s">
        <v>2</v>
      </c>
      <c r="M37" s="28" t="s">
        <v>4</v>
      </c>
    </row>
    <row r="38" spans="1:17" ht="12.75">
      <c r="A38" s="22" t="str">
        <f aca="true" t="shared" si="6" ref="A38:A57">IF(A8&lt;&gt;"",A8,"")</f>
        <v>KOBRINETZ</v>
      </c>
      <c r="B38" s="10">
        <f aca="true" t="shared" si="7" ref="B38:K53">IF(ISNUMBER(B8),IF(B$31=0,0,(B8-B$30)/B$31),"")</f>
      </c>
      <c r="C38" s="10">
        <f t="shared" si="7"/>
      </c>
      <c r="D38" s="10">
        <f t="shared" si="7"/>
      </c>
      <c r="E38" s="10">
        <f t="shared" si="7"/>
      </c>
      <c r="F38" s="10">
        <f t="shared" si="7"/>
      </c>
      <c r="G38" s="10">
        <f t="shared" si="7"/>
      </c>
      <c r="H38" s="10">
        <f t="shared" si="7"/>
      </c>
      <c r="I38" s="10">
        <f t="shared" si="7"/>
      </c>
      <c r="J38" s="10">
        <f t="shared" si="7"/>
      </c>
      <c r="K38" s="10">
        <f t="shared" si="7"/>
        <v>0</v>
      </c>
      <c r="L38" s="10">
        <f aca="true" t="shared" si="8" ref="L38:L57">IF(ISERR(AVERAGE(B38:K38)),"",AVERAGE(B38:K38))</f>
        <v>0</v>
      </c>
      <c r="M38" s="10">
        <f aca="true" t="shared" si="9" ref="M38:M57">IF(ISERR(STDEV(B38:K38)),"",STDEV(B38:K38))</f>
      </c>
      <c r="N38" s="23"/>
      <c r="O38" s="23"/>
      <c r="P38" s="23"/>
      <c r="Q38" s="23"/>
    </row>
    <row r="39" spans="1:13" ht="12.75">
      <c r="A39" s="22" t="str">
        <f t="shared" si="6"/>
        <v>TSCHIRHART</v>
      </c>
      <c r="B39" s="10">
        <f t="shared" si="7"/>
      </c>
      <c r="C39" s="10">
        <f t="shared" si="7"/>
      </c>
      <c r="D39" s="10">
        <f t="shared" si="7"/>
      </c>
      <c r="E39" s="10">
        <f t="shared" si="7"/>
      </c>
      <c r="F39" s="10">
        <f t="shared" si="7"/>
      </c>
      <c r="G39" s="10">
        <f t="shared" si="7"/>
      </c>
      <c r="H39" s="10">
        <f t="shared" si="7"/>
      </c>
      <c r="I39" s="10">
        <f t="shared" si="7"/>
      </c>
      <c r="J39" s="10">
        <f t="shared" si="7"/>
      </c>
      <c r="K39" s="10">
        <f t="shared" si="7"/>
        <v>0</v>
      </c>
      <c r="L39" s="10">
        <f t="shared" si="8"/>
        <v>0</v>
      </c>
      <c r="M39" s="10">
        <f t="shared" si="9"/>
      </c>
    </row>
    <row r="40" spans="1:13" ht="12.75">
      <c r="A40" s="22" t="str">
        <f t="shared" si="6"/>
        <v>RAMIREZ</v>
      </c>
      <c r="B40" s="10">
        <f t="shared" si="7"/>
      </c>
      <c r="C40" s="10">
        <f t="shared" si="7"/>
      </c>
      <c r="D40" s="10">
        <f t="shared" si="7"/>
      </c>
      <c r="E40" s="10">
        <f t="shared" si="7"/>
      </c>
      <c r="F40" s="10">
        <f t="shared" si="7"/>
      </c>
      <c r="G40" s="10">
        <f t="shared" si="7"/>
      </c>
      <c r="H40" s="10">
        <f t="shared" si="7"/>
      </c>
      <c r="I40" s="10">
        <f t="shared" si="7"/>
      </c>
      <c r="J40" s="10">
        <f t="shared" si="7"/>
      </c>
      <c r="K40" s="10">
        <f t="shared" si="7"/>
        <v>0</v>
      </c>
      <c r="L40" s="10">
        <f t="shared" si="8"/>
        <v>0</v>
      </c>
      <c r="M40" s="10">
        <f t="shared" si="9"/>
      </c>
    </row>
    <row r="41" spans="1:13" ht="12.75">
      <c r="A41" s="22" t="str">
        <f t="shared" si="6"/>
        <v>CASTILLO</v>
      </c>
      <c r="B41" s="10">
        <f t="shared" si="7"/>
      </c>
      <c r="C41" s="10">
        <f t="shared" si="7"/>
      </c>
      <c r="D41" s="10">
        <f t="shared" si="7"/>
      </c>
      <c r="E41" s="10">
        <f t="shared" si="7"/>
      </c>
      <c r="F41" s="10">
        <f t="shared" si="7"/>
      </c>
      <c r="G41" s="10">
        <f t="shared" si="7"/>
      </c>
      <c r="H41" s="10">
        <f t="shared" si="7"/>
      </c>
      <c r="I41" s="10">
        <f t="shared" si="7"/>
      </c>
      <c r="J41" s="10">
        <f t="shared" si="7"/>
      </c>
      <c r="K41" s="10">
        <f t="shared" si="7"/>
        <v>0</v>
      </c>
      <c r="L41" s="10">
        <f t="shared" si="8"/>
        <v>0</v>
      </c>
      <c r="M41" s="10">
        <f t="shared" si="9"/>
      </c>
    </row>
    <row r="42" spans="1:13" ht="12.75">
      <c r="A42" s="22" t="str">
        <f t="shared" si="6"/>
        <v>LOPEZ</v>
      </c>
      <c r="B42" s="10">
        <f t="shared" si="7"/>
      </c>
      <c r="C42" s="10">
        <f t="shared" si="7"/>
      </c>
      <c r="D42" s="10">
        <f t="shared" si="7"/>
      </c>
      <c r="E42" s="10">
        <f t="shared" si="7"/>
      </c>
      <c r="F42" s="10">
        <f t="shared" si="7"/>
      </c>
      <c r="G42" s="10">
        <f t="shared" si="7"/>
      </c>
      <c r="H42" s="10">
        <f t="shared" si="7"/>
      </c>
      <c r="I42" s="10">
        <f t="shared" si="7"/>
      </c>
      <c r="J42" s="10">
        <f t="shared" si="7"/>
      </c>
      <c r="K42" s="10">
        <f t="shared" si="7"/>
        <v>0</v>
      </c>
      <c r="L42" s="10">
        <f t="shared" si="8"/>
        <v>0</v>
      </c>
      <c r="M42" s="10">
        <f t="shared" si="9"/>
      </c>
    </row>
    <row r="43" spans="1:13" ht="12.75">
      <c r="A43" s="22" t="str">
        <f t="shared" si="6"/>
        <v>GARRETT</v>
      </c>
      <c r="B43" s="10">
        <f t="shared" si="7"/>
      </c>
      <c r="C43" s="10">
        <f t="shared" si="7"/>
      </c>
      <c r="D43" s="10">
        <f t="shared" si="7"/>
      </c>
      <c r="E43" s="10">
        <f t="shared" si="7"/>
      </c>
      <c r="F43" s="10">
        <f t="shared" si="7"/>
      </c>
      <c r="G43" s="10">
        <f t="shared" si="7"/>
      </c>
      <c r="H43" s="10">
        <f t="shared" si="7"/>
      </c>
      <c r="I43" s="10">
        <f t="shared" si="7"/>
      </c>
      <c r="J43" s="10">
        <f t="shared" si="7"/>
      </c>
      <c r="K43" s="10">
        <f t="shared" si="7"/>
        <v>0</v>
      </c>
      <c r="L43" s="10">
        <f t="shared" si="8"/>
        <v>0</v>
      </c>
      <c r="M43" s="10">
        <f t="shared" si="9"/>
      </c>
    </row>
    <row r="44" spans="1:13" ht="12.75">
      <c r="A44" s="22" t="str">
        <f t="shared" si="6"/>
        <v>RODRIGUEZ</v>
      </c>
      <c r="B44" s="10">
        <f t="shared" si="7"/>
      </c>
      <c r="C44" s="10">
        <f t="shared" si="7"/>
      </c>
      <c r="D44" s="10">
        <f t="shared" si="7"/>
      </c>
      <c r="E44" s="10">
        <f t="shared" si="7"/>
      </c>
      <c r="F44" s="10">
        <f t="shared" si="7"/>
      </c>
      <c r="G44" s="10">
        <f t="shared" si="7"/>
      </c>
      <c r="H44" s="10">
        <f t="shared" si="7"/>
      </c>
      <c r="I44" s="10">
        <f t="shared" si="7"/>
      </c>
      <c r="J44" s="10">
        <f t="shared" si="7"/>
      </c>
      <c r="K44" s="10">
        <f t="shared" si="7"/>
        <v>0</v>
      </c>
      <c r="L44" s="10">
        <f t="shared" si="8"/>
        <v>0</v>
      </c>
      <c r="M44" s="10">
        <f t="shared" si="9"/>
      </c>
    </row>
    <row r="45" spans="1:13" ht="12.75">
      <c r="A45" s="22" t="str">
        <f t="shared" si="6"/>
        <v>HILLS</v>
      </c>
      <c r="B45" s="10">
        <f t="shared" si="7"/>
      </c>
      <c r="C45" s="10">
        <f t="shared" si="7"/>
      </c>
      <c r="D45" s="10">
        <f t="shared" si="7"/>
      </c>
      <c r="E45" s="10">
        <f t="shared" si="7"/>
      </c>
      <c r="F45" s="10">
        <f t="shared" si="7"/>
      </c>
      <c r="G45" s="10">
        <f t="shared" si="7"/>
      </c>
      <c r="H45" s="10">
        <f t="shared" si="7"/>
      </c>
      <c r="I45" s="10">
        <f t="shared" si="7"/>
      </c>
      <c r="J45" s="10">
        <f t="shared" si="7"/>
      </c>
      <c r="K45" s="10">
        <f t="shared" si="7"/>
        <v>0</v>
      </c>
      <c r="L45" s="10">
        <f t="shared" si="8"/>
        <v>0</v>
      </c>
      <c r="M45" s="10">
        <f t="shared" si="9"/>
      </c>
    </row>
    <row r="46" spans="1:13" ht="12.75">
      <c r="A46" s="22" t="str">
        <f t="shared" si="6"/>
        <v>CUNNIFF</v>
      </c>
      <c r="B46" s="10">
        <f t="shared" si="7"/>
      </c>
      <c r="C46" s="10">
        <f t="shared" si="7"/>
      </c>
      <c r="D46" s="10">
        <f t="shared" si="7"/>
      </c>
      <c r="E46" s="10">
        <f t="shared" si="7"/>
      </c>
      <c r="F46" s="10">
        <f t="shared" si="7"/>
      </c>
      <c r="G46" s="10">
        <f t="shared" si="7"/>
      </c>
      <c r="H46" s="10">
        <f t="shared" si="7"/>
      </c>
      <c r="I46" s="10">
        <f t="shared" si="7"/>
      </c>
      <c r="J46" s="10">
        <f t="shared" si="7"/>
      </c>
      <c r="K46" s="10">
        <f t="shared" si="7"/>
        <v>0</v>
      </c>
      <c r="L46" s="10">
        <f t="shared" si="8"/>
        <v>0</v>
      </c>
      <c r="M46" s="10">
        <f t="shared" si="9"/>
      </c>
    </row>
    <row r="47" spans="1:13" ht="12.75">
      <c r="A47" s="22" t="str">
        <f t="shared" si="6"/>
        <v>VIERA</v>
      </c>
      <c r="B47" s="10">
        <f t="shared" si="7"/>
      </c>
      <c r="C47" s="10">
        <f t="shared" si="7"/>
      </c>
      <c r="D47" s="10">
        <f t="shared" si="7"/>
      </c>
      <c r="E47" s="10">
        <f t="shared" si="7"/>
      </c>
      <c r="F47" s="10">
        <f t="shared" si="7"/>
      </c>
      <c r="G47" s="10">
        <f t="shared" si="7"/>
      </c>
      <c r="H47" s="10">
        <f t="shared" si="7"/>
      </c>
      <c r="I47" s="10">
        <f t="shared" si="7"/>
      </c>
      <c r="J47" s="10">
        <f t="shared" si="7"/>
      </c>
      <c r="K47" s="10">
        <f t="shared" si="7"/>
        <v>0</v>
      </c>
      <c r="L47" s="10">
        <f t="shared" si="8"/>
        <v>0</v>
      </c>
      <c r="M47" s="10">
        <f t="shared" si="9"/>
      </c>
    </row>
    <row r="48" spans="1:13" ht="12.75">
      <c r="A48" s="22" t="str">
        <f t="shared" si="6"/>
        <v>GARCIA, P</v>
      </c>
      <c r="B48" s="10">
        <f t="shared" si="7"/>
      </c>
      <c r="C48" s="10">
        <f t="shared" si="7"/>
      </c>
      <c r="D48" s="10">
        <f t="shared" si="7"/>
      </c>
      <c r="E48" s="10">
        <f t="shared" si="7"/>
      </c>
      <c r="F48" s="10">
        <f t="shared" si="7"/>
      </c>
      <c r="G48" s="10">
        <f t="shared" si="7"/>
      </c>
      <c r="H48" s="10">
        <f t="shared" si="7"/>
      </c>
      <c r="I48" s="10">
        <f t="shared" si="7"/>
      </c>
      <c r="J48" s="10">
        <f t="shared" si="7"/>
      </c>
      <c r="K48" s="10">
        <f t="shared" si="7"/>
        <v>0</v>
      </c>
      <c r="L48" s="10">
        <f t="shared" si="8"/>
        <v>0</v>
      </c>
      <c r="M48" s="10">
        <f t="shared" si="9"/>
      </c>
    </row>
    <row r="49" spans="1:13" ht="12.75">
      <c r="A49" s="22" t="str">
        <f t="shared" si="6"/>
        <v>GARCIA, O</v>
      </c>
      <c r="B49" s="10">
        <f t="shared" si="7"/>
      </c>
      <c r="C49" s="10">
        <f t="shared" si="7"/>
      </c>
      <c r="D49" s="10">
        <f t="shared" si="7"/>
      </c>
      <c r="E49" s="10">
        <f t="shared" si="7"/>
      </c>
      <c r="F49" s="10">
        <f t="shared" si="7"/>
      </c>
      <c r="G49" s="10">
        <f t="shared" si="7"/>
      </c>
      <c r="H49" s="10">
        <f t="shared" si="7"/>
      </c>
      <c r="I49" s="10">
        <f t="shared" si="7"/>
      </c>
      <c r="J49" s="10">
        <f t="shared" si="7"/>
      </c>
      <c r="K49" s="10">
        <f t="shared" si="7"/>
        <v>0</v>
      </c>
      <c r="L49" s="10">
        <f t="shared" si="8"/>
        <v>0</v>
      </c>
      <c r="M49" s="10">
        <f t="shared" si="9"/>
      </c>
    </row>
    <row r="50" spans="1:13" ht="12.75">
      <c r="A50" s="22">
        <f t="shared" si="6"/>
      </c>
      <c r="B50" s="10">
        <f t="shared" si="7"/>
      </c>
      <c r="C50" s="10">
        <f t="shared" si="7"/>
      </c>
      <c r="D50" s="10">
        <f t="shared" si="7"/>
      </c>
      <c r="E50" s="10">
        <f t="shared" si="7"/>
      </c>
      <c r="F50" s="10">
        <f t="shared" si="7"/>
      </c>
      <c r="G50" s="10">
        <f t="shared" si="7"/>
      </c>
      <c r="H50" s="10">
        <f t="shared" si="7"/>
      </c>
      <c r="I50" s="10">
        <f t="shared" si="7"/>
      </c>
      <c r="J50" s="10">
        <f t="shared" si="7"/>
      </c>
      <c r="K50" s="10">
        <f t="shared" si="7"/>
      </c>
      <c r="L50" s="10">
        <f t="shared" si="8"/>
      </c>
      <c r="M50" s="10">
        <f t="shared" si="9"/>
      </c>
    </row>
    <row r="51" spans="1:13" ht="12.75">
      <c r="A51" s="22" t="str">
        <f t="shared" si="6"/>
        <v>ADAMS</v>
      </c>
      <c r="B51" s="10">
        <f t="shared" si="7"/>
      </c>
      <c r="C51" s="10">
        <f t="shared" si="7"/>
      </c>
      <c r="D51" s="10">
        <f t="shared" si="7"/>
      </c>
      <c r="E51" s="10">
        <f t="shared" si="7"/>
      </c>
      <c r="F51" s="10">
        <f t="shared" si="7"/>
      </c>
      <c r="G51" s="10">
        <f t="shared" si="7"/>
      </c>
      <c r="H51" s="10">
        <f t="shared" si="7"/>
      </c>
      <c r="I51" s="10">
        <f t="shared" si="7"/>
      </c>
      <c r="J51" s="10">
        <f t="shared" si="7"/>
      </c>
      <c r="K51" s="10">
        <f t="shared" si="7"/>
        <v>0</v>
      </c>
      <c r="L51" s="10">
        <f t="shared" si="8"/>
        <v>0</v>
      </c>
      <c r="M51" s="10">
        <f t="shared" si="9"/>
      </c>
    </row>
    <row r="52" spans="1:13" ht="12.75">
      <c r="A52" s="22" t="str">
        <f t="shared" si="6"/>
        <v>WALKER</v>
      </c>
      <c r="B52" s="10">
        <f t="shared" si="7"/>
      </c>
      <c r="C52" s="10">
        <f t="shared" si="7"/>
      </c>
      <c r="D52" s="10">
        <f t="shared" si="7"/>
      </c>
      <c r="E52" s="10">
        <f t="shared" si="7"/>
      </c>
      <c r="F52" s="10">
        <f t="shared" si="7"/>
      </c>
      <c r="G52" s="10">
        <f t="shared" si="7"/>
      </c>
      <c r="H52" s="10">
        <f t="shared" si="7"/>
      </c>
      <c r="I52" s="10">
        <f t="shared" si="7"/>
      </c>
      <c r="J52" s="10">
        <f t="shared" si="7"/>
      </c>
      <c r="K52" s="10">
        <f t="shared" si="7"/>
        <v>0</v>
      </c>
      <c r="L52" s="10">
        <f t="shared" si="8"/>
        <v>0</v>
      </c>
      <c r="M52" s="10">
        <f t="shared" si="9"/>
      </c>
    </row>
    <row r="53" spans="1:13" ht="12.75">
      <c r="A53" s="22" t="str">
        <f t="shared" si="6"/>
        <v>CAPRONI</v>
      </c>
      <c r="B53" s="10">
        <f t="shared" si="7"/>
      </c>
      <c r="C53" s="10">
        <f t="shared" si="7"/>
      </c>
      <c r="D53" s="10">
        <f t="shared" si="7"/>
      </c>
      <c r="E53" s="10">
        <f t="shared" si="7"/>
      </c>
      <c r="F53" s="10">
        <f t="shared" si="7"/>
      </c>
      <c r="G53" s="10">
        <f t="shared" si="7"/>
      </c>
      <c r="H53" s="10">
        <f t="shared" si="7"/>
      </c>
      <c r="I53" s="10">
        <f t="shared" si="7"/>
      </c>
      <c r="J53" s="10">
        <f t="shared" si="7"/>
      </c>
      <c r="K53" s="10">
        <f t="shared" si="7"/>
        <v>0</v>
      </c>
      <c r="L53" s="10">
        <f t="shared" si="8"/>
        <v>0</v>
      </c>
      <c r="M53" s="10">
        <f t="shared" si="9"/>
      </c>
    </row>
    <row r="54" spans="1:13" ht="12.75">
      <c r="A54" s="22">
        <f t="shared" si="6"/>
      </c>
      <c r="B54" s="10">
        <f aca="true" t="shared" si="10" ref="B54:K57">IF(ISNUMBER(B24),IF(B$31=0,0,(B24-B$30)/B$31),"")</f>
      </c>
      <c r="C54" s="10">
        <f t="shared" si="10"/>
      </c>
      <c r="D54" s="10">
        <f t="shared" si="10"/>
      </c>
      <c r="E54" s="10">
        <f t="shared" si="10"/>
      </c>
      <c r="F54" s="10">
        <f t="shared" si="10"/>
      </c>
      <c r="G54" s="10">
        <f t="shared" si="10"/>
      </c>
      <c r="H54" s="10">
        <f t="shared" si="10"/>
      </c>
      <c r="I54" s="10">
        <f t="shared" si="10"/>
      </c>
      <c r="J54" s="10">
        <f t="shared" si="10"/>
      </c>
      <c r="K54" s="10">
        <f t="shared" si="10"/>
      </c>
      <c r="L54" s="10">
        <f t="shared" si="8"/>
      </c>
      <c r="M54" s="10">
        <f t="shared" si="9"/>
      </c>
    </row>
    <row r="55" spans="1:13" ht="12.75">
      <c r="A55" s="22">
        <f t="shared" si="6"/>
      </c>
      <c r="B55" s="10">
        <f t="shared" si="10"/>
      </c>
      <c r="C55" s="10">
        <f t="shared" si="10"/>
      </c>
      <c r="D55" s="10">
        <f t="shared" si="10"/>
      </c>
      <c r="E55" s="10">
        <f t="shared" si="10"/>
      </c>
      <c r="F55" s="10">
        <f t="shared" si="10"/>
      </c>
      <c r="G55" s="10">
        <f t="shared" si="10"/>
      </c>
      <c r="H55" s="10">
        <f t="shared" si="10"/>
      </c>
      <c r="I55" s="10">
        <f t="shared" si="10"/>
      </c>
      <c r="J55" s="10">
        <f t="shared" si="10"/>
      </c>
      <c r="K55" s="10">
        <f t="shared" si="10"/>
      </c>
      <c r="L55" s="10">
        <f t="shared" si="8"/>
      </c>
      <c r="M55" s="10">
        <f t="shared" si="9"/>
      </c>
    </row>
    <row r="56" spans="1:13" ht="12.75">
      <c r="A56" s="22">
        <f t="shared" si="6"/>
      </c>
      <c r="B56" s="10">
        <f t="shared" si="10"/>
      </c>
      <c r="C56" s="10">
        <f t="shared" si="10"/>
      </c>
      <c r="D56" s="10">
        <f t="shared" si="10"/>
      </c>
      <c r="E56" s="10">
        <f t="shared" si="10"/>
      </c>
      <c r="F56" s="10">
        <f t="shared" si="10"/>
      </c>
      <c r="G56" s="10">
        <f t="shared" si="10"/>
      </c>
      <c r="H56" s="10">
        <f t="shared" si="10"/>
      </c>
      <c r="I56" s="10">
        <f t="shared" si="10"/>
      </c>
      <c r="J56" s="10">
        <f t="shared" si="10"/>
      </c>
      <c r="K56" s="10">
        <f t="shared" si="10"/>
      </c>
      <c r="L56" s="10">
        <f t="shared" si="8"/>
      </c>
      <c r="M56" s="10">
        <f t="shared" si="9"/>
      </c>
    </row>
    <row r="57" spans="1:13" ht="12.75">
      <c r="A57" s="22">
        <f t="shared" si="6"/>
      </c>
      <c r="B57" s="10">
        <f t="shared" si="10"/>
      </c>
      <c r="C57" s="10">
        <f t="shared" si="10"/>
      </c>
      <c r="D57" s="10">
        <f t="shared" si="10"/>
      </c>
      <c r="E57" s="10">
        <f t="shared" si="10"/>
      </c>
      <c r="F57" s="10">
        <f t="shared" si="10"/>
      </c>
      <c r="G57" s="10">
        <f t="shared" si="10"/>
      </c>
      <c r="H57" s="10">
        <f t="shared" si="10"/>
      </c>
      <c r="I57" s="10">
        <f t="shared" si="10"/>
      </c>
      <c r="J57" s="10">
        <f t="shared" si="10"/>
      </c>
      <c r="K57" s="10">
        <f t="shared" si="10"/>
      </c>
      <c r="L57" s="10">
        <f t="shared" si="8"/>
      </c>
      <c r="M57" s="10">
        <f t="shared" si="9"/>
      </c>
    </row>
    <row r="58" spans="1:13" ht="12.75">
      <c r="A58" s="7" t="s">
        <v>5</v>
      </c>
      <c r="B58" s="10">
        <f aca="true" t="shared" si="11" ref="B58:M58">IF(ABS(MAX(B38:B57))&gt;=ABS(MIN(B38:B57)),MAX(B38:B57),MIN(B38:B57))</f>
        <v>0</v>
      </c>
      <c r="C58" s="10">
        <f t="shared" si="11"/>
        <v>0</v>
      </c>
      <c r="D58" s="10">
        <f t="shared" si="11"/>
        <v>0</v>
      </c>
      <c r="E58" s="10">
        <f t="shared" si="11"/>
        <v>0</v>
      </c>
      <c r="F58" s="10">
        <f t="shared" si="11"/>
        <v>0</v>
      </c>
      <c r="G58" s="10">
        <f t="shared" si="11"/>
        <v>0</v>
      </c>
      <c r="H58" s="10">
        <f t="shared" si="11"/>
        <v>0</v>
      </c>
      <c r="I58" s="10">
        <f t="shared" si="11"/>
        <v>0</v>
      </c>
      <c r="J58" s="10">
        <f t="shared" si="11"/>
        <v>0</v>
      </c>
      <c r="K58" s="10">
        <f t="shared" si="11"/>
        <v>0</v>
      </c>
      <c r="L58" s="10">
        <f t="shared" si="11"/>
        <v>0</v>
      </c>
      <c r="M58" s="10">
        <f t="shared" si="11"/>
        <v>0</v>
      </c>
    </row>
    <row r="59" spans="1:13" ht="12.75">
      <c r="A59" s="7" t="s">
        <v>6</v>
      </c>
      <c r="B59" s="10">
        <f>IF(MAX(B38:B57)&lt;0,MAX(B38:B57),IF(MIN(B38:B57)&gt;=0,MIN(B38:B57),IF(ABS(DMAX(B37:B57,1,criteria!B1:B2))&lt;MIN(DMIN(B37:B57,1,criteria!B3:B4)),DMAX(B37:B57,1,criteria!B1:B2),DMIN(B37:B57,1,criteria!B3:B4))))</f>
        <v>0</v>
      </c>
      <c r="C59" s="10">
        <f>IF(MAX(C38:C57)&lt;0,MAX(C38:C57),IF(MIN(C38:C57)&gt;=0,MIN(C38:C57),IF(ABS(DMAX(C37:C57,1,criteria!C1:C2))&lt;MIN(DMIN(C37:C57,1,criteria!C3:C4)),DMAX(C37:C57,1,criteria!C1:C2),DMIN(C37:C57,1,criteria!C3:C4))))</f>
        <v>0</v>
      </c>
      <c r="D59" s="10">
        <f>IF(MAX(D38:D57)&lt;0,MAX(D38:D57),IF(MIN(D38:D57)&gt;=0,MIN(D38:D57),IF(ABS(DMAX(D37:D57,1,criteria!D1:D2))&lt;MIN(DMIN(D37:D57,1,criteria!D3:D4)),DMAX(D37:D57,1,criteria!D1:D2),DMIN(D37:D57,1,criteria!D3:D4))))</f>
        <v>0</v>
      </c>
      <c r="E59" s="10">
        <f>IF(MAX(E38:E57)&lt;0,MAX(E38:E57),IF(MIN(E38:E57)&gt;=0,MIN(E38:E57),IF(ABS(DMAX(E37:E57,1,criteria!E1:E2))&lt;MIN(DMIN(E37:E57,1,criteria!E3:E4)),DMAX(E37:E57,1,criteria!E1:E2),DMIN(E37:E57,1,criteria!E3:E4))))</f>
        <v>0</v>
      </c>
      <c r="F59" s="10">
        <f>IF(MAX(F38:F57)&lt;0,MAX(F38:F57),IF(MIN(F38:F57)&gt;=0,MIN(F38:F57),IF(ABS(DMAX(F37:F57,1,criteria!F1:F2))&lt;MIN(DMIN(F37:F57,1,criteria!F3:F4)),DMAX(F37:F57,1,criteria!F1:F2),DMIN(F37:F57,1,criteria!F3:F4))))</f>
        <v>0</v>
      </c>
      <c r="G59" s="10">
        <f>IF(MAX(G38:G57)&lt;0,MAX(G38:G57),IF(MIN(G38:G57)&gt;=0,MIN(G38:G57),IF(ABS(DMAX(G37:G57,1,criteria!G1:G2))&lt;MIN(DMIN(G37:G57,1,criteria!G3:G4)),DMAX(G37:G57,1,criteria!G1:G2),DMIN(G37:G57,1,criteria!G3:G4))))</f>
        <v>0</v>
      </c>
      <c r="H59" s="10">
        <f>IF(MAX(H38:H57)&lt;0,MAX(H38:H57),IF(MIN(H38:H57)&gt;=0,MIN(H38:H57),IF(ABS(DMAX(H37:H57,1,criteria!H1:H2))&lt;MIN(DMIN(H37:H57,1,criteria!H3:H4)),DMAX(H37:H57,1,criteria!H1:H2),DMIN(H37:H57,1,criteria!H3:H4))))</f>
        <v>0</v>
      </c>
      <c r="I59" s="10">
        <f>IF(MAX(I38:I57)&lt;0,MAX(I38:I57),IF(MIN(I38:I57)&gt;=0,MIN(I38:I57),IF(ABS(DMAX(I37:I57,1,criteria!I1:I2))&lt;MIN(DMIN(I37:I57,1,criteria!I3:I4)),DMAX(I37:I57,1,criteria!I1:I2),DMIN(I37:I57,1,criteria!I3:I4))))</f>
        <v>0</v>
      </c>
      <c r="J59" s="10">
        <f>IF(MAX(J38:J57)&lt;0,MAX(J38:J57),IF(MIN(J38:J57)&gt;=0,MIN(J38:J57),IF(ABS(DMAX(J37:J57,1,criteria!J1:J2))&lt;MIN(DMIN(J37:J57,1,criteria!J3:J4)),DMAX(J37:J57,1,criteria!J1:J2),DMIN(J37:J57,1,criteria!J3:J4))))</f>
        <v>0</v>
      </c>
      <c r="K59" s="10">
        <f>IF(MAX(K38:K57)&lt;0,MAX(K38:K57),IF(MIN(K38:K57)&gt;=0,MIN(K38:K57),IF(ABS(DMAX(K37:K57,1,criteria!K1:K2))&lt;MIN(DMIN(K37:K57,1,criteria!K3:K4)),DMAX(K37:K57,1,criteria!K1:K2),DMIN(K37:K57,1,criteria!K3:K4))))</f>
        <v>0</v>
      </c>
      <c r="L59" s="10">
        <f>IF(MAX(L38:L57)&lt;0,MAX(L38:L57),IF(MIN(L38:L57)&gt;=0,MIN(L38:L57),IF(ABS(DMAX(L37:L57,1,criteria!L1:L2))&lt;MIN(DMIN(L37:L57,1,criteria!L3:L4)),DMAX(L37:L57,1,criteria!L1:L2),DMIN(L37:L57,1,criteria!L3:L4))))</f>
        <v>0</v>
      </c>
      <c r="M59" s="10">
        <f>IF(MAX(M38:M57)&lt;0,MAX(M38:M57),IF(MIN(M38:M57)&gt;=0,MIN(M38:M57),IF(ABS(DMAX(M37:M57,1,criteria!M1:M2))&lt;MIN(DMIN(M37:M57,1,criteria!M3:M4)),DMAX(M37:M57,1,criteria!M1:M2),DMIN(M37:M57,1,criteria!M3:M4))))</f>
        <v>0</v>
      </c>
    </row>
    <row r="60" spans="1:13" ht="12.75">
      <c r="A60" s="7" t="s">
        <v>7</v>
      </c>
      <c r="B60" s="10">
        <f aca="true" t="shared" si="12" ref="B60:K60">IF(ISERR(AVERAGE(B38:B57)),"",AVERAGE(B38:B57))</f>
      </c>
      <c r="C60" s="10">
        <f t="shared" si="12"/>
      </c>
      <c r="D60" s="10">
        <f t="shared" si="12"/>
      </c>
      <c r="E60" s="10">
        <f t="shared" si="12"/>
      </c>
      <c r="F60" s="10">
        <f t="shared" si="12"/>
      </c>
      <c r="G60" s="10">
        <f t="shared" si="12"/>
      </c>
      <c r="H60" s="10">
        <f t="shared" si="12"/>
      </c>
      <c r="I60" s="10">
        <f t="shared" si="12"/>
      </c>
      <c r="J60" s="10">
        <f t="shared" si="12"/>
      </c>
      <c r="K60" s="10">
        <f t="shared" si="12"/>
        <v>0</v>
      </c>
      <c r="L60" s="24"/>
      <c r="M60" s="24"/>
    </row>
    <row r="61" spans="1:13" ht="12.75">
      <c r="A61" s="7" t="s">
        <v>8</v>
      </c>
      <c r="B61" s="10">
        <f aca="true" t="shared" si="13" ref="B61:K61">IF(ISERR(STDEV(B38:B57)),"",STDEV(B38:B57))</f>
      </c>
      <c r="C61" s="10">
        <f t="shared" si="13"/>
      </c>
      <c r="D61" s="10">
        <f t="shared" si="13"/>
      </c>
      <c r="E61" s="10">
        <f t="shared" si="13"/>
      </c>
      <c r="F61" s="10">
        <f t="shared" si="13"/>
      </c>
      <c r="G61" s="10">
        <f t="shared" si="13"/>
      </c>
      <c r="H61" s="10">
        <f t="shared" si="13"/>
      </c>
      <c r="I61" s="10">
        <f t="shared" si="13"/>
      </c>
      <c r="J61" s="10">
        <f t="shared" si="13"/>
      </c>
      <c r="K61" s="10">
        <f t="shared" si="13"/>
        <v>0</v>
      </c>
      <c r="L61" s="24"/>
      <c r="M61" s="24"/>
    </row>
    <row r="62" spans="1:13" ht="12.75">
      <c r="A62" s="22" t="s">
        <v>9</v>
      </c>
      <c r="B62" s="10">
        <f aca="true" t="shared" si="14" ref="B62:K62">B30</f>
      </c>
      <c r="C62" s="10">
        <f t="shared" si="14"/>
      </c>
      <c r="D62" s="10">
        <f t="shared" si="14"/>
      </c>
      <c r="E62" s="10">
        <f t="shared" si="14"/>
      </c>
      <c r="F62" s="10">
        <f t="shared" si="14"/>
      </c>
      <c r="G62" s="10">
        <f t="shared" si="14"/>
      </c>
      <c r="H62" s="10">
        <f t="shared" si="14"/>
      </c>
      <c r="I62" s="10">
        <f t="shared" si="14"/>
      </c>
      <c r="J62" s="10">
        <f t="shared" si="14"/>
      </c>
      <c r="K62" s="10">
        <f t="shared" si="14"/>
        <v>0</v>
      </c>
      <c r="L62" s="24"/>
      <c r="M62" s="24"/>
    </row>
    <row r="63" spans="1:13" ht="12.75">
      <c r="A63" s="22" t="s">
        <v>10</v>
      </c>
      <c r="B63" s="10">
        <f aca="true" t="shared" si="15" ref="B63:K63">B31</f>
      </c>
      <c r="C63" s="10">
        <f t="shared" si="15"/>
      </c>
      <c r="D63" s="10">
        <f t="shared" si="15"/>
      </c>
      <c r="E63" s="10">
        <f t="shared" si="15"/>
      </c>
      <c r="F63" s="10">
        <f t="shared" si="15"/>
      </c>
      <c r="G63" s="10">
        <f t="shared" si="15"/>
      </c>
      <c r="H63" s="10">
        <f t="shared" si="15"/>
      </c>
      <c r="I63" s="10">
        <f t="shared" si="15"/>
      </c>
      <c r="J63" s="10">
        <f t="shared" si="15"/>
      </c>
      <c r="K63" s="10">
        <f t="shared" si="15"/>
        <v>0</v>
      </c>
      <c r="L63" s="24"/>
      <c r="M63" s="24"/>
    </row>
    <row r="71" spans="20:24" ht="12">
      <c r="T71" s="16"/>
      <c r="V71" s="16"/>
      <c r="X71" s="16"/>
    </row>
    <row r="72" spans="20:24" ht="12">
      <c r="T72" s="16"/>
      <c r="V72" s="16"/>
      <c r="X72" s="16"/>
    </row>
    <row r="73" spans="20:24" ht="12">
      <c r="T73" s="16"/>
      <c r="V73" s="16"/>
      <c r="X73" s="16"/>
    </row>
    <row r="74" spans="20:24" ht="12">
      <c r="T74" s="16"/>
      <c r="V74" s="16"/>
      <c r="X74" s="16"/>
    </row>
    <row r="75" spans="1:24" ht="12">
      <c r="A75" s="17"/>
      <c r="B75" s="17"/>
      <c r="C75" s="17"/>
      <c r="D75" s="17"/>
      <c r="E75" s="17"/>
      <c r="F75" s="17"/>
      <c r="G75" s="17"/>
      <c r="H75" s="17"/>
      <c r="I75" s="17"/>
      <c r="J75" s="15"/>
      <c r="T75" s="16"/>
      <c r="V75" s="16"/>
      <c r="X75" s="16"/>
    </row>
    <row r="76" spans="1:24" ht="12">
      <c r="A76" s="17"/>
      <c r="B76" s="17"/>
      <c r="C76" s="17"/>
      <c r="D76" s="17"/>
      <c r="E76" s="17"/>
      <c r="F76" s="17"/>
      <c r="G76" s="17"/>
      <c r="H76" s="17"/>
      <c r="I76" s="17"/>
      <c r="J76" s="15"/>
      <c r="T76" s="16"/>
      <c r="V76" s="16"/>
      <c r="X76" s="16"/>
    </row>
    <row r="77" spans="1:24" ht="12">
      <c r="A77" s="17"/>
      <c r="B77" s="17"/>
      <c r="C77" s="17"/>
      <c r="D77" s="17"/>
      <c r="E77" s="17"/>
      <c r="F77" s="17"/>
      <c r="G77" s="17"/>
      <c r="H77" s="17"/>
      <c r="I77" s="17"/>
      <c r="J77" s="15"/>
      <c r="T77" s="16"/>
      <c r="V77" s="16"/>
      <c r="X77" s="16"/>
    </row>
    <row r="78" spans="1:24" ht="12">
      <c r="A78" s="17"/>
      <c r="B78" s="17"/>
      <c r="C78" s="17"/>
      <c r="D78" s="17"/>
      <c r="E78" s="17"/>
      <c r="G78" s="17"/>
      <c r="H78" s="17"/>
      <c r="I78" s="17"/>
      <c r="J78" s="17"/>
      <c r="T78" s="16"/>
      <c r="V78" s="16"/>
      <c r="X78" s="16"/>
    </row>
    <row r="79" spans="1:24" ht="12">
      <c r="A79" s="17"/>
      <c r="B79" s="17"/>
      <c r="C79" s="17"/>
      <c r="D79" s="17"/>
      <c r="E79" s="17"/>
      <c r="F79" s="17"/>
      <c r="G79" s="17"/>
      <c r="H79" s="17"/>
      <c r="I79" s="17"/>
      <c r="J79" s="17"/>
      <c r="T79" s="16"/>
      <c r="V79" s="16"/>
      <c r="X79" s="16"/>
    </row>
    <row r="80" spans="1:24" ht="12">
      <c r="A80" s="17"/>
      <c r="B80" s="17"/>
      <c r="C80" s="17"/>
      <c r="D80" s="17"/>
      <c r="E80" s="17"/>
      <c r="F80" s="17"/>
      <c r="G80" s="17"/>
      <c r="H80" s="17"/>
      <c r="I80" s="17"/>
      <c r="J80" s="17"/>
      <c r="T80" s="16"/>
      <c r="V80" s="16"/>
      <c r="X80" s="16"/>
    </row>
    <row r="81" spans="1:24" ht="12">
      <c r="A81" s="17"/>
      <c r="B81" s="17"/>
      <c r="C81" s="17"/>
      <c r="D81" s="17"/>
      <c r="E81" s="17"/>
      <c r="F81" s="17"/>
      <c r="G81" s="17"/>
      <c r="H81" s="17"/>
      <c r="I81" s="17"/>
      <c r="J81" s="17"/>
      <c r="T81" s="16"/>
      <c r="V81" s="16"/>
      <c r="X81" s="16"/>
    </row>
    <row r="82" spans="1:24" ht="12">
      <c r="A82" s="17"/>
      <c r="B82" s="17"/>
      <c r="C82" s="17"/>
      <c r="D82" s="17"/>
      <c r="E82" s="17"/>
      <c r="F82" s="17"/>
      <c r="G82" s="17"/>
      <c r="H82" s="17"/>
      <c r="I82" s="17"/>
      <c r="J82" s="17"/>
      <c r="T82" s="16"/>
      <c r="V82" s="16"/>
      <c r="X82" s="16"/>
    </row>
    <row r="83" spans="1:24" ht="12">
      <c r="A83" s="17"/>
      <c r="B83" s="17"/>
      <c r="C83" s="17"/>
      <c r="D83" s="17"/>
      <c r="E83" s="17"/>
      <c r="F83" s="17"/>
      <c r="G83" s="17"/>
      <c r="H83" s="17"/>
      <c r="I83" s="17"/>
      <c r="J83" s="15"/>
      <c r="T83" s="16"/>
      <c r="V83" s="16"/>
      <c r="X83" s="16"/>
    </row>
    <row r="84" spans="1:24" ht="12">
      <c r="A84" s="17"/>
      <c r="B84" s="17"/>
      <c r="C84" s="17"/>
      <c r="D84" s="17"/>
      <c r="E84" s="17"/>
      <c r="F84" s="17"/>
      <c r="G84" s="17"/>
      <c r="H84" s="17"/>
      <c r="I84" s="17"/>
      <c r="J84" s="15"/>
      <c r="T84" s="16"/>
      <c r="V84" s="16"/>
      <c r="X84" s="16"/>
    </row>
    <row r="85" spans="1:24" ht="12">
      <c r="A85" s="17"/>
      <c r="B85" s="17"/>
      <c r="C85" s="17"/>
      <c r="D85" s="17"/>
      <c r="E85" s="17"/>
      <c r="F85" s="17"/>
      <c r="G85" s="17"/>
      <c r="H85" s="17"/>
      <c r="I85" s="17"/>
      <c r="J85" s="15"/>
      <c r="T85" s="16"/>
      <c r="V85" s="16"/>
      <c r="X85" s="16"/>
    </row>
    <row r="86" spans="1:24" ht="12">
      <c r="A86" s="17"/>
      <c r="B86" s="17"/>
      <c r="C86" s="17"/>
      <c r="D86" s="17"/>
      <c r="E86" s="17"/>
      <c r="F86" s="17"/>
      <c r="G86" s="17"/>
      <c r="H86" s="17"/>
      <c r="I86" s="17"/>
      <c r="J86" s="15"/>
      <c r="T86" s="16"/>
      <c r="V86" s="16"/>
      <c r="X86" s="16"/>
    </row>
    <row r="87" spans="1:24" ht="12">
      <c r="A87" s="17"/>
      <c r="B87" s="17"/>
      <c r="C87" s="17"/>
      <c r="D87" s="17"/>
      <c r="E87" s="17"/>
      <c r="F87" s="17"/>
      <c r="G87" s="17"/>
      <c r="H87" s="17"/>
      <c r="I87" s="17"/>
      <c r="J87" s="15"/>
      <c r="T87" s="16"/>
      <c r="V87" s="16"/>
      <c r="X87" s="16"/>
    </row>
    <row r="88" spans="1:24" ht="12">
      <c r="A88" s="17"/>
      <c r="B88" s="17"/>
      <c r="C88" s="17"/>
      <c r="D88" s="17"/>
      <c r="E88" s="17"/>
      <c r="F88" s="17"/>
      <c r="G88" s="17"/>
      <c r="H88" s="17"/>
      <c r="I88" s="17"/>
      <c r="J88" s="15"/>
      <c r="T88" s="16"/>
      <c r="V88" s="16"/>
      <c r="X88" s="16"/>
    </row>
    <row r="89" spans="1:24" ht="12">
      <c r="A89" s="17"/>
      <c r="B89" s="17"/>
      <c r="C89" s="17"/>
      <c r="D89" s="17"/>
      <c r="E89" s="17"/>
      <c r="F89" s="17"/>
      <c r="G89" s="17"/>
      <c r="H89" s="17"/>
      <c r="I89" s="17"/>
      <c r="J89" s="15"/>
      <c r="T89" s="16"/>
      <c r="V89" s="16"/>
      <c r="X89" s="16"/>
    </row>
    <row r="90" spans="1:24" ht="12">
      <c r="A90" s="17"/>
      <c r="B90" s="17"/>
      <c r="C90" s="17"/>
      <c r="D90" s="17"/>
      <c r="E90" s="17"/>
      <c r="F90" s="17"/>
      <c r="G90" s="17"/>
      <c r="H90" s="17"/>
      <c r="I90" s="17"/>
      <c r="J90" s="15"/>
      <c r="T90" s="16"/>
      <c r="V90" s="16"/>
      <c r="X90" s="16"/>
    </row>
    <row r="91" spans="1:24" ht="12">
      <c r="A91" s="17"/>
      <c r="B91" s="17"/>
      <c r="C91" s="17"/>
      <c r="D91" s="17"/>
      <c r="E91" s="17"/>
      <c r="F91" s="17"/>
      <c r="G91" s="17"/>
      <c r="H91" s="17"/>
      <c r="I91" s="17"/>
      <c r="J91" s="15"/>
      <c r="T91" s="16"/>
      <c r="V91" s="16"/>
      <c r="X91" s="16"/>
    </row>
    <row r="92" spans="1:24" ht="12">
      <c r="A92" s="17"/>
      <c r="B92" s="17"/>
      <c r="C92" s="17"/>
      <c r="D92" s="17"/>
      <c r="E92" s="17"/>
      <c r="F92" s="17"/>
      <c r="G92" s="17"/>
      <c r="H92" s="17"/>
      <c r="I92" s="17"/>
      <c r="J92" s="15"/>
      <c r="T92" s="16"/>
      <c r="V92" s="16"/>
      <c r="X92" s="16"/>
    </row>
    <row r="93" spans="1:24" ht="12">
      <c r="A93" s="17"/>
      <c r="B93" s="17"/>
      <c r="C93" s="17"/>
      <c r="D93" s="17"/>
      <c r="E93" s="17"/>
      <c r="F93" s="17"/>
      <c r="G93" s="17"/>
      <c r="H93" s="17"/>
      <c r="I93" s="17"/>
      <c r="J93" s="15"/>
      <c r="T93" s="16"/>
      <c r="V93" s="16"/>
      <c r="X93" s="16"/>
    </row>
    <row r="94" spans="1:24" ht="12">
      <c r="A94" s="17"/>
      <c r="B94" s="17"/>
      <c r="C94" s="17"/>
      <c r="D94" s="17"/>
      <c r="E94" s="17"/>
      <c r="F94" s="17"/>
      <c r="G94" s="17"/>
      <c r="H94" s="17"/>
      <c r="I94" s="17"/>
      <c r="J94" s="15"/>
      <c r="T94" s="16"/>
      <c r="V94" s="16"/>
      <c r="X94" s="16"/>
    </row>
    <row r="95" spans="1:24" ht="12">
      <c r="A95" s="17"/>
      <c r="B95" s="17"/>
      <c r="C95" s="17"/>
      <c r="D95" s="17"/>
      <c r="E95" s="17"/>
      <c r="F95" s="17"/>
      <c r="G95" s="17"/>
      <c r="H95" s="17"/>
      <c r="I95" s="17"/>
      <c r="J95" s="15"/>
      <c r="T95" s="16"/>
      <c r="V95" s="16"/>
      <c r="X95" s="16"/>
    </row>
    <row r="96" spans="1:24" ht="12">
      <c r="A96" s="17"/>
      <c r="B96" s="17"/>
      <c r="C96" s="17"/>
      <c r="D96" s="17"/>
      <c r="E96" s="17"/>
      <c r="F96" s="17"/>
      <c r="G96" s="17"/>
      <c r="H96" s="17"/>
      <c r="I96" s="17"/>
      <c r="J96" s="15"/>
      <c r="T96" s="16"/>
      <c r="V96" s="16"/>
      <c r="X96" s="16"/>
    </row>
    <row r="97" spans="1:24" ht="12">
      <c r="A97" s="17"/>
      <c r="B97" s="17"/>
      <c r="C97" s="17"/>
      <c r="D97" s="17"/>
      <c r="E97" s="17"/>
      <c r="F97" s="17"/>
      <c r="G97" s="17"/>
      <c r="H97" s="17"/>
      <c r="I97" s="17"/>
      <c r="J97" s="15"/>
      <c r="T97" s="16"/>
      <c r="V97" s="16"/>
      <c r="X97" s="16"/>
    </row>
    <row r="98" spans="1:24" ht="12">
      <c r="A98" s="17"/>
      <c r="B98" s="17"/>
      <c r="C98" s="17"/>
      <c r="D98" s="17"/>
      <c r="E98" s="17"/>
      <c r="F98" s="17"/>
      <c r="G98" s="17"/>
      <c r="H98" s="17"/>
      <c r="I98" s="17"/>
      <c r="J98" s="15"/>
      <c r="T98" s="16"/>
      <c r="V98" s="16"/>
      <c r="X98" s="16"/>
    </row>
    <row r="99" spans="1:24" ht="12">
      <c r="A99" s="17"/>
      <c r="B99" s="17"/>
      <c r="C99" s="17"/>
      <c r="D99" s="17"/>
      <c r="E99" s="17"/>
      <c r="F99" s="17"/>
      <c r="G99" s="17"/>
      <c r="H99" s="17"/>
      <c r="I99" s="17"/>
      <c r="J99" s="15"/>
      <c r="T99" s="16"/>
      <c r="V99" s="16"/>
      <c r="X99" s="16"/>
    </row>
    <row r="100" spans="1:24" ht="12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T100" s="16"/>
      <c r="V100" s="16"/>
      <c r="X100" s="16"/>
    </row>
    <row r="101" spans="20:24" ht="12">
      <c r="T101" s="16"/>
      <c r="V101" s="16"/>
      <c r="X101" s="16"/>
    </row>
    <row r="102" spans="20:24" ht="12">
      <c r="T102" s="16"/>
      <c r="V102" s="16"/>
      <c r="X102" s="16"/>
    </row>
    <row r="103" spans="20:24" ht="12">
      <c r="T103" s="16"/>
      <c r="V103" s="16"/>
      <c r="X103" s="16"/>
    </row>
    <row r="104" spans="20:24" ht="12">
      <c r="T104" s="16"/>
      <c r="V104" s="16"/>
      <c r="X104" s="16"/>
    </row>
    <row r="105" spans="20:24" ht="12">
      <c r="T105" s="16"/>
      <c r="V105" s="16"/>
      <c r="X105" s="16"/>
    </row>
    <row r="106" spans="20:24" ht="12">
      <c r="T106" s="16"/>
      <c r="V106" s="16"/>
      <c r="X106" s="16"/>
    </row>
    <row r="107" spans="2:24" ht="12">
      <c r="B107" s="17"/>
      <c r="C107" s="17"/>
      <c r="D107" s="17"/>
      <c r="E107" s="17"/>
      <c r="F107" s="17"/>
      <c r="G107" s="17"/>
      <c r="H107" s="17"/>
      <c r="T107" s="16"/>
      <c r="V107" s="16"/>
      <c r="X107" s="16"/>
    </row>
    <row r="108" spans="20:24" ht="12">
      <c r="T108" s="16"/>
      <c r="V108" s="16"/>
      <c r="X108" s="16"/>
    </row>
    <row r="109" spans="2:24" ht="12">
      <c r="B109" s="17"/>
      <c r="C109" s="17"/>
      <c r="D109" s="17"/>
      <c r="E109" s="17"/>
      <c r="F109" s="17"/>
      <c r="G109" s="17"/>
      <c r="H109" s="17"/>
      <c r="I109" s="17"/>
      <c r="T109" s="16"/>
      <c r="V109" s="16"/>
      <c r="X109" s="16"/>
    </row>
    <row r="110" spans="2:24" ht="12">
      <c r="B110" s="17"/>
      <c r="C110" s="17"/>
      <c r="D110" s="17"/>
      <c r="E110" s="17"/>
      <c r="F110" s="17"/>
      <c r="G110" s="17"/>
      <c r="H110" s="17"/>
      <c r="I110" s="17"/>
      <c r="T110" s="16"/>
      <c r="V110" s="16"/>
      <c r="X110" s="16"/>
    </row>
    <row r="111" spans="2:24" ht="12">
      <c r="B111" s="17"/>
      <c r="C111" s="17"/>
      <c r="D111" s="17"/>
      <c r="E111" s="17"/>
      <c r="F111" s="17"/>
      <c r="G111" s="17"/>
      <c r="H111" s="17"/>
      <c r="I111" s="17"/>
      <c r="T111" s="16"/>
      <c r="V111" s="16"/>
      <c r="X111" s="16"/>
    </row>
    <row r="112" spans="2:24" ht="12">
      <c r="B112" s="17"/>
      <c r="C112" s="17"/>
      <c r="D112" s="17"/>
      <c r="E112" s="17"/>
      <c r="F112" s="17"/>
      <c r="G112" s="17"/>
      <c r="H112" s="17"/>
      <c r="I112" s="17"/>
      <c r="T112" s="16"/>
      <c r="V112" s="16"/>
      <c r="X112" s="16"/>
    </row>
    <row r="113" spans="2:24" ht="12">
      <c r="B113" s="17"/>
      <c r="C113" s="17"/>
      <c r="D113" s="17"/>
      <c r="E113" s="17"/>
      <c r="F113" s="17"/>
      <c r="G113" s="17"/>
      <c r="H113" s="17"/>
      <c r="I113" s="17"/>
      <c r="T113" s="16"/>
      <c r="V113" s="16"/>
      <c r="X113" s="16"/>
    </row>
    <row r="114" spans="2:24" ht="12">
      <c r="B114" s="17"/>
      <c r="C114" s="17"/>
      <c r="D114" s="17"/>
      <c r="E114" s="17"/>
      <c r="F114" s="17"/>
      <c r="G114" s="17"/>
      <c r="H114" s="17"/>
      <c r="I114" s="17"/>
      <c r="T114" s="16"/>
      <c r="V114" s="16"/>
      <c r="X114" s="16"/>
    </row>
    <row r="115" spans="2:24" ht="12">
      <c r="B115" s="17"/>
      <c r="C115" s="17"/>
      <c r="D115" s="17"/>
      <c r="E115" s="17"/>
      <c r="F115" s="17"/>
      <c r="G115" s="17"/>
      <c r="H115" s="17"/>
      <c r="I115" s="17"/>
      <c r="T115" s="16"/>
      <c r="V115" s="16"/>
      <c r="X115" s="16"/>
    </row>
    <row r="116" spans="2:24" ht="12">
      <c r="B116" s="17"/>
      <c r="C116" s="17"/>
      <c r="D116" s="17"/>
      <c r="E116" s="17"/>
      <c r="F116" s="17"/>
      <c r="G116" s="17"/>
      <c r="H116" s="17"/>
      <c r="I116" s="17"/>
      <c r="T116" s="16"/>
      <c r="V116" s="16"/>
      <c r="X116" s="16"/>
    </row>
    <row r="117" spans="2:24" ht="12">
      <c r="B117" s="17"/>
      <c r="C117" s="17"/>
      <c r="D117" s="17"/>
      <c r="E117" s="17"/>
      <c r="F117" s="17"/>
      <c r="G117" s="17"/>
      <c r="H117" s="17"/>
      <c r="I117" s="17"/>
      <c r="T117" s="16"/>
      <c r="V117" s="16"/>
      <c r="X117" s="16"/>
    </row>
    <row r="118" spans="2:24" ht="12">
      <c r="B118" s="17"/>
      <c r="C118" s="17"/>
      <c r="D118" s="17"/>
      <c r="E118" s="17"/>
      <c r="F118" s="17"/>
      <c r="G118" s="17"/>
      <c r="H118" s="17"/>
      <c r="I118" s="17"/>
      <c r="J118" s="17"/>
      <c r="T118" s="16"/>
      <c r="V118" s="16"/>
      <c r="X118" s="16"/>
    </row>
    <row r="119" spans="2:24" ht="12">
      <c r="B119" s="17"/>
      <c r="C119" s="17"/>
      <c r="D119" s="17"/>
      <c r="E119" s="17"/>
      <c r="F119" s="17"/>
      <c r="G119" s="17"/>
      <c r="H119" s="17"/>
      <c r="I119" s="17"/>
      <c r="J119" s="17"/>
      <c r="T119" s="16"/>
      <c r="V119" s="16"/>
      <c r="X119" s="16"/>
    </row>
    <row r="120" spans="2:24" ht="12">
      <c r="B120" s="17"/>
      <c r="C120" s="17"/>
      <c r="D120" s="17"/>
      <c r="E120" s="17"/>
      <c r="F120" s="17"/>
      <c r="G120" s="17"/>
      <c r="H120" s="17"/>
      <c r="I120" s="17"/>
      <c r="J120" s="17"/>
      <c r="T120" s="16"/>
      <c r="V120" s="16"/>
      <c r="X120" s="16"/>
    </row>
    <row r="121" spans="2:24" ht="12">
      <c r="B121" s="17"/>
      <c r="C121" s="17"/>
      <c r="D121" s="17"/>
      <c r="E121" s="17"/>
      <c r="F121" s="17"/>
      <c r="G121" s="17"/>
      <c r="H121" s="17"/>
      <c r="I121" s="17"/>
      <c r="J121" s="17"/>
      <c r="T121" s="16"/>
      <c r="V121" s="16"/>
      <c r="X121" s="16"/>
    </row>
    <row r="122" spans="2:24" ht="12">
      <c r="B122" s="17"/>
      <c r="C122" s="17"/>
      <c r="D122" s="17"/>
      <c r="E122" s="17"/>
      <c r="F122" s="17"/>
      <c r="G122" s="17"/>
      <c r="H122" s="17"/>
      <c r="I122" s="17"/>
      <c r="J122" s="17"/>
      <c r="T122" s="16"/>
      <c r="V122" s="16"/>
      <c r="X122" s="16"/>
    </row>
    <row r="123" spans="2:24" ht="12">
      <c r="B123" s="17"/>
      <c r="C123" s="17"/>
      <c r="D123" s="17"/>
      <c r="E123" s="17"/>
      <c r="F123" s="17"/>
      <c r="G123" s="17"/>
      <c r="H123" s="17"/>
      <c r="I123" s="17"/>
      <c r="T123" s="16"/>
      <c r="V123" s="16"/>
      <c r="X123" s="16"/>
    </row>
    <row r="124" spans="2:24" ht="12">
      <c r="B124" s="17"/>
      <c r="C124" s="17"/>
      <c r="D124" s="17"/>
      <c r="E124" s="17"/>
      <c r="F124" s="17"/>
      <c r="G124" s="17"/>
      <c r="H124" s="17"/>
      <c r="I124" s="17"/>
      <c r="T124" s="16"/>
      <c r="V124" s="16"/>
      <c r="X124" s="16"/>
    </row>
    <row r="125" spans="2:24" ht="12">
      <c r="B125" s="17"/>
      <c r="C125" s="17"/>
      <c r="D125" s="17"/>
      <c r="E125" s="17"/>
      <c r="F125" s="17"/>
      <c r="G125" s="17"/>
      <c r="H125" s="17"/>
      <c r="I125" s="17"/>
      <c r="T125" s="16"/>
      <c r="V125" s="16"/>
      <c r="X125" s="16"/>
    </row>
    <row r="126" spans="2:24" ht="12">
      <c r="B126" s="17"/>
      <c r="C126" s="17"/>
      <c r="D126" s="17"/>
      <c r="E126" s="17"/>
      <c r="F126" s="17"/>
      <c r="G126" s="17"/>
      <c r="H126" s="17"/>
      <c r="I126" s="17"/>
      <c r="T126" s="16"/>
      <c r="V126" s="16"/>
      <c r="X126" s="16"/>
    </row>
    <row r="127" spans="2:24" ht="12">
      <c r="B127" s="17"/>
      <c r="C127" s="17"/>
      <c r="D127" s="17"/>
      <c r="E127" s="17"/>
      <c r="F127" s="17"/>
      <c r="G127" s="17"/>
      <c r="H127" s="17"/>
      <c r="I127" s="17"/>
      <c r="T127" s="16"/>
      <c r="V127" s="16"/>
      <c r="X127" s="16"/>
    </row>
    <row r="128" spans="2:24" ht="12">
      <c r="B128" s="17"/>
      <c r="C128" s="17"/>
      <c r="D128" s="17"/>
      <c r="E128" s="17"/>
      <c r="F128" s="17"/>
      <c r="G128" s="17"/>
      <c r="H128" s="17"/>
      <c r="I128" s="17"/>
      <c r="T128" s="16"/>
      <c r="V128" s="16"/>
      <c r="X128" s="16"/>
    </row>
    <row r="129" spans="2:24" ht="12">
      <c r="B129" s="17"/>
      <c r="C129" s="17"/>
      <c r="D129" s="17"/>
      <c r="E129" s="17"/>
      <c r="F129" s="17"/>
      <c r="G129" s="17"/>
      <c r="H129" s="17"/>
      <c r="I129" s="17"/>
      <c r="T129" s="16"/>
      <c r="V129" s="16"/>
      <c r="X129" s="16"/>
    </row>
    <row r="130" spans="2:24" ht="12">
      <c r="B130" s="17"/>
      <c r="C130" s="17"/>
      <c r="D130" s="17"/>
      <c r="E130" s="17"/>
      <c r="F130" s="17"/>
      <c r="G130" s="17"/>
      <c r="H130" s="17"/>
      <c r="I130" s="17"/>
      <c r="T130" s="16"/>
      <c r="V130" s="16"/>
      <c r="X130" s="16"/>
    </row>
    <row r="131" spans="2:24" ht="12">
      <c r="B131" s="17"/>
      <c r="C131" s="17"/>
      <c r="D131" s="17"/>
      <c r="E131" s="17"/>
      <c r="F131" s="17"/>
      <c r="G131" s="17"/>
      <c r="H131" s="17"/>
      <c r="I131" s="17"/>
      <c r="T131" s="16"/>
      <c r="V131" s="16"/>
      <c r="X131" s="16"/>
    </row>
    <row r="132" spans="2:24" ht="12">
      <c r="B132" s="17"/>
      <c r="C132" s="17"/>
      <c r="D132" s="17"/>
      <c r="E132" s="17"/>
      <c r="F132" s="17"/>
      <c r="G132" s="17"/>
      <c r="H132" s="17"/>
      <c r="I132" s="17"/>
      <c r="T132" s="16"/>
      <c r="V132" s="16"/>
      <c r="X132" s="16"/>
    </row>
    <row r="133" spans="2:24" ht="12">
      <c r="B133" s="17"/>
      <c r="C133" s="17"/>
      <c r="D133" s="17"/>
      <c r="E133" s="17"/>
      <c r="F133" s="17"/>
      <c r="G133" s="17"/>
      <c r="H133" s="17"/>
      <c r="I133" s="17"/>
      <c r="T133" s="16"/>
      <c r="V133" s="16"/>
      <c r="X133" s="16"/>
    </row>
    <row r="134" spans="2:24" ht="12">
      <c r="B134" s="17"/>
      <c r="C134" s="17"/>
      <c r="D134" s="17"/>
      <c r="E134" s="17"/>
      <c r="F134" s="17"/>
      <c r="G134" s="17"/>
      <c r="H134" s="17"/>
      <c r="I134" s="17"/>
      <c r="T134" s="16"/>
      <c r="V134" s="16"/>
      <c r="X134" s="16"/>
    </row>
    <row r="135" spans="2:24" ht="12">
      <c r="B135" s="17"/>
      <c r="C135" s="17"/>
      <c r="D135" s="17"/>
      <c r="E135" s="17"/>
      <c r="F135" s="17"/>
      <c r="G135" s="17"/>
      <c r="H135" s="17"/>
      <c r="I135" s="17"/>
      <c r="T135" s="16"/>
      <c r="V135" s="16"/>
      <c r="X135" s="16"/>
    </row>
    <row r="136" spans="2:24" ht="12">
      <c r="B136" s="17"/>
      <c r="C136" s="17"/>
      <c r="D136" s="17"/>
      <c r="E136" s="17"/>
      <c r="F136" s="17"/>
      <c r="G136" s="17"/>
      <c r="H136" s="17"/>
      <c r="I136" s="17"/>
      <c r="T136" s="16"/>
      <c r="V136" s="16"/>
      <c r="X136" s="16"/>
    </row>
    <row r="137" spans="2:24" ht="12">
      <c r="B137" s="17"/>
      <c r="C137" s="17"/>
      <c r="D137" s="17"/>
      <c r="E137" s="17"/>
      <c r="F137" s="17"/>
      <c r="G137" s="17"/>
      <c r="H137" s="17"/>
      <c r="I137" s="17"/>
      <c r="T137" s="16"/>
      <c r="V137" s="16"/>
      <c r="X137" s="16"/>
    </row>
    <row r="138" spans="2:24" ht="12">
      <c r="B138" s="17"/>
      <c r="C138" s="17"/>
      <c r="D138" s="17"/>
      <c r="E138" s="17"/>
      <c r="F138" s="17"/>
      <c r="G138" s="17"/>
      <c r="H138" s="17"/>
      <c r="I138" s="17"/>
      <c r="T138" s="16"/>
      <c r="V138" s="16"/>
      <c r="X138" s="16"/>
    </row>
    <row r="139" spans="2:24" ht="12">
      <c r="B139" s="17"/>
      <c r="C139" s="17"/>
      <c r="D139" s="17"/>
      <c r="E139" s="17"/>
      <c r="F139" s="17"/>
      <c r="G139" s="17"/>
      <c r="H139" s="17"/>
      <c r="I139" s="17"/>
      <c r="T139" s="16"/>
      <c r="V139" s="16"/>
      <c r="X139" s="16"/>
    </row>
    <row r="140" spans="2:24" ht="12">
      <c r="B140" s="17"/>
      <c r="C140" s="17"/>
      <c r="D140" s="17"/>
      <c r="E140" s="17"/>
      <c r="F140" s="17"/>
      <c r="G140" s="17"/>
      <c r="H140" s="17"/>
      <c r="I140" s="17"/>
      <c r="T140" s="16"/>
      <c r="V140" s="16"/>
      <c r="X140" s="16"/>
    </row>
    <row r="141" spans="2:24" ht="12">
      <c r="B141" s="17"/>
      <c r="C141" s="17"/>
      <c r="D141" s="17"/>
      <c r="E141" s="17"/>
      <c r="F141" s="17"/>
      <c r="G141" s="17"/>
      <c r="H141" s="17"/>
      <c r="I141" s="17"/>
      <c r="T141" s="16"/>
      <c r="V141" s="16"/>
      <c r="X141" s="16"/>
    </row>
    <row r="142" spans="2:24" ht="12">
      <c r="B142" s="17"/>
      <c r="C142" s="17"/>
      <c r="D142" s="17"/>
      <c r="E142" s="17"/>
      <c r="F142" s="17"/>
      <c r="G142" s="17"/>
      <c r="H142" s="17"/>
      <c r="I142" s="17"/>
      <c r="T142" s="16"/>
      <c r="V142" s="16"/>
      <c r="X142" s="16"/>
    </row>
    <row r="143" spans="2:24" ht="12">
      <c r="B143" s="17"/>
      <c r="C143" s="17"/>
      <c r="D143" s="17"/>
      <c r="E143" s="17"/>
      <c r="F143" s="17"/>
      <c r="G143" s="17"/>
      <c r="H143" s="17"/>
      <c r="I143" s="17"/>
      <c r="T143" s="16"/>
      <c r="V143" s="16"/>
      <c r="X143" s="16"/>
    </row>
    <row r="144" spans="2:24" ht="12">
      <c r="B144" s="17"/>
      <c r="C144" s="17"/>
      <c r="D144" s="17"/>
      <c r="E144" s="17"/>
      <c r="F144" s="17"/>
      <c r="G144" s="17"/>
      <c r="H144" s="17"/>
      <c r="I144" s="17"/>
      <c r="T144" s="16"/>
      <c r="V144" s="16"/>
      <c r="X144" s="16"/>
    </row>
    <row r="145" spans="2:24" ht="12">
      <c r="B145" s="17"/>
      <c r="C145" s="17"/>
      <c r="D145" s="17"/>
      <c r="E145" s="17"/>
      <c r="F145" s="17"/>
      <c r="G145" s="17"/>
      <c r="H145" s="17"/>
      <c r="I145" s="17"/>
      <c r="T145" s="16"/>
      <c r="V145" s="16"/>
      <c r="X145" s="16"/>
    </row>
    <row r="146" spans="2:24" ht="12">
      <c r="B146" s="17"/>
      <c r="C146" s="17"/>
      <c r="D146" s="17"/>
      <c r="E146" s="17"/>
      <c r="F146" s="17"/>
      <c r="G146" s="17"/>
      <c r="H146" s="17"/>
      <c r="I146" s="17"/>
      <c r="T146" s="16"/>
      <c r="V146" s="16"/>
      <c r="X146" s="16"/>
    </row>
    <row r="147" spans="2:24" ht="12">
      <c r="B147" s="17"/>
      <c r="C147" s="17"/>
      <c r="D147" s="17"/>
      <c r="E147" s="17"/>
      <c r="F147" s="17"/>
      <c r="G147" s="17"/>
      <c r="H147" s="17"/>
      <c r="I147" s="17"/>
      <c r="T147" s="16"/>
      <c r="X147" s="16"/>
    </row>
    <row r="148" spans="2:24" ht="12">
      <c r="B148" s="17"/>
      <c r="C148" s="17"/>
      <c r="D148" s="17"/>
      <c r="E148" s="17"/>
      <c r="F148" s="17"/>
      <c r="G148" s="17"/>
      <c r="H148" s="17"/>
      <c r="I148" s="17"/>
      <c r="X148" s="16"/>
    </row>
    <row r="149" spans="2:24" ht="12">
      <c r="B149" s="17"/>
      <c r="C149" s="17"/>
      <c r="D149" s="17"/>
      <c r="E149" s="17"/>
      <c r="F149" s="17"/>
      <c r="G149" s="17"/>
      <c r="H149" s="17"/>
      <c r="I149" s="17"/>
      <c r="X149" s="16"/>
    </row>
    <row r="150" spans="2:24" ht="12">
      <c r="B150" s="17"/>
      <c r="C150" s="17"/>
      <c r="D150" s="17"/>
      <c r="E150" s="17"/>
      <c r="F150" s="17"/>
      <c r="G150" s="17"/>
      <c r="H150" s="17"/>
      <c r="I150" s="17"/>
      <c r="X150" s="16"/>
    </row>
    <row r="151" spans="2:9" ht="12">
      <c r="B151" s="17"/>
      <c r="C151" s="17"/>
      <c r="D151" s="17"/>
      <c r="E151" s="17"/>
      <c r="F151" s="17"/>
      <c r="G151" s="17"/>
      <c r="H151" s="17"/>
      <c r="I151" s="17"/>
    </row>
    <row r="152" spans="2:9" ht="12">
      <c r="B152" s="17"/>
      <c r="C152" s="17"/>
      <c r="D152" s="17"/>
      <c r="E152" s="17"/>
      <c r="F152" s="17"/>
      <c r="G152" s="17"/>
      <c r="H152" s="17"/>
      <c r="I152" s="17"/>
    </row>
    <row r="153" spans="2:9" ht="12">
      <c r="B153" s="17"/>
      <c r="C153" s="17"/>
      <c r="D153" s="17"/>
      <c r="E153" s="17"/>
      <c r="F153" s="17"/>
      <c r="G153" s="17"/>
      <c r="H153" s="17"/>
      <c r="I153" s="17"/>
    </row>
    <row r="154" spans="2:9" ht="12">
      <c r="B154" s="17"/>
      <c r="C154" s="17"/>
      <c r="D154" s="17"/>
      <c r="E154" s="17"/>
      <c r="F154" s="17"/>
      <c r="G154" s="17"/>
      <c r="H154" s="17"/>
      <c r="I154" s="17"/>
    </row>
    <row r="155" spans="2:9" ht="12">
      <c r="B155" s="17"/>
      <c r="C155" s="17"/>
      <c r="D155" s="17"/>
      <c r="E155" s="17"/>
      <c r="F155" s="17"/>
      <c r="G155" s="17"/>
      <c r="H155" s="17"/>
      <c r="I155" s="17"/>
    </row>
    <row r="156" spans="2:9" ht="12">
      <c r="B156" s="17"/>
      <c r="C156" s="17"/>
      <c r="D156" s="17"/>
      <c r="E156" s="17"/>
      <c r="F156" s="17"/>
      <c r="G156" s="17"/>
      <c r="H156" s="17"/>
      <c r="I156" s="17"/>
    </row>
    <row r="157" spans="2:9" ht="12">
      <c r="B157" s="17"/>
      <c r="C157" s="17"/>
      <c r="D157" s="17"/>
      <c r="E157" s="17"/>
      <c r="F157" s="17"/>
      <c r="G157" s="17"/>
      <c r="H157" s="17"/>
      <c r="I157" s="17"/>
    </row>
    <row r="158" spans="2:10" ht="12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9" ht="12">
      <c r="B163" s="17"/>
      <c r="C163" s="17"/>
      <c r="D163" s="17"/>
      <c r="E163" s="17"/>
      <c r="F163" s="17"/>
      <c r="G163" s="17"/>
      <c r="H163" s="17"/>
      <c r="I163" s="17"/>
    </row>
    <row r="164" spans="2:9" ht="12">
      <c r="B164" s="17"/>
      <c r="C164" s="17"/>
      <c r="D164" s="17"/>
      <c r="E164" s="17"/>
      <c r="F164" s="17"/>
      <c r="G164" s="17"/>
      <c r="H164" s="17"/>
      <c r="I164" s="17"/>
    </row>
    <row r="165" spans="2:9" ht="12">
      <c r="B165" s="17"/>
      <c r="C165" s="17"/>
      <c r="D165" s="17"/>
      <c r="E165" s="17"/>
      <c r="F165" s="17"/>
      <c r="G165" s="17"/>
      <c r="H165" s="17"/>
      <c r="I165" s="17"/>
    </row>
    <row r="166" spans="2:9" ht="12">
      <c r="B166" s="17"/>
      <c r="C166" s="17"/>
      <c r="D166" s="17"/>
      <c r="E166" s="17"/>
      <c r="F166" s="17"/>
      <c r="G166" s="17"/>
      <c r="H166" s="17"/>
      <c r="I166" s="17"/>
    </row>
    <row r="167" spans="2:9" ht="12">
      <c r="B167" s="17"/>
      <c r="C167" s="17"/>
      <c r="D167" s="17"/>
      <c r="E167" s="17"/>
      <c r="F167" s="17"/>
      <c r="G167" s="17"/>
      <c r="H167" s="17"/>
      <c r="I167" s="17"/>
    </row>
    <row r="168" spans="2:9" ht="12">
      <c r="B168" s="17"/>
      <c r="C168" s="17"/>
      <c r="D168" s="17"/>
      <c r="E168" s="17"/>
      <c r="F168" s="17"/>
      <c r="G168" s="17"/>
      <c r="H168" s="17"/>
      <c r="I168" s="17"/>
    </row>
    <row r="169" spans="2:9" ht="12">
      <c r="B169" s="17"/>
      <c r="C169" s="17"/>
      <c r="D169" s="17"/>
      <c r="E169" s="17"/>
      <c r="F169" s="17"/>
      <c r="G169" s="17"/>
      <c r="H169" s="17"/>
      <c r="I169" s="17"/>
    </row>
  </sheetData>
  <mergeCells count="6">
    <mergeCell ref="B6:J6"/>
    <mergeCell ref="C4:J4"/>
    <mergeCell ref="C34:J34"/>
    <mergeCell ref="B36:J36"/>
    <mergeCell ref="B35:J35"/>
    <mergeCell ref="B5:J5"/>
  </mergeCells>
  <printOptions/>
  <pageMargins left="0.75" right="0.75" top="1" bottom="1" header="0.5" footer="0.5"/>
  <pageSetup fitToHeight="1" fitToWidth="1" horizontalDpi="300" verticalDpi="3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4" customWidth="1"/>
  </cols>
  <sheetData>
    <row r="1" spans="1:17" ht="12.75">
      <c r="A1" s="6"/>
      <c r="B1" s="7" t="str">
        <f>1!B7</f>
        <v>Groove 1</v>
      </c>
      <c r="C1" s="7" t="str">
        <f>1!C7</f>
        <v>Groove 2</v>
      </c>
      <c r="D1" s="7" t="str">
        <f>1!D7</f>
        <v>Groove 3</v>
      </c>
      <c r="E1" s="7" t="str">
        <f>1!E7</f>
        <v>Land 2</v>
      </c>
      <c r="F1" s="7" t="str">
        <f>1!F7</f>
        <v>Land 3</v>
      </c>
      <c r="G1" s="7" t="str">
        <f>1!G7</f>
        <v>Under-crown</v>
      </c>
      <c r="H1" s="7" t="str">
        <f>1!H7</f>
        <v>Thrust</v>
      </c>
      <c r="I1" s="7" t="str">
        <f>1!I7</f>
        <v>Anti-thrust</v>
      </c>
      <c r="J1" s="7" t="str">
        <f>1!J7</f>
        <v>Average Skirt</v>
      </c>
      <c r="K1" s="7" t="str">
        <f>1!K7</f>
        <v>WPD</v>
      </c>
      <c r="L1" s="9" t="s">
        <v>2</v>
      </c>
      <c r="M1" s="9" t="s">
        <v>4</v>
      </c>
      <c r="N1" s="12"/>
      <c r="O1" s="12"/>
      <c r="P1" s="12"/>
      <c r="Q1" s="12"/>
    </row>
    <row r="2" spans="2:13" ht="12">
      <c r="B2" s="4" t="s">
        <v>14</v>
      </c>
      <c r="C2" s="4" t="s">
        <v>14</v>
      </c>
      <c r="D2" s="4" t="s">
        <v>14</v>
      </c>
      <c r="E2" s="4" t="s">
        <v>14</v>
      </c>
      <c r="F2" s="4" t="s">
        <v>14</v>
      </c>
      <c r="G2" s="4" t="s">
        <v>14</v>
      </c>
      <c r="H2" s="4" t="s">
        <v>14</v>
      </c>
      <c r="I2" s="4" t="s">
        <v>14</v>
      </c>
      <c r="J2" s="4" t="s">
        <v>14</v>
      </c>
      <c r="K2" s="4" t="s">
        <v>14</v>
      </c>
      <c r="L2" s="4" t="s">
        <v>14</v>
      </c>
      <c r="M2" s="4" t="s">
        <v>14</v>
      </c>
    </row>
    <row r="3" spans="1:17" ht="12.75">
      <c r="A3" s="6"/>
      <c r="B3" s="7" t="str">
        <f>1!B7</f>
        <v>Groove 1</v>
      </c>
      <c r="C3" s="7" t="str">
        <f>1!C7</f>
        <v>Groove 2</v>
      </c>
      <c r="D3" s="7" t="str">
        <f>1!D7</f>
        <v>Groove 3</v>
      </c>
      <c r="E3" s="7" t="str">
        <f>1!E7</f>
        <v>Land 2</v>
      </c>
      <c r="F3" s="7" t="str">
        <f>1!F7</f>
        <v>Land 3</v>
      </c>
      <c r="G3" s="7" t="str">
        <f>1!G7</f>
        <v>Under-crown</v>
      </c>
      <c r="H3" s="7" t="str">
        <f>1!H7</f>
        <v>Thrust</v>
      </c>
      <c r="I3" s="7" t="str">
        <f>1!I7</f>
        <v>Anti-thrust</v>
      </c>
      <c r="J3" s="7" t="str">
        <f>1!J7</f>
        <v>Average Skirt</v>
      </c>
      <c r="K3" s="7" t="str">
        <f>1!K7</f>
        <v>WPD</v>
      </c>
      <c r="L3" s="9" t="s">
        <v>2</v>
      </c>
      <c r="M3" s="9" t="s">
        <v>4</v>
      </c>
      <c r="N3" s="12"/>
      <c r="O3" s="12"/>
      <c r="P3" s="12"/>
      <c r="Q3" s="12"/>
    </row>
    <row r="4" spans="2:13" ht="12">
      <c r="B4" s="4" t="s">
        <v>15</v>
      </c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A1" sqref="A1"/>
    </sheetView>
  </sheetViews>
  <sheetFormatPr defaultColWidth="9.00390625" defaultRowHeight="12.75"/>
  <sheetData>
    <row r="1" spans="2:10" ht="12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J1" t="s">
        <v>33</v>
      </c>
    </row>
    <row r="2" spans="2:10" ht="12">
      <c r="B2">
        <v>0.05</v>
      </c>
      <c r="C2">
        <v>0.1</v>
      </c>
      <c r="D2">
        <v>0.2</v>
      </c>
      <c r="E2">
        <v>0.15</v>
      </c>
      <c r="F2">
        <v>0.3</v>
      </c>
      <c r="G2">
        <v>0.1</v>
      </c>
      <c r="J2">
        <v>0.1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Oil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 Oil Company</dc:creator>
  <cp:keywords/>
  <dc:description/>
  <cp:lastModifiedBy>Scott Parke</cp:lastModifiedBy>
  <cp:lastPrinted>2002-09-23T18:09:58Z</cp:lastPrinted>
  <dcterms:created xsi:type="dcterms:W3CDTF">1999-03-05T21:55:02Z</dcterms:created>
  <dcterms:modified xsi:type="dcterms:W3CDTF">2002-09-25T14:50:53Z</dcterms:modified>
  <cp:category/>
  <cp:version/>
  <cp:contentType/>
  <cp:contentStatus/>
</cp:coreProperties>
</file>